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11760" tabRatio="861"/>
  </bookViews>
  <sheets>
    <sheet name="2.1" sheetId="3" r:id="rId1"/>
    <sheet name="2.2" sheetId="2" r:id="rId2"/>
    <sheet name="2.3" sheetId="4" r:id="rId3"/>
    <sheet name="2.4-5" sheetId="5" r:id="rId4"/>
    <sheet name="2.6-7" sheetId="6" r:id="rId5"/>
    <sheet name="2.8-9-10" sheetId="7" r:id="rId6"/>
    <sheet name="2.11" sheetId="1" r:id="rId7"/>
    <sheet name="2.12" sheetId="8" r:id="rId8"/>
    <sheet name="2.13-14" sheetId="9" r:id="rId9"/>
    <sheet name="2.15" sheetId="10" r:id="rId10"/>
    <sheet name="2.16" sheetId="11" r:id="rId11"/>
    <sheet name="2.17" sheetId="12" r:id="rId12"/>
    <sheet name="2.18" sheetId="13" r:id="rId13"/>
    <sheet name="2.19" sheetId="14" r:id="rId14"/>
    <sheet name="2.20" sheetId="15" r:id="rId15"/>
    <sheet name="2.21" sheetId="16" r:id="rId16"/>
    <sheet name="2.22" sheetId="20" r:id="rId17"/>
    <sheet name="2.23-24" sheetId="18" r:id="rId18"/>
    <sheet name="2.25-26" sheetId="19" r:id="rId19"/>
    <sheet name="Gráficos 2,23 y 2,26" sheetId="42" r:id="rId20"/>
    <sheet name="2.27" sheetId="17" r:id="rId21"/>
    <sheet name="2.28" sheetId="21" r:id="rId22"/>
    <sheet name="2.29" sheetId="22" r:id="rId23"/>
    <sheet name="2.30-31" sheetId="23" r:id="rId24"/>
    <sheet name="2.32-33" sheetId="24" r:id="rId25"/>
    <sheet name="2.34" sheetId="26" r:id="rId26"/>
    <sheet name="2.35" sheetId="25" r:id="rId27"/>
    <sheet name="2.36" sheetId="27" r:id="rId28"/>
    <sheet name="2.37" sheetId="28" r:id="rId29"/>
    <sheet name="2.38-39" sheetId="29" r:id="rId30"/>
    <sheet name="2.40" sheetId="31" r:id="rId31"/>
    <sheet name="2.41" sheetId="30" r:id="rId32"/>
    <sheet name="2.42" sheetId="32" r:id="rId33"/>
    <sheet name="2.43" sheetId="33" r:id="rId34"/>
    <sheet name="2.44" sheetId="35" r:id="rId35"/>
    <sheet name="2.45" sheetId="34" r:id="rId36"/>
    <sheet name="2.46-47" sheetId="36" r:id="rId37"/>
    <sheet name="2.48-49" sheetId="38" r:id="rId38"/>
    <sheet name="2.50-51" sheetId="39" r:id="rId39"/>
    <sheet name="2.52-53" sheetId="37" r:id="rId40"/>
    <sheet name="2.54" sheetId="40" r:id="rId41"/>
  </sheets>
  <externalReferences>
    <externalReference r:id="rId42"/>
    <externalReference r:id="rId43"/>
    <externalReference r:id="rId44"/>
  </externalReferences>
  <definedNames>
    <definedName name="\c">#N/A</definedName>
    <definedName name="\i">#REF!</definedName>
    <definedName name="\r">#REF!</definedName>
    <definedName name="_________________________________f">#REF!</definedName>
    <definedName name="________________________________f">#REF!</definedName>
    <definedName name="_______________________________f">#REF!</definedName>
    <definedName name="______________________________f">#REF!</definedName>
    <definedName name="_____________________________f">#REF!</definedName>
    <definedName name="____________________________f">#REF!</definedName>
    <definedName name="___________________________f">#REF!</definedName>
    <definedName name="__________________________f">#REF!</definedName>
    <definedName name="_________________________f">#REF!</definedName>
    <definedName name="________________________f">#REF!</definedName>
    <definedName name="_______________________f">#REF!</definedName>
    <definedName name="______________________f">#REF!</definedName>
    <definedName name="_____________________f">#REF!</definedName>
    <definedName name="____________________f">#REF!</definedName>
    <definedName name="___________________f">#REF!</definedName>
    <definedName name="__________________f">#REF!</definedName>
    <definedName name="_________________f">#REF!</definedName>
    <definedName name="________________f">#REF!</definedName>
    <definedName name="_______________f">#REF!</definedName>
    <definedName name="______________f">#REF!</definedName>
    <definedName name="_____________f">#REF!</definedName>
    <definedName name="____________f">#REF!</definedName>
    <definedName name="___________f">#REF!</definedName>
    <definedName name="__________f">#REF!</definedName>
    <definedName name="_________f">#REF!</definedName>
    <definedName name="________f">#REF!</definedName>
    <definedName name="_______f">#REF!</definedName>
    <definedName name="______f">#REF!</definedName>
    <definedName name="_____f">#REF!</definedName>
    <definedName name="____f">#REF!</definedName>
    <definedName name="___f">#REF!</definedName>
    <definedName name="__f">#REF!</definedName>
    <definedName name="_f">#REF!</definedName>
    <definedName name="_Fill" hidden="1">#REF!</definedName>
    <definedName name="a">#REF!</definedName>
    <definedName name="A_IMPRESIÓN_IM">#REF!</definedName>
    <definedName name="_xlnm.Print_Area" localSheetId="0">'2.1'!$A$1:$L$119</definedName>
    <definedName name="_xlnm.Print_Area" localSheetId="6">'2.11'!$A$1:$I$69</definedName>
    <definedName name="_xlnm.Print_Area" localSheetId="8">'2.13-14'!$A$1:$G$44</definedName>
    <definedName name="_xlnm.Print_Area" localSheetId="11">'2.17'!$A$1:$I$38</definedName>
    <definedName name="_xlnm.Print_Area" localSheetId="12">'2.18'!$A$1:$M$41</definedName>
    <definedName name="_xlnm.Print_Area" localSheetId="13">'2.19'!$A$1:$F$48</definedName>
    <definedName name="_xlnm.Print_Area" localSheetId="14">'2.20'!$A$1:$F$43</definedName>
    <definedName name="_xlnm.Print_Area" localSheetId="16">'2.22'!$A$1:$G$51</definedName>
    <definedName name="_xlnm.Print_Area" localSheetId="17">'2.23-24'!$A$1:$F$57</definedName>
    <definedName name="_xlnm.Print_Area" localSheetId="18">'2.25-26'!$A$1:$G$48</definedName>
    <definedName name="_xlnm.Print_Area" localSheetId="20">'2.27'!$A$1:$I$55</definedName>
    <definedName name="_xlnm.Print_Area" localSheetId="21">'2.28'!$A$1:$F$26</definedName>
    <definedName name="_xlnm.Print_Area" localSheetId="22">'2.29'!$A$1:$H$105</definedName>
    <definedName name="_xlnm.Print_Area" localSheetId="2">'2.3'!$A$1:$N$61</definedName>
    <definedName name="_xlnm.Print_Area" localSheetId="25">'2.34'!$A$1:$J$28</definedName>
    <definedName name="_xlnm.Print_Area" localSheetId="29">'2.38-39'!$A$1:$G$53</definedName>
    <definedName name="_xlnm.Print_Area" localSheetId="30">'2.40'!$A$1:$M$25</definedName>
    <definedName name="_xlnm.Print_Area" localSheetId="39">'2.52-53'!$A$1:$F$53</definedName>
    <definedName name="_xlnm.Print_Area" localSheetId="4">'2.6-7'!$A$1:$L$35</definedName>
    <definedName name="_xlnm.Print_Area" localSheetId="5">'2.8-9-10'!$A$1:$F$54</definedName>
    <definedName name="_xlnm.Print_Area" localSheetId="19">'Gráficos 2,23 y 2,26'!$A$1:$H$47</definedName>
    <definedName name="Atm">#REF!</definedName>
    <definedName name="_xlnm.Database">#REF!</definedName>
    <definedName name="Bosques">#N/A</definedName>
    <definedName name="conflicto">#REF!</definedName>
    <definedName name="conflicto2">#REF!</definedName>
    <definedName name="copia">#REF!</definedName>
    <definedName name="copiaaa">#REF!</definedName>
    <definedName name="dos">#REF!</definedName>
    <definedName name="encabezados">OFFSET([1]InTablas!$B$1,0,0,1,COUNTA([1]InTablas!#REF!))</definedName>
    <definedName name="ia">#REF!</definedName>
    <definedName name="Mapa_original">#REF!</definedName>
    <definedName name="MediasMensualesProvinciales_Tabla_de_referencias_cruzadas">'[2]Indicadores adicionales 10.3'!$A$1:$N$16</definedName>
    <definedName name="nuevo" hidden="1">#REF!</definedName>
    <definedName name="q">#REF!</definedName>
    <definedName name="ra">#REF!</definedName>
    <definedName name="w">#REF!</definedName>
    <definedName name="x">#REF!</definedName>
    <definedName name="Xvalores">#REF!</definedName>
    <definedName name="y">#REF!</definedName>
  </definedNames>
  <calcPr calcId="145621"/>
</workbook>
</file>

<file path=xl/calcChain.xml><?xml version="1.0" encoding="utf-8"?>
<calcChain xmlns="http://schemas.openxmlformats.org/spreadsheetml/2006/main">
  <c r="I25" i="12" l="1"/>
  <c r="I23" i="12"/>
  <c r="L20" i="13" l="1"/>
  <c r="L16" i="13"/>
  <c r="J34" i="13" l="1"/>
  <c r="K34" i="13"/>
  <c r="L34" i="13"/>
  <c r="M34" i="13"/>
  <c r="J33" i="13"/>
  <c r="J38" i="13" s="1"/>
  <c r="K33" i="13"/>
  <c r="K38" i="13" s="1"/>
  <c r="L33" i="13"/>
  <c r="L38" i="13" s="1"/>
  <c r="M33" i="13"/>
  <c r="M38" i="13" s="1"/>
  <c r="J31" i="13"/>
  <c r="K31" i="13"/>
  <c r="L31" i="13"/>
  <c r="M31" i="13"/>
  <c r="J27" i="13"/>
  <c r="K27" i="13"/>
  <c r="L27" i="13"/>
  <c r="M27" i="13"/>
  <c r="J26" i="13"/>
  <c r="K26" i="13"/>
  <c r="L26" i="13"/>
  <c r="M26" i="13"/>
  <c r="B7" i="39" l="1"/>
  <c r="C7" i="39"/>
  <c r="D7" i="39"/>
  <c r="E7" i="39"/>
  <c r="F7" i="39"/>
  <c r="F49" i="29" l="1"/>
  <c r="G49" i="29"/>
  <c r="D49" i="29"/>
  <c r="C22" i="29" l="1"/>
  <c r="D22" i="29"/>
  <c r="E22" i="29"/>
  <c r="F22" i="29"/>
  <c r="G22" i="29"/>
  <c r="B22" i="29"/>
  <c r="E40" i="37" l="1"/>
  <c r="F40" i="37"/>
  <c r="F7" i="37" l="1"/>
  <c r="E7" i="37"/>
  <c r="D7" i="37"/>
  <c r="C7" i="37"/>
  <c r="B7" i="37"/>
  <c r="G19" i="29" l="1"/>
  <c r="F19" i="29"/>
  <c r="E19" i="29"/>
  <c r="D19" i="29"/>
  <c r="B19" i="29"/>
  <c r="G16" i="29"/>
  <c r="F16" i="29"/>
  <c r="E16" i="29"/>
  <c r="D16" i="29"/>
  <c r="B16" i="29"/>
  <c r="L8" i="32" l="1"/>
  <c r="M8" i="32"/>
  <c r="L10" i="32"/>
  <c r="M10" i="32"/>
  <c r="L11" i="32"/>
  <c r="M11" i="32"/>
  <c r="L12" i="32"/>
  <c r="M12" i="32"/>
  <c r="L13" i="32"/>
  <c r="M13" i="32"/>
  <c r="L14" i="32"/>
  <c r="M14" i="32"/>
  <c r="L15" i="32"/>
  <c r="M15" i="32"/>
  <c r="L16" i="32"/>
  <c r="M16" i="32"/>
  <c r="L17" i="32"/>
  <c r="M17" i="32"/>
  <c r="L18" i="32"/>
  <c r="M18" i="32"/>
  <c r="L19" i="32"/>
  <c r="M19" i="32"/>
  <c r="L20" i="32"/>
  <c r="M20" i="32"/>
  <c r="M21" i="32"/>
  <c r="L22" i="32"/>
  <c r="M22" i="32"/>
  <c r="K8" i="32"/>
  <c r="K10" i="32"/>
  <c r="K16" i="32"/>
  <c r="K17" i="32"/>
  <c r="K18" i="32"/>
  <c r="K20" i="32"/>
  <c r="K21" i="32"/>
  <c r="K22" i="32"/>
  <c r="J8" i="32"/>
  <c r="J10" i="32"/>
  <c r="J11" i="32"/>
  <c r="J12" i="32"/>
  <c r="J13" i="32"/>
  <c r="J14" i="32"/>
  <c r="J16" i="32"/>
  <c r="J17" i="32"/>
  <c r="J18" i="32"/>
  <c r="J19" i="32"/>
  <c r="J20" i="32"/>
  <c r="J22" i="32"/>
  <c r="I8" i="32"/>
  <c r="I9" i="32"/>
  <c r="I10" i="32"/>
  <c r="I11" i="32"/>
  <c r="I12" i="32"/>
  <c r="I13" i="32"/>
  <c r="I14" i="32"/>
  <c r="I16" i="32"/>
  <c r="I17" i="32"/>
  <c r="I18" i="32"/>
  <c r="I19" i="32"/>
  <c r="I20" i="32"/>
  <c r="I22" i="32"/>
  <c r="D53" i="22" l="1"/>
  <c r="D8" i="22" s="1"/>
  <c r="E53" i="22"/>
  <c r="E8" i="22" s="1"/>
  <c r="F53" i="22"/>
  <c r="G53" i="22"/>
  <c r="H53" i="22"/>
  <c r="C53" i="22"/>
  <c r="F8" i="22"/>
  <c r="G8" i="22"/>
  <c r="H8" i="22"/>
  <c r="C8" i="22"/>
  <c r="H8" i="23" l="1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E16" i="31" l="1"/>
  <c r="E15" i="31"/>
  <c r="E14" i="31"/>
  <c r="E13" i="31"/>
  <c r="E12" i="31"/>
  <c r="E11" i="31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29" i="22"/>
  <c r="G29" i="22"/>
  <c r="F29" i="22"/>
  <c r="D29" i="22"/>
  <c r="C29" i="22"/>
  <c r="H24" i="22"/>
  <c r="G24" i="22"/>
  <c r="C24" i="22"/>
  <c r="G20" i="22"/>
  <c r="F20" i="22"/>
  <c r="C20" i="22"/>
  <c r="H15" i="22"/>
  <c r="G15" i="22"/>
  <c r="F15" i="22"/>
  <c r="C15" i="22"/>
  <c r="H10" i="22"/>
  <c r="G10" i="22"/>
  <c r="C10" i="22"/>
  <c r="I34" i="13"/>
  <c r="H34" i="13"/>
  <c r="G34" i="13"/>
  <c r="E34" i="13"/>
  <c r="D34" i="13"/>
  <c r="C34" i="13"/>
  <c r="I33" i="13"/>
  <c r="I38" i="13" s="1"/>
  <c r="H33" i="13"/>
  <c r="H38" i="13" s="1"/>
  <c r="G33" i="13"/>
  <c r="G38" i="13" s="1"/>
  <c r="E33" i="13"/>
  <c r="E38" i="13" s="1"/>
  <c r="D33" i="13"/>
  <c r="D38" i="13" s="1"/>
  <c r="C33" i="13"/>
  <c r="C38" i="13" s="1"/>
  <c r="I27" i="13"/>
  <c r="H27" i="13"/>
  <c r="G27" i="13"/>
  <c r="E27" i="13"/>
  <c r="D27" i="13"/>
  <c r="C27" i="13"/>
  <c r="I26" i="13"/>
  <c r="I31" i="13" s="1"/>
  <c r="H26" i="13"/>
  <c r="H31" i="13" s="1"/>
  <c r="G26" i="13"/>
  <c r="G31" i="13" s="1"/>
  <c r="E26" i="13"/>
  <c r="E31" i="13" s="1"/>
  <c r="D26" i="13"/>
  <c r="D31" i="13" s="1"/>
  <c r="C26" i="13"/>
  <c r="C31" i="13" s="1"/>
  <c r="K20" i="13"/>
  <c r="M16" i="13"/>
  <c r="K16" i="13"/>
  <c r="I16" i="13"/>
  <c r="H16" i="13"/>
  <c r="G16" i="13"/>
  <c r="E16" i="13"/>
  <c r="D16" i="13"/>
  <c r="C16" i="13"/>
  <c r="M15" i="13"/>
  <c r="M20" i="13" s="1"/>
  <c r="K15" i="13"/>
  <c r="I15" i="13"/>
  <c r="I20" i="13" s="1"/>
  <c r="H15" i="13"/>
  <c r="H20" i="13" s="1"/>
  <c r="G15" i="13"/>
  <c r="G20" i="13" s="1"/>
  <c r="E15" i="13"/>
  <c r="E20" i="13" s="1"/>
  <c r="D15" i="13"/>
  <c r="D20" i="13" s="1"/>
  <c r="C15" i="13"/>
  <c r="C20" i="13" s="1"/>
  <c r="D13" i="13"/>
  <c r="M9" i="13"/>
  <c r="L9" i="13"/>
  <c r="K9" i="13"/>
  <c r="I9" i="13"/>
  <c r="H9" i="13"/>
  <c r="G9" i="13"/>
  <c r="E9" i="13"/>
  <c r="D9" i="13"/>
  <c r="C9" i="13"/>
  <c r="M8" i="13"/>
  <c r="M13" i="13" s="1"/>
  <c r="L8" i="13"/>
  <c r="L13" i="13" s="1"/>
  <c r="K8" i="13"/>
  <c r="K13" i="13" s="1"/>
  <c r="I8" i="13"/>
  <c r="I13" i="13" s="1"/>
  <c r="H8" i="13"/>
  <c r="H13" i="13" s="1"/>
  <c r="G8" i="13"/>
  <c r="G13" i="13" s="1"/>
  <c r="E8" i="13"/>
  <c r="E13" i="13" s="1"/>
  <c r="D8" i="13"/>
  <c r="C8" i="13"/>
  <c r="C13" i="13" s="1"/>
  <c r="H27" i="6" l="1"/>
  <c r="H26" i="6"/>
  <c r="H25" i="6"/>
  <c r="H24" i="6"/>
  <c r="C7" i="8" l="1"/>
  <c r="D7" i="8"/>
  <c r="E7" i="8"/>
  <c r="F7" i="8"/>
  <c r="C28" i="8"/>
  <c r="D28" i="8"/>
  <c r="E28" i="8"/>
  <c r="F28" i="8"/>
  <c r="D40" i="37" l="1"/>
  <c r="C40" i="37"/>
  <c r="B40" i="37"/>
  <c r="E28" i="37"/>
  <c r="D28" i="37"/>
  <c r="C28" i="37"/>
  <c r="B28" i="37"/>
  <c r="E34" i="39"/>
  <c r="D34" i="39"/>
  <c r="C34" i="39"/>
  <c r="B34" i="39"/>
  <c r="F31" i="38"/>
  <c r="E31" i="38"/>
  <c r="D31" i="38"/>
  <c r="C31" i="38"/>
  <c r="F15" i="38"/>
  <c r="E15" i="38"/>
  <c r="D15" i="38"/>
  <c r="C15" i="38"/>
  <c r="F9" i="38"/>
  <c r="E9" i="38"/>
  <c r="D9" i="38"/>
  <c r="C9" i="38"/>
  <c r="F5" i="38"/>
  <c r="E5" i="38"/>
  <c r="D5" i="38"/>
  <c r="C5" i="38"/>
  <c r="F7" i="36"/>
  <c r="E7" i="36"/>
  <c r="D7" i="36"/>
  <c r="C7" i="36"/>
  <c r="J7" i="32"/>
  <c r="K21" i="30"/>
  <c r="K15" i="30"/>
  <c r="I8" i="30"/>
  <c r="I9" i="30"/>
  <c r="I10" i="30"/>
  <c r="I11" i="30"/>
  <c r="I12" i="30"/>
  <c r="I13" i="30"/>
  <c r="I14" i="30"/>
  <c r="I16" i="30"/>
  <c r="I17" i="30"/>
  <c r="I18" i="30"/>
  <c r="I19" i="30"/>
  <c r="I20" i="30"/>
  <c r="I22" i="30"/>
  <c r="F6" i="30"/>
  <c r="E6" i="30"/>
  <c r="D6" i="30"/>
  <c r="C6" i="30"/>
  <c r="B6" i="30"/>
  <c r="B16" i="31"/>
  <c r="E6" i="21"/>
  <c r="D6" i="21"/>
  <c r="C6" i="21"/>
  <c r="B6" i="21"/>
  <c r="F43" i="19" l="1"/>
  <c r="E43" i="19"/>
  <c r="D43" i="19"/>
  <c r="F42" i="19"/>
  <c r="E42" i="19"/>
  <c r="D42" i="19"/>
  <c r="F40" i="19"/>
  <c r="E40" i="19"/>
  <c r="D40" i="19"/>
  <c r="F39" i="19"/>
  <c r="E39" i="19"/>
  <c r="D39" i="19"/>
  <c r="F38" i="19"/>
  <c r="F36" i="19"/>
  <c r="E36" i="19"/>
  <c r="D36" i="19"/>
  <c r="F35" i="19"/>
  <c r="E35" i="19"/>
  <c r="D35" i="19"/>
  <c r="G40" i="19"/>
  <c r="C7" i="20"/>
  <c r="D7" i="20"/>
  <c r="E7" i="20"/>
  <c r="F7" i="20"/>
  <c r="G7" i="20"/>
  <c r="H7" i="12"/>
  <c r="H23" i="12" s="1"/>
  <c r="H25" i="12" s="1"/>
  <c r="G7" i="12"/>
  <c r="G23" i="12" s="1"/>
  <c r="G25" i="12" s="1"/>
  <c r="F7" i="12"/>
  <c r="F23" i="12" s="1"/>
  <c r="F25" i="12" s="1"/>
  <c r="E7" i="12"/>
  <c r="E23" i="12" s="1"/>
  <c r="E25" i="12" s="1"/>
  <c r="E20" i="11"/>
  <c r="D20" i="11"/>
  <c r="C20" i="11"/>
  <c r="B20" i="11"/>
  <c r="E9" i="11"/>
  <c r="D9" i="11"/>
  <c r="C9" i="11"/>
  <c r="C7" i="11" s="1"/>
  <c r="B9" i="11"/>
  <c r="E7" i="11"/>
  <c r="D7" i="11"/>
  <c r="B7" i="11"/>
  <c r="F5" i="10"/>
  <c r="E5" i="10"/>
  <c r="D5" i="10"/>
  <c r="C5" i="10"/>
  <c r="G5" i="10"/>
  <c r="B28" i="8"/>
  <c r="B7" i="8" s="1"/>
  <c r="B24" i="6"/>
  <c r="D10" i="6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8" i="4"/>
  <c r="C50" i="3" l="1"/>
  <c r="D50" i="3"/>
  <c r="F28" i="37"/>
  <c r="F34" i="39"/>
  <c r="B22" i="28"/>
  <c r="B21" i="28"/>
  <c r="B20" i="28"/>
  <c r="B19" i="28"/>
  <c r="B18" i="28"/>
  <c r="B15" i="28"/>
  <c r="B11" i="28"/>
  <c r="I7" i="12"/>
  <c r="G7" i="36"/>
  <c r="G31" i="38"/>
  <c r="E34" i="17"/>
  <c r="B34" i="17"/>
  <c r="G43" i="19"/>
  <c r="G42" i="19"/>
  <c r="G39" i="19"/>
  <c r="G38" i="19"/>
  <c r="G36" i="19"/>
  <c r="G35" i="19"/>
  <c r="M7" i="32"/>
  <c r="G6" i="32"/>
  <c r="M8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7" i="30"/>
  <c r="G6" i="30"/>
  <c r="F54" i="18"/>
  <c r="D54" i="18"/>
  <c r="F53" i="18"/>
  <c r="D53" i="18"/>
  <c r="F51" i="18"/>
  <c r="D51" i="18"/>
  <c r="F49" i="18"/>
  <c r="D49" i="18"/>
  <c r="F48" i="18"/>
  <c r="D48" i="18"/>
  <c r="F47" i="18"/>
  <c r="D47" i="18"/>
  <c r="F46" i="18"/>
  <c r="D46" i="18"/>
  <c r="F45" i="18"/>
  <c r="D45" i="18"/>
  <c r="F43" i="18"/>
  <c r="D43" i="18"/>
  <c r="F42" i="18"/>
  <c r="D42" i="18"/>
  <c r="F41" i="18"/>
  <c r="D41" i="18"/>
  <c r="F39" i="18"/>
  <c r="D39" i="18"/>
  <c r="F38" i="18"/>
  <c r="D38" i="18"/>
  <c r="F37" i="18"/>
  <c r="D37" i="18"/>
  <c r="J30" i="40"/>
  <c r="I30" i="40"/>
  <c r="G30" i="40"/>
  <c r="C30" i="40"/>
  <c r="B30" i="40"/>
  <c r="I10" i="40"/>
  <c r="G10" i="40"/>
  <c r="E10" i="40"/>
  <c r="C10" i="40"/>
  <c r="B10" i="40"/>
  <c r="G15" i="38"/>
  <c r="G9" i="38"/>
  <c r="G5" i="38"/>
  <c r="D12" i="33"/>
  <c r="C12" i="33"/>
  <c r="L7" i="32"/>
  <c r="K7" i="32"/>
  <c r="F6" i="32"/>
  <c r="E6" i="32"/>
  <c r="D6" i="32"/>
  <c r="C6" i="32"/>
  <c r="I6" i="32" s="1"/>
  <c r="B6" i="32"/>
  <c r="L22" i="30"/>
  <c r="K22" i="30"/>
  <c r="J22" i="30"/>
  <c r="L21" i="30"/>
  <c r="L20" i="30"/>
  <c r="K20" i="30"/>
  <c r="J20" i="30"/>
  <c r="L19" i="30"/>
  <c r="K19" i="30"/>
  <c r="J19" i="30"/>
  <c r="L18" i="30"/>
  <c r="K18" i="30"/>
  <c r="J18" i="30"/>
  <c r="L17" i="30"/>
  <c r="K17" i="30"/>
  <c r="J17" i="30"/>
  <c r="L16" i="30"/>
  <c r="K16" i="30"/>
  <c r="J16" i="30"/>
  <c r="L15" i="30"/>
  <c r="L14" i="30"/>
  <c r="K14" i="30"/>
  <c r="J14" i="30"/>
  <c r="L13" i="30"/>
  <c r="K13" i="30"/>
  <c r="J13" i="30"/>
  <c r="L12" i="30"/>
  <c r="K12" i="30"/>
  <c r="J12" i="30"/>
  <c r="L11" i="30"/>
  <c r="K11" i="30"/>
  <c r="J11" i="30"/>
  <c r="L10" i="30"/>
  <c r="K10" i="30"/>
  <c r="J10" i="30"/>
  <c r="L8" i="30"/>
  <c r="K8" i="30"/>
  <c r="J8" i="30"/>
  <c r="L7" i="30"/>
  <c r="K7" i="30"/>
  <c r="J7" i="30"/>
  <c r="I7" i="30"/>
  <c r="L6" i="30"/>
  <c r="K6" i="30"/>
  <c r="B23" i="31"/>
  <c r="B22" i="31"/>
  <c r="B21" i="31"/>
  <c r="B20" i="31"/>
  <c r="B19" i="31"/>
  <c r="B17" i="31"/>
  <c r="I16" i="31"/>
  <c r="B15" i="31"/>
  <c r="B14" i="31"/>
  <c r="B13" i="31"/>
  <c r="B11" i="31"/>
  <c r="B9" i="31"/>
  <c r="B8" i="31"/>
  <c r="I8" i="31"/>
  <c r="H7" i="31"/>
  <c r="G7" i="31"/>
  <c r="I6" i="30"/>
  <c r="J6" i="30"/>
  <c r="O30" i="28"/>
  <c r="N30" i="28"/>
  <c r="L30" i="28"/>
  <c r="K30" i="28"/>
  <c r="I30" i="28"/>
  <c r="H30" i="28"/>
  <c r="F30" i="28"/>
  <c r="E30" i="28"/>
  <c r="C23" i="28"/>
  <c r="B23" i="28"/>
  <c r="C22" i="28"/>
  <c r="C21" i="28"/>
  <c r="C20" i="28"/>
  <c r="C19" i="28"/>
  <c r="C18" i="28"/>
  <c r="C17" i="28"/>
  <c r="B17" i="28"/>
  <c r="C16" i="28"/>
  <c r="B16" i="28"/>
  <c r="C15" i="28"/>
  <c r="C14" i="28"/>
  <c r="B14" i="28"/>
  <c r="C13" i="28"/>
  <c r="B13" i="28"/>
  <c r="C12" i="28"/>
  <c r="B12" i="28"/>
  <c r="C11" i="28"/>
  <c r="C10" i="28"/>
  <c r="B10" i="28"/>
  <c r="C9" i="28"/>
  <c r="B9" i="28"/>
  <c r="C8" i="28"/>
  <c r="B8" i="28"/>
  <c r="O7" i="28"/>
  <c r="N7" i="28"/>
  <c r="M7" i="28"/>
  <c r="L7" i="28"/>
  <c r="K7" i="28"/>
  <c r="J7" i="28"/>
  <c r="I7" i="28"/>
  <c r="H7" i="28"/>
  <c r="G7" i="28"/>
  <c r="F7" i="28"/>
  <c r="E7" i="28"/>
  <c r="D7" i="28"/>
  <c r="C14" i="27"/>
  <c r="F14" i="27" s="1"/>
  <c r="C12" i="27"/>
  <c r="I12" i="27" s="1"/>
  <c r="C11" i="27"/>
  <c r="I11" i="27" s="1"/>
  <c r="C10" i="27"/>
  <c r="L10" i="27" s="1"/>
  <c r="C9" i="27"/>
  <c r="F9" i="27" s="1"/>
  <c r="C8" i="27"/>
  <c r="L8" i="27" s="1"/>
  <c r="G23" i="25"/>
  <c r="B23" i="25"/>
  <c r="G22" i="25"/>
  <c r="B22" i="25"/>
  <c r="G21" i="25"/>
  <c r="B21" i="25"/>
  <c r="G20" i="25"/>
  <c r="B20" i="25"/>
  <c r="G19" i="25"/>
  <c r="B19" i="25"/>
  <c r="G18" i="25"/>
  <c r="B18" i="25"/>
  <c r="G17" i="25"/>
  <c r="B17" i="25"/>
  <c r="G16" i="25"/>
  <c r="B16" i="25"/>
  <c r="G15" i="25"/>
  <c r="B15" i="25"/>
  <c r="G14" i="25"/>
  <c r="B14" i="25"/>
  <c r="G13" i="25"/>
  <c r="B13" i="25"/>
  <c r="G12" i="25"/>
  <c r="B12" i="25"/>
  <c r="G11" i="25"/>
  <c r="B11" i="25"/>
  <c r="G10" i="25"/>
  <c r="B10" i="25"/>
  <c r="G9" i="25"/>
  <c r="B9" i="25"/>
  <c r="G8" i="25"/>
  <c r="B8" i="25"/>
  <c r="N7" i="25"/>
  <c r="K7" i="25"/>
  <c r="D7" i="25"/>
  <c r="C7" i="25"/>
  <c r="J17" i="26"/>
  <c r="I17" i="26"/>
  <c r="H17" i="26"/>
  <c r="G17" i="26"/>
  <c r="F17" i="26"/>
  <c r="E17" i="26"/>
  <c r="C17" i="26"/>
  <c r="C8" i="26" s="1"/>
  <c r="J10" i="26"/>
  <c r="J8" i="26" s="1"/>
  <c r="I10" i="26"/>
  <c r="I8" i="26" s="1"/>
  <c r="H10" i="26"/>
  <c r="G10" i="26"/>
  <c r="G8" i="26" s="1"/>
  <c r="F10" i="26"/>
  <c r="F8" i="26" s="1"/>
  <c r="E10" i="26"/>
  <c r="L26" i="24"/>
  <c r="M24" i="24"/>
  <c r="K6" i="24"/>
  <c r="G7" i="23"/>
  <c r="F7" i="23"/>
  <c r="M6" i="21"/>
  <c r="L6" i="21"/>
  <c r="K6" i="21"/>
  <c r="J6" i="21"/>
  <c r="I6" i="21"/>
  <c r="G6" i="21"/>
  <c r="H6" i="21" s="1"/>
  <c r="F6" i="21"/>
  <c r="H34" i="17"/>
  <c r="H9" i="17"/>
  <c r="E9" i="17"/>
  <c r="B9" i="17"/>
  <c r="G29" i="20"/>
  <c r="F29" i="20"/>
  <c r="E29" i="20"/>
  <c r="D29" i="20"/>
  <c r="C29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F7" i="18"/>
  <c r="E7" i="18"/>
  <c r="D7" i="18"/>
  <c r="C7" i="18"/>
  <c r="D7" i="12"/>
  <c r="D23" i="12"/>
  <c r="D25" i="12" s="1"/>
  <c r="C7" i="12"/>
  <c r="C23" i="12" s="1"/>
  <c r="C25" i="12" s="1"/>
  <c r="B7" i="12"/>
  <c r="B23" i="12" s="1"/>
  <c r="B25" i="12" s="1"/>
  <c r="F20" i="11"/>
  <c r="F9" i="11"/>
  <c r="G34" i="9"/>
  <c r="G18" i="9"/>
  <c r="G6" i="9" s="1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12" i="6"/>
  <c r="B11" i="6"/>
  <c r="J10" i="6"/>
  <c r="I10" i="6"/>
  <c r="H10" i="6"/>
  <c r="G10" i="6"/>
  <c r="F10" i="6"/>
  <c r="E10" i="6"/>
  <c r="B9" i="6"/>
  <c r="B8" i="6"/>
  <c r="B7" i="6"/>
  <c r="L6" i="6"/>
  <c r="K6" i="6"/>
  <c r="J6" i="6"/>
  <c r="I6" i="6"/>
  <c r="H6" i="6"/>
  <c r="G6" i="6"/>
  <c r="F6" i="6"/>
  <c r="E6" i="6"/>
  <c r="D6" i="6"/>
  <c r="C6" i="6"/>
  <c r="H30" i="5"/>
  <c r="F30" i="5"/>
  <c r="D30" i="5"/>
  <c r="B30" i="5"/>
  <c r="B11" i="5"/>
  <c r="B10" i="5"/>
  <c r="B9" i="5"/>
  <c r="B8" i="5"/>
  <c r="B7" i="5"/>
  <c r="H6" i="5"/>
  <c r="G6" i="5"/>
  <c r="F6" i="5"/>
  <c r="E6" i="5"/>
  <c r="D6" i="5"/>
  <c r="C6" i="5"/>
  <c r="L113" i="3"/>
  <c r="K113" i="3"/>
  <c r="G113" i="3"/>
  <c r="F113" i="3"/>
  <c r="D113" i="3"/>
  <c r="C113" i="3"/>
  <c r="L106" i="3"/>
  <c r="K106" i="3"/>
  <c r="G106" i="3"/>
  <c r="F106" i="3"/>
  <c r="D106" i="3"/>
  <c r="C106" i="3"/>
  <c r="L101" i="3"/>
  <c r="K101" i="3"/>
  <c r="G101" i="3"/>
  <c r="F101" i="3"/>
  <c r="D101" i="3"/>
  <c r="C101" i="3"/>
  <c r="L95" i="3"/>
  <c r="K95" i="3"/>
  <c r="G95" i="3"/>
  <c r="F95" i="3"/>
  <c r="D95" i="3"/>
  <c r="C95" i="3"/>
  <c r="L87" i="3"/>
  <c r="K87" i="3"/>
  <c r="G87" i="3"/>
  <c r="F87" i="3"/>
  <c r="D87" i="3"/>
  <c r="C87" i="3"/>
  <c r="L83" i="3"/>
  <c r="K83" i="3"/>
  <c r="G83" i="3"/>
  <c r="F83" i="3"/>
  <c r="D83" i="3"/>
  <c r="C83" i="3"/>
  <c r="L75" i="3"/>
  <c r="K75" i="3"/>
  <c r="G75" i="3"/>
  <c r="F75" i="3"/>
  <c r="D75" i="3"/>
  <c r="C75" i="3"/>
  <c r="L69" i="3"/>
  <c r="K69" i="3"/>
  <c r="G69" i="3"/>
  <c r="F69" i="3"/>
  <c r="D69" i="3"/>
  <c r="C69" i="3"/>
  <c r="L54" i="3"/>
  <c r="K54" i="3"/>
  <c r="G54" i="3"/>
  <c r="F54" i="3"/>
  <c r="D54" i="3"/>
  <c r="C54" i="3"/>
  <c r="L50" i="3"/>
  <c r="K50" i="3"/>
  <c r="G50" i="3"/>
  <c r="F50" i="3"/>
  <c r="L43" i="3"/>
  <c r="K43" i="3"/>
  <c r="G43" i="3"/>
  <c r="F43" i="3"/>
  <c r="D43" i="3"/>
  <c r="C43" i="3"/>
  <c r="L34" i="3"/>
  <c r="K34" i="3"/>
  <c r="G34" i="3"/>
  <c r="F34" i="3"/>
  <c r="D34" i="3"/>
  <c r="C34" i="3"/>
  <c r="L27" i="3"/>
  <c r="K27" i="3"/>
  <c r="G27" i="3"/>
  <c r="F27" i="3"/>
  <c r="D27" i="3"/>
  <c r="C27" i="3"/>
  <c r="L23" i="3"/>
  <c r="K23" i="3"/>
  <c r="G23" i="3"/>
  <c r="F23" i="3"/>
  <c r="D23" i="3"/>
  <c r="C23" i="3"/>
  <c r="L18" i="3"/>
  <c r="K18" i="3"/>
  <c r="G18" i="3"/>
  <c r="F18" i="3"/>
  <c r="E18" i="3"/>
  <c r="D18" i="3"/>
  <c r="C18" i="3"/>
  <c r="L9" i="3"/>
  <c r="K9" i="3"/>
  <c r="G9" i="3"/>
  <c r="F9" i="3"/>
  <c r="D9" i="3"/>
  <c r="C9" i="3"/>
  <c r="B10" i="26"/>
  <c r="F10" i="27"/>
  <c r="I10" i="27"/>
  <c r="C7" i="31"/>
  <c r="D7" i="31"/>
  <c r="B7" i="31" s="1"/>
  <c r="B12" i="31"/>
  <c r="B18" i="31"/>
  <c r="J6" i="32" l="1"/>
  <c r="H7" i="23"/>
  <c r="B12" i="33"/>
  <c r="I20" i="31"/>
  <c r="I11" i="31"/>
  <c r="E21" i="31"/>
  <c r="I15" i="31"/>
  <c r="E18" i="31"/>
  <c r="E8" i="31"/>
  <c r="I13" i="31"/>
  <c r="I17" i="31"/>
  <c r="E17" i="31"/>
  <c r="E22" i="31"/>
  <c r="I12" i="31"/>
  <c r="I9" i="31"/>
  <c r="E9" i="31"/>
  <c r="E19" i="31"/>
  <c r="I23" i="31"/>
  <c r="E8" i="26"/>
  <c r="G7" i="3"/>
  <c r="K6" i="32"/>
  <c r="B7" i="28"/>
  <c r="C7" i="28"/>
  <c r="F8" i="27"/>
  <c r="I8" i="27"/>
  <c r="L9" i="27"/>
  <c r="F12" i="27"/>
  <c r="I14" i="27"/>
  <c r="I9" i="27"/>
  <c r="L14" i="27"/>
  <c r="L12" i="27"/>
  <c r="B7" i="25"/>
  <c r="G7" i="25"/>
  <c r="H8" i="26"/>
  <c r="B6" i="6"/>
  <c r="K7" i="3"/>
  <c r="C7" i="3"/>
  <c r="D7" i="3"/>
  <c r="F7" i="3"/>
  <c r="B10" i="6"/>
  <c r="F7" i="11"/>
  <c r="M6" i="30"/>
  <c r="B17" i="26"/>
  <c r="B8" i="26" s="1"/>
  <c r="I14" i="31"/>
  <c r="L6" i="32"/>
  <c r="M6" i="32"/>
  <c r="L7" i="3"/>
  <c r="B6" i="5"/>
  <c r="B7" i="18"/>
  <c r="I19" i="31"/>
  <c r="I22" i="31"/>
  <c r="I7" i="31"/>
  <c r="F11" i="27"/>
  <c r="I21" i="31"/>
  <c r="E23" i="31"/>
  <c r="E7" i="31"/>
  <c r="I18" i="31"/>
  <c r="L11" i="27"/>
  <c r="B7" i="20"/>
</calcChain>
</file>

<file path=xl/sharedStrings.xml><?xml version="1.0" encoding="utf-8"?>
<sst xmlns="http://schemas.openxmlformats.org/spreadsheetml/2006/main" count="3656" uniqueCount="1188">
  <si>
    <t>2.11 - Emisiones de gases de efecto invernadero.</t>
  </si>
  <si>
    <t xml:space="preserve">          </t>
  </si>
  <si>
    <t>Gigagramo</t>
  </si>
  <si>
    <t>AÑOS</t>
  </si>
  <si>
    <t>CO2 eq</t>
  </si>
  <si>
    <t>CO2</t>
  </si>
  <si>
    <t>CH4</t>
  </si>
  <si>
    <t>N2O</t>
  </si>
  <si>
    <t>NOx</t>
  </si>
  <si>
    <t>CO</t>
  </si>
  <si>
    <t>COVDM</t>
  </si>
  <si>
    <t>SO2</t>
  </si>
  <si>
    <r>
      <t xml:space="preserve">2010 </t>
    </r>
    <r>
      <rPr>
        <b/>
        <vertAlign val="superscript"/>
        <sz val="9"/>
        <color indexed="9"/>
        <rFont val="Arial"/>
        <family val="2"/>
      </rPr>
      <t>(a)</t>
    </r>
  </si>
  <si>
    <t>Emisiones brutas</t>
  </si>
  <si>
    <t>Emisiones netas</t>
  </si>
  <si>
    <t xml:space="preserve">      Energía</t>
  </si>
  <si>
    <t xml:space="preserve">      Procesos industriales</t>
  </si>
  <si>
    <t xml:space="preserve">  Agricultura</t>
  </si>
  <si>
    <t>..</t>
  </si>
  <si>
    <t xml:space="preserve">  Cambio de uso de la tierra y silvicultura</t>
  </si>
  <si>
    <t xml:space="preserve">  Desechos</t>
  </si>
  <si>
    <r>
      <t xml:space="preserve">2014 </t>
    </r>
    <r>
      <rPr>
        <b/>
        <vertAlign val="superscript"/>
        <sz val="9"/>
        <color indexed="9"/>
        <rFont val="Arial"/>
        <family val="2"/>
      </rPr>
      <t>(a)</t>
    </r>
  </si>
  <si>
    <r>
      <t xml:space="preserve">2016 </t>
    </r>
    <r>
      <rPr>
        <b/>
        <vertAlign val="superscript"/>
        <sz val="9"/>
        <color indexed="9"/>
        <rFont val="Arial"/>
        <family val="2"/>
      </rPr>
      <t>(a)</t>
    </r>
  </si>
  <si>
    <t>…</t>
  </si>
  <si>
    <r>
      <t>2017</t>
    </r>
    <r>
      <rPr>
        <b/>
        <vertAlign val="superscript"/>
        <sz val="9"/>
        <color indexed="9"/>
        <rFont val="Arial"/>
        <family val="2"/>
      </rPr>
      <t>(a)</t>
    </r>
  </si>
  <si>
    <r>
      <rPr>
        <b/>
        <vertAlign val="superscript"/>
        <sz val="9"/>
        <rFont val="Arial"/>
        <family val="2"/>
      </rPr>
      <t>(a)</t>
    </r>
    <r>
      <rPr>
        <vertAlign val="superscript"/>
        <sz val="9"/>
        <rFont val="Arial"/>
        <family val="2"/>
      </rPr>
      <t xml:space="preserve"> </t>
    </r>
    <r>
      <rPr>
        <sz val="9"/>
        <rFont val="Arial"/>
        <family val="2"/>
      </rPr>
      <t>Emisiones recalculadas según la metodología aplicada para el reporte mencionado en la fuente.</t>
    </r>
  </si>
  <si>
    <t>Fuente: Instituto de Meteorología, Ministerio de Ciencia, Tecnología y Medio Ambiente.</t>
  </si>
  <si>
    <t xml:space="preserve">2.12 - Consumo de sustancias agotadoras de la capa de ozono. </t>
  </si>
  <si>
    <t>SUSTANCIAS CONTROLADAS/</t>
  </si>
  <si>
    <t>ACTIVIDADES CONSUMIDORAS</t>
  </si>
  <si>
    <t xml:space="preserve">Total </t>
  </si>
  <si>
    <t xml:space="preserve">  Clorofluorocarbonos (CFC)</t>
  </si>
  <si>
    <t>-</t>
  </si>
  <si>
    <t>Triclorofluorometano (CFC-11)</t>
  </si>
  <si>
    <t>Aerosoles (de uso médico)</t>
  </si>
  <si>
    <t xml:space="preserve">Refrigeración </t>
  </si>
  <si>
    <t>Diclorodifluorometano (CFC-12)</t>
  </si>
  <si>
    <t>Refrigeración</t>
  </si>
  <si>
    <t>Triclorotrifluoroetano (CFC-113)</t>
  </si>
  <si>
    <t>Solventes</t>
  </si>
  <si>
    <t>Diclorotetrafluoroetano (CFC-114)</t>
  </si>
  <si>
    <t>Cloropentafluoroetano (CFC-115)</t>
  </si>
  <si>
    <t xml:space="preserve">  Tetracloruro de carbono</t>
  </si>
  <si>
    <t>Uso en laboratorio</t>
  </si>
  <si>
    <t xml:space="preserve">  Metil cloroformo</t>
  </si>
  <si>
    <t xml:space="preserve">  Hidroclorofluorocarbonos (HCFC)</t>
  </si>
  <si>
    <t>Clorodifluorometano (HCFC-22)</t>
  </si>
  <si>
    <t>Diclorofluorometano (HCFC-141b)</t>
  </si>
  <si>
    <t>Espuma</t>
  </si>
  <si>
    <t>Clorodifluoroetano (HCFC-142b)</t>
  </si>
  <si>
    <t>Refrigeración (Mezclas)</t>
  </si>
  <si>
    <t>Diclorodifluoroetano (HCFC-123)</t>
  </si>
  <si>
    <t>Clorotetrafluoroetano (HCFC-124)</t>
  </si>
  <si>
    <t xml:space="preserve">  Bromuro de metilo</t>
  </si>
  <si>
    <t>Agricultura</t>
  </si>
  <si>
    <t>Cuarentena y preembarque</t>
  </si>
  <si>
    <t>Fuente: Oficina Técnica del Ozono, Ministerio de Ciencia, Tecnología y Medio Ambiente.</t>
  </si>
  <si>
    <t xml:space="preserve">2.2 - Temperaturas máximas y mínimas absolutas registradas. </t>
  </si>
  <si>
    <t>Máxima</t>
  </si>
  <si>
    <t>Mínima</t>
  </si>
  <si>
    <t>absolutas registradas</t>
  </si>
  <si>
    <t>PROVINCIAS</t>
  </si>
  <si>
    <t>ESTACIONES</t>
  </si>
  <si>
    <t>Período</t>
  </si>
  <si>
    <t>(°C)</t>
  </si>
  <si>
    <t>Fecha</t>
  </si>
  <si>
    <t>Pinar del Río</t>
  </si>
  <si>
    <t>Cabo de San Antonio</t>
  </si>
  <si>
    <t>29/6/1958</t>
  </si>
  <si>
    <t>28/1/1966</t>
  </si>
  <si>
    <t>Isabel Rubio</t>
  </si>
  <si>
    <t>La Palma</t>
  </si>
  <si>
    <t>2/6/2004</t>
  </si>
  <si>
    <t>14/1/1981</t>
  </si>
  <si>
    <t>Paso Real de San Diego</t>
  </si>
  <si>
    <t>12/4/1999</t>
  </si>
  <si>
    <t>20/1/1977</t>
  </si>
  <si>
    <t>3/6/2004</t>
  </si>
  <si>
    <t>San Juan y Martínez</t>
  </si>
  <si>
    <t>29/1/1940</t>
  </si>
  <si>
    <t>Santa Lucía</t>
  </si>
  <si>
    <t>6/6/1998</t>
  </si>
  <si>
    <t>Artemisa</t>
  </si>
  <si>
    <t>Bahía Honda</t>
  </si>
  <si>
    <t>24/6/2020</t>
  </si>
  <si>
    <t>Bauta</t>
  </si>
  <si>
    <t>16/7/2017</t>
  </si>
  <si>
    <t>Güira de Melena</t>
  </si>
  <si>
    <t>17/3/1965</t>
  </si>
  <si>
    <t>11/1/1970</t>
  </si>
  <si>
    <t>Casablanca</t>
  </si>
  <si>
    <t>12/4/2020</t>
  </si>
  <si>
    <t>Santiago de las Vegas</t>
  </si>
  <si>
    <t>30/5/2005</t>
  </si>
  <si>
    <t>Mayabeque</t>
  </si>
  <si>
    <t>Bainoa</t>
  </si>
  <si>
    <t>30/5/2004</t>
  </si>
  <si>
    <t>18/2/1996</t>
  </si>
  <si>
    <t>Batabanó</t>
  </si>
  <si>
    <t>17/6/1971</t>
  </si>
  <si>
    <t>2/3/1968</t>
  </si>
  <si>
    <t>Güines</t>
  </si>
  <si>
    <t>17/6/1998</t>
  </si>
  <si>
    <t>21/1/1971</t>
  </si>
  <si>
    <t>Melena del Sur</t>
  </si>
  <si>
    <t>1/8/1993</t>
  </si>
  <si>
    <t>Tapaste (Jamaica)</t>
  </si>
  <si>
    <t>12/5/1967</t>
  </si>
  <si>
    <t>Matanzas</t>
  </si>
  <si>
    <t>Colón</t>
  </si>
  <si>
    <t>10/4/2020</t>
  </si>
  <si>
    <t>15/12/2010</t>
  </si>
  <si>
    <t>Indio Hatuey</t>
  </si>
  <si>
    <t>Jovellanos</t>
  </si>
  <si>
    <t>Playa Girón</t>
  </si>
  <si>
    <t>23/7/1998</t>
  </si>
  <si>
    <t>Varadero</t>
  </si>
  <si>
    <t>28/4/2015</t>
  </si>
  <si>
    <t>3/1/2008</t>
  </si>
  <si>
    <t>Jagüey Grande</t>
  </si>
  <si>
    <t>Unión de Reyes</t>
  </si>
  <si>
    <t>Villa Clara</t>
  </si>
  <si>
    <t>Caibarién</t>
  </si>
  <si>
    <t>11/4/1975</t>
  </si>
  <si>
    <t>La Piedra</t>
  </si>
  <si>
    <t>24/4/2015</t>
  </si>
  <si>
    <t>11/1/2010</t>
  </si>
  <si>
    <t>Sagua la Grande</t>
  </si>
  <si>
    <t>21/5/2008</t>
  </si>
  <si>
    <t>28/12/2010</t>
  </si>
  <si>
    <t>Santa Clara (Yabú)</t>
  </si>
  <si>
    <t>26/5/2017</t>
  </si>
  <si>
    <t>13/1/1981</t>
  </si>
  <si>
    <t>Santo Domingo</t>
  </si>
  <si>
    <t>5/2/1980</t>
  </si>
  <si>
    <t>Cienfuegos</t>
  </si>
  <si>
    <t>Aguada de Pasajeros</t>
  </si>
  <si>
    <t>6/7/2015</t>
  </si>
  <si>
    <t>Sancti Spíritus</t>
  </si>
  <si>
    <t>El Jíbaro</t>
  </si>
  <si>
    <t>21/1/1977</t>
  </si>
  <si>
    <t>28/8/1952</t>
  </si>
  <si>
    <t>Topes de Collantes</t>
  </si>
  <si>
    <t>15/5/1995</t>
  </si>
  <si>
    <t>Trinidad</t>
  </si>
  <si>
    <t>5/8/2015</t>
  </si>
  <si>
    <t>2.2 - Temperaturas máximas y mínimas absolutas registradas. (conclusión)</t>
  </si>
  <si>
    <t>Máximas</t>
  </si>
  <si>
    <t>Mínimas</t>
  </si>
  <si>
    <t>Ciego de Ávila</t>
  </si>
  <si>
    <t>Camilo Cienfuegos (Morón)</t>
  </si>
  <si>
    <t>3/3/1986</t>
  </si>
  <si>
    <t>Cayo Coco</t>
  </si>
  <si>
    <t>29/4/2015</t>
  </si>
  <si>
    <t>6/1/2001</t>
  </si>
  <si>
    <t>17/9/1965</t>
  </si>
  <si>
    <t>Júcaro</t>
  </si>
  <si>
    <t>28/7/2015</t>
  </si>
  <si>
    <t>Camagüey</t>
  </si>
  <si>
    <t>5/2/1958</t>
  </si>
  <si>
    <t>Esmeralda</t>
  </si>
  <si>
    <t>29/4/1971</t>
  </si>
  <si>
    <t>Florida</t>
  </si>
  <si>
    <t>11/4/2020</t>
  </si>
  <si>
    <t>Nuevitas</t>
  </si>
  <si>
    <t>30/4/2015</t>
  </si>
  <si>
    <t>Palo Seco (Guáimaro)</t>
  </si>
  <si>
    <t>17/4/1999</t>
  </si>
  <si>
    <t>Santa Cruz</t>
  </si>
  <si>
    <t>14/8/2000</t>
  </si>
  <si>
    <t>Las Tunas</t>
  </si>
  <si>
    <t>Puerto Padre</t>
  </si>
  <si>
    <t>Holguín</t>
  </si>
  <si>
    <t>Cabo Lucrecia</t>
  </si>
  <si>
    <t>16/1/1956</t>
  </si>
  <si>
    <t>Güaro</t>
  </si>
  <si>
    <t>26/4/2015</t>
  </si>
  <si>
    <t>10/2/1976</t>
  </si>
  <si>
    <t>La Jíquima</t>
  </si>
  <si>
    <t>Pedagógico Holguín</t>
  </si>
  <si>
    <t>Pinares de Mayarí</t>
  </si>
  <si>
    <t>19/2/2009</t>
  </si>
  <si>
    <t>Velasco</t>
  </si>
  <si>
    <t>Granma</t>
  </si>
  <si>
    <t>Cabo Cruz</t>
  </si>
  <si>
    <t>19/8/2009</t>
  </si>
  <si>
    <t>Manzanillo</t>
  </si>
  <si>
    <t>18/4/1999</t>
  </si>
  <si>
    <t>Veguitas</t>
  </si>
  <si>
    <t>23/1/2020</t>
  </si>
  <si>
    <t>Santiago de Cuba</t>
  </si>
  <si>
    <t>Contramaestre</t>
  </si>
  <si>
    <t>29/7/2015</t>
  </si>
  <si>
    <t>Gran Piedra</t>
  </si>
  <si>
    <t>23/6/2020</t>
  </si>
  <si>
    <t>15/8/1973</t>
  </si>
  <si>
    <t>Guantánamo</t>
  </si>
  <si>
    <t>7/8/1969</t>
  </si>
  <si>
    <t>29/12/2010</t>
  </si>
  <si>
    <t>Punta Maisí</t>
  </si>
  <si>
    <t>31/8/1966</t>
  </si>
  <si>
    <t>10/1/1956</t>
  </si>
  <si>
    <t>Jamal</t>
  </si>
  <si>
    <t>Palenque de Yateras</t>
  </si>
  <si>
    <t>16/10/2004</t>
  </si>
  <si>
    <t>Valle de Caujerí</t>
  </si>
  <si>
    <t>22/4/2020</t>
  </si>
  <si>
    <t>19/1/2000</t>
  </si>
  <si>
    <t>Isla de la Juventud</t>
  </si>
  <si>
    <t>La Fé</t>
  </si>
  <si>
    <t>Punta del Este</t>
  </si>
  <si>
    <t>31/7/2015</t>
  </si>
  <si>
    <t>Amistad Cuba - Francia</t>
  </si>
  <si>
    <r>
      <t xml:space="preserve">Temperatura </t>
    </r>
    <r>
      <rPr>
        <b/>
        <vertAlign val="superscript"/>
        <sz val="9"/>
        <color indexed="9"/>
        <rFont val="Arial"/>
        <family val="2"/>
      </rPr>
      <t>0</t>
    </r>
    <r>
      <rPr>
        <b/>
        <sz val="9"/>
        <color indexed="9"/>
        <rFont val="Arial"/>
        <family val="2"/>
      </rPr>
      <t>C</t>
    </r>
  </si>
  <si>
    <t>Viento predominante</t>
  </si>
  <si>
    <t>Humedad</t>
  </si>
  <si>
    <t>Nubosidad</t>
  </si>
  <si>
    <t>CUBA/</t>
  </si>
  <si>
    <t>Total</t>
  </si>
  <si>
    <t>Días</t>
  </si>
  <si>
    <t>Dirección</t>
  </si>
  <si>
    <t>Rapidez</t>
  </si>
  <si>
    <t>relativa</t>
  </si>
  <si>
    <t>media en</t>
  </si>
  <si>
    <t>(mm)</t>
  </si>
  <si>
    <t>(U)</t>
  </si>
  <si>
    <t>media</t>
  </si>
  <si>
    <t>16 rumbos</t>
  </si>
  <si>
    <t>(km/hora)</t>
  </si>
  <si>
    <t>(%)</t>
  </si>
  <si>
    <t xml:space="preserve"> octavos</t>
  </si>
  <si>
    <t>Cuba</t>
  </si>
  <si>
    <t>Media Nacional</t>
  </si>
  <si>
    <t>Media Provincial</t>
  </si>
  <si>
    <t>De ello:</t>
  </si>
  <si>
    <t xml:space="preserve">Bahía Honda </t>
  </si>
  <si>
    <t>La Habana</t>
  </si>
  <si>
    <t>Tapaste</t>
  </si>
  <si>
    <t>Caibarien</t>
  </si>
  <si>
    <t>Camilo Cienfuegos</t>
  </si>
  <si>
    <t>Palo Seco</t>
  </si>
  <si>
    <t>Jucarito</t>
  </si>
  <si>
    <t>Media Municipio Especial</t>
  </si>
  <si>
    <t>Fuente: Instituto de Meteorología del Ministerio de Ciencia, Tecnología y Medio Ambiente.</t>
  </si>
  <si>
    <t>2.4 - Huracanes de diferentes intensidades que han azotado a Cuba.</t>
  </si>
  <si>
    <t>Unidad</t>
  </si>
  <si>
    <r>
      <t xml:space="preserve">PERÍODOS Y CATEGORÍAS </t>
    </r>
    <r>
      <rPr>
        <b/>
        <vertAlign val="superscript"/>
        <sz val="9"/>
        <color indexed="9"/>
        <rFont val="Arial"/>
        <family val="2"/>
      </rPr>
      <t>(a)</t>
    </r>
  </si>
  <si>
    <t xml:space="preserve">   Total </t>
  </si>
  <si>
    <t>Junio</t>
  </si>
  <si>
    <t>Julio</t>
  </si>
  <si>
    <t>Agosto</t>
  </si>
  <si>
    <t>Septiembre</t>
  </si>
  <si>
    <t>Octubre</t>
  </si>
  <si>
    <t>Noviembre</t>
  </si>
  <si>
    <t>SS1 (119-153 km/hora)</t>
  </si>
  <si>
    <t>SS2 (154-177 km/hora)</t>
  </si>
  <si>
    <t>SS3 (178 - 208 km/hora)</t>
  </si>
  <si>
    <t>SS4 ( 209-251 km/hora)</t>
  </si>
  <si>
    <t>SS5 (≥252 km/hora)</t>
  </si>
  <si>
    <r>
      <t>(a)</t>
    </r>
    <r>
      <rPr>
        <sz val="9"/>
        <rFont val="Arial"/>
        <family val="2"/>
      </rPr>
      <t xml:space="preserve"> Según la escala de Saffir- Simpson.</t>
    </r>
  </si>
  <si>
    <r>
      <t>(b)</t>
    </r>
    <r>
      <rPr>
        <sz val="9"/>
        <rFont val="Arial"/>
        <family val="2"/>
      </rPr>
      <t xml:space="preserve"> La serie cambia por recategorización de los eventos.</t>
    </r>
  </si>
  <si>
    <r>
      <t xml:space="preserve">2.5 - Número de veces que cada región ha sido azotada por huracanes de diferentes intensidades. </t>
    </r>
    <r>
      <rPr>
        <b/>
        <vertAlign val="superscript"/>
        <sz val="10"/>
        <rFont val="Arial"/>
        <family val="2"/>
      </rPr>
      <t xml:space="preserve">(a) </t>
    </r>
  </si>
  <si>
    <r>
      <t xml:space="preserve">CATEGORÍAS </t>
    </r>
    <r>
      <rPr>
        <b/>
        <vertAlign val="superscript"/>
        <sz val="9"/>
        <color indexed="9"/>
        <rFont val="Arial"/>
        <family val="2"/>
      </rPr>
      <t>(c)</t>
    </r>
  </si>
  <si>
    <t>Región Occidental</t>
  </si>
  <si>
    <t>Región Central</t>
  </si>
  <si>
    <t>Región Oriental</t>
  </si>
  <si>
    <r>
      <rPr>
        <b/>
        <vertAlign val="superscript"/>
        <sz val="9"/>
        <color indexed="8"/>
        <rFont val="Arial"/>
        <family val="2"/>
      </rPr>
      <t>(a)</t>
    </r>
    <r>
      <rPr>
        <sz val="9"/>
        <color indexed="8"/>
        <rFont val="Arial"/>
        <family val="2"/>
      </rPr>
      <t xml:space="preserve"> El Instituto de Meteorología considera las regiones como se detalla a continuación:</t>
    </r>
  </si>
  <si>
    <t>Región Central: Villa Clara, Cienfuegos, Sancti Spíritus y Ciego de Ávila.</t>
  </si>
  <si>
    <t>Región Oriental: Camagüey, Las Tunas, Holguín, Granma, Santiago de Cuba y Guantánamo.</t>
  </si>
  <si>
    <r>
      <rPr>
        <b/>
        <vertAlign val="superscript"/>
        <sz val="9"/>
        <rFont val="Arial"/>
        <family val="2"/>
      </rPr>
      <t>(b)</t>
    </r>
    <r>
      <rPr>
        <sz val="9"/>
        <rFont val="Arial"/>
        <family val="2"/>
      </rPr>
      <t xml:space="preserve"> La serie cambia por recategorización de los eventos.</t>
    </r>
  </si>
  <si>
    <r>
      <rPr>
        <b/>
        <vertAlign val="superscript"/>
        <sz val="9"/>
        <color indexed="8"/>
        <rFont val="Arial"/>
        <family val="2"/>
      </rPr>
      <t xml:space="preserve">(c) </t>
    </r>
    <r>
      <rPr>
        <sz val="9"/>
        <color indexed="8"/>
        <rFont val="Arial"/>
        <family val="2"/>
      </rPr>
      <t>Según la escala de Saffir- Simpson.</t>
    </r>
  </si>
  <si>
    <t xml:space="preserve">2.6- Frentes fríos de diferentes intensidades que han azotado a Cuba. </t>
  </si>
  <si>
    <t>PERÍODOS E INTENSIDADES</t>
  </si>
  <si>
    <t>Sept.</t>
  </si>
  <si>
    <t>Oct.</t>
  </si>
  <si>
    <t>Nov.</t>
  </si>
  <si>
    <t>Dic.</t>
  </si>
  <si>
    <t>Ene.</t>
  </si>
  <si>
    <t>Feb.</t>
  </si>
  <si>
    <t>Mar.</t>
  </si>
  <si>
    <t>Abr.</t>
  </si>
  <si>
    <t>May.</t>
  </si>
  <si>
    <t>Jun.</t>
  </si>
  <si>
    <t xml:space="preserve">     Débiles (20 a 35 km/hora)</t>
  </si>
  <si>
    <t xml:space="preserve">     Moderados (36 a 55 km/hora)</t>
  </si>
  <si>
    <t xml:space="preserve">     Fuertes (+55 km/hora)</t>
  </si>
  <si>
    <r>
      <t xml:space="preserve">2.7 - Número de veces que cada región ha sido azotada por frentes fríos de diferentes intensidades </t>
    </r>
    <r>
      <rPr>
        <b/>
        <vertAlign val="superscript"/>
        <sz val="10"/>
        <rFont val="Arial"/>
        <family val="2"/>
      </rPr>
      <t>(a)</t>
    </r>
  </si>
  <si>
    <t xml:space="preserve">                                 </t>
  </si>
  <si>
    <t>CUBA/REGIONES</t>
  </si>
  <si>
    <t>Débiles</t>
  </si>
  <si>
    <t>Moderados</t>
  </si>
  <si>
    <t>Fuertes</t>
  </si>
  <si>
    <t xml:space="preserve">   Región Occidental</t>
  </si>
  <si>
    <t xml:space="preserve">   Región Central</t>
  </si>
  <si>
    <t xml:space="preserve">   Región Oriental</t>
  </si>
  <si>
    <t>2.3 - Lluvia total media.</t>
  </si>
  <si>
    <t xml:space="preserve">           </t>
  </si>
  <si>
    <t>Milímetros</t>
  </si>
  <si>
    <t xml:space="preserve">  Media </t>
  </si>
  <si>
    <t>CUBA/PROVINCIAS</t>
  </si>
  <si>
    <t xml:space="preserve"> Anual</t>
  </si>
  <si>
    <t xml:space="preserve"> Feb.</t>
  </si>
  <si>
    <t xml:space="preserve">   Mar.</t>
  </si>
  <si>
    <t xml:space="preserve">  Abr.</t>
  </si>
  <si>
    <t xml:space="preserve">   May.</t>
  </si>
  <si>
    <t xml:space="preserve">  Jun.</t>
  </si>
  <si>
    <t xml:space="preserve">  Jul.</t>
  </si>
  <si>
    <t xml:space="preserve">  Ago.</t>
  </si>
  <si>
    <t xml:space="preserve">  Sept.</t>
  </si>
  <si>
    <t xml:space="preserve">  Oct.</t>
  </si>
  <si>
    <t xml:space="preserve">  Nov.</t>
  </si>
  <si>
    <t xml:space="preserve">  Dic.</t>
  </si>
  <si>
    <t xml:space="preserve">    Artemisa</t>
  </si>
  <si>
    <t xml:space="preserve">    Mayabeque</t>
  </si>
  <si>
    <t>Fuente: Instituto Nacional de Recursos Hidráulicos.</t>
  </si>
  <si>
    <r>
      <t>2.8 - Valor promedio anual de la concentración de dióxido de azufre (SO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) por estaciones de monitoreo </t>
    </r>
    <r>
      <rPr>
        <b/>
        <vertAlign val="superscript"/>
        <sz val="10"/>
        <rFont val="Arial"/>
        <family val="2"/>
      </rPr>
      <t xml:space="preserve">(a) </t>
    </r>
  </si>
  <si>
    <t xml:space="preserve">      Microgramos  por metro cúbico</t>
  </si>
  <si>
    <t>Falla</t>
  </si>
  <si>
    <r>
      <t>(a)</t>
    </r>
    <r>
      <rPr>
        <sz val="9"/>
        <rFont val="Arial"/>
        <family val="2"/>
      </rPr>
      <t xml:space="preserve"> Concentración máxima admisible =50 µg/m³.</t>
    </r>
  </si>
  <si>
    <r>
      <t>2.9 - Valor promedio anual de la concentración de dióxido de nitrógeno (NO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) por estaciones de monitoreo </t>
    </r>
    <r>
      <rPr>
        <b/>
        <vertAlign val="superscript"/>
        <sz val="10"/>
        <rFont val="Arial"/>
        <family val="2"/>
      </rPr>
      <t>(a)</t>
    </r>
  </si>
  <si>
    <t xml:space="preserve">         </t>
  </si>
  <si>
    <t>….</t>
  </si>
  <si>
    <r>
      <rPr>
        <b/>
        <vertAlign val="superscript"/>
        <sz val="9"/>
        <rFont val="Arial"/>
        <family val="2"/>
      </rPr>
      <t>(a)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Concentración máxima admisible =40µg/m³.</t>
    </r>
  </si>
  <si>
    <r>
      <t>2.10 - pH de la lluvia anual por estaciones de monitoreo</t>
    </r>
    <r>
      <rPr>
        <b/>
        <i/>
        <sz val="10"/>
        <rFont val="Arial"/>
        <family val="2"/>
      </rPr>
      <t xml:space="preserve">s </t>
    </r>
  </si>
  <si>
    <t>Vequitas</t>
  </si>
  <si>
    <t>Guira de Melena</t>
  </si>
  <si>
    <t>La Fe</t>
  </si>
  <si>
    <t>Sancti Spiritus</t>
  </si>
  <si>
    <t>Yabu</t>
  </si>
  <si>
    <t>En el 2017, se incorporan al muestreo diez estaciones, de forma sistemática y con calidad para mantener este control.</t>
  </si>
  <si>
    <t xml:space="preserve">2.13 - Consumo de sustancias agotadoras de la capa de ozono de acuerdo al potencial de agotamiento.  </t>
  </si>
  <si>
    <t>Toneladas potencial de agotamiento del ozono</t>
  </si>
  <si>
    <t>SUSTANCIAS CONTROLADAS</t>
  </si>
  <si>
    <t>Factor PAO</t>
  </si>
  <si>
    <t>Clorofluorocarbonos (CFC)</t>
  </si>
  <si>
    <t>Tetracloruro de carbono</t>
  </si>
  <si>
    <t>Metil cloroformo</t>
  </si>
  <si>
    <t>Hidroclorofluorocarbonos (HCFC)</t>
  </si>
  <si>
    <t>Bromuro de metilo</t>
  </si>
  <si>
    <t xml:space="preserve">Fuente: Oficina Tècnica del Ozono, Ministerio de Ciencia, Tecnologìa y Medio Ambiente. </t>
  </si>
  <si>
    <t>2.14 - Consumo de sustancias agotadoras de la capa de ozono por actividad consumidora.</t>
  </si>
  <si>
    <r>
      <t xml:space="preserve">2.15 - Dispositivos generadores de energía renovable en uso y biomasa empleada como combustible. </t>
    </r>
    <r>
      <rPr>
        <b/>
        <vertAlign val="superscript"/>
        <sz val="10"/>
        <rFont val="Arial"/>
        <family val="2"/>
      </rPr>
      <t xml:space="preserve">(a) </t>
    </r>
  </si>
  <si>
    <t>CONCEPTO</t>
  </si>
  <si>
    <t xml:space="preserve"> UM</t>
  </si>
  <si>
    <t xml:space="preserve">Dispositivos                                               </t>
  </si>
  <si>
    <t>U</t>
  </si>
  <si>
    <t xml:space="preserve">  Molinos de viento</t>
  </si>
  <si>
    <t xml:space="preserve">  Digestores de biogás</t>
  </si>
  <si>
    <t xml:space="preserve">  Plantas de biogás</t>
  </si>
  <si>
    <t xml:space="preserve">  Arietes hidráulicos</t>
  </si>
  <si>
    <r>
      <t xml:space="preserve">  Hidroeléctricas </t>
    </r>
    <r>
      <rPr>
        <vertAlign val="superscript"/>
        <sz val="9"/>
        <rFont val="Arial"/>
        <family val="2"/>
      </rPr>
      <t>(b)</t>
    </r>
  </si>
  <si>
    <t xml:space="preserve">  Sistema de calentadores solares</t>
  </si>
  <si>
    <t xml:space="preserve">  Sistema de paneles fotovoltaicos</t>
  </si>
  <si>
    <t xml:space="preserve">  Aerogeneradores</t>
  </si>
  <si>
    <t xml:space="preserve">  Parque eólico</t>
  </si>
  <si>
    <r>
      <t xml:space="preserve">  Otros </t>
    </r>
    <r>
      <rPr>
        <vertAlign val="superscript"/>
        <sz val="9"/>
        <rFont val="Arial"/>
        <family val="2"/>
      </rPr>
      <t>(c)</t>
    </r>
  </si>
  <si>
    <t xml:space="preserve">Biomasa                                                     </t>
  </si>
  <si>
    <r>
      <t xml:space="preserve">Bagazo de caña </t>
    </r>
    <r>
      <rPr>
        <vertAlign val="superscript"/>
        <sz val="9"/>
        <rFont val="Arial"/>
        <family val="2"/>
      </rPr>
      <t>(d)</t>
    </r>
  </si>
  <si>
    <t>Mt</t>
  </si>
  <si>
    <t>Leña</t>
  </si>
  <si>
    <r>
      <t>Mm</t>
    </r>
    <r>
      <rPr>
        <vertAlign val="superscript"/>
        <sz val="9"/>
        <rFont val="Arial"/>
        <family val="2"/>
      </rPr>
      <t>3</t>
    </r>
  </si>
  <si>
    <t>Serrín de madera</t>
  </si>
  <si>
    <t>Cáscara de arroz</t>
  </si>
  <si>
    <t>Desechos de café</t>
  </si>
  <si>
    <t>Otros desechos forestales</t>
  </si>
  <si>
    <r>
      <t xml:space="preserve">Otros desechos agrícolas </t>
    </r>
    <r>
      <rPr>
        <vertAlign val="superscript"/>
        <sz val="9"/>
        <rFont val="Arial"/>
        <family val="2"/>
      </rPr>
      <t>(e)</t>
    </r>
  </si>
  <si>
    <r>
      <t>(a)</t>
    </r>
    <r>
      <rPr>
        <sz val="9"/>
        <rFont val="Arial"/>
        <family val="2"/>
      </rPr>
      <t xml:space="preserve"> No incluye el sector privado.</t>
    </r>
  </si>
  <si>
    <r>
      <t>(b)</t>
    </r>
    <r>
      <rPr>
        <sz val="9"/>
        <rFont val="Arial"/>
        <family val="2"/>
      </rPr>
      <t xml:space="preserve"> Incluye las micro y minihidroeléctricas.</t>
    </r>
  </si>
  <si>
    <r>
      <t>(c)</t>
    </r>
    <r>
      <rPr>
        <sz val="9"/>
        <rFont val="Arial"/>
        <family val="2"/>
      </rPr>
      <t xml:space="preserve"> Se refiere a otros dispositivos como secadores solares, destiladores solares.</t>
    </r>
  </si>
  <si>
    <r>
      <t>(d)</t>
    </r>
    <r>
      <rPr>
        <sz val="9"/>
        <rFont val="Arial"/>
        <family val="2"/>
      </rPr>
      <t xml:space="preserve"> Incluye paja de caña.</t>
    </r>
  </si>
  <si>
    <r>
      <t>(e)</t>
    </r>
    <r>
      <rPr>
        <sz val="9"/>
        <rFont val="Arial"/>
        <family val="2"/>
      </rPr>
      <t xml:space="preserve"> Incluye cáscara de coco y otros desechos agrícolas.</t>
    </r>
  </si>
  <si>
    <t>Miles de toneladas equivalentes de petróleo</t>
  </si>
  <si>
    <t xml:space="preserve">Dispositivos                                                     </t>
  </si>
  <si>
    <r>
      <t xml:space="preserve">      Otros </t>
    </r>
    <r>
      <rPr>
        <vertAlign val="superscript"/>
        <sz val="9"/>
        <rFont val="Arial"/>
        <family val="2"/>
      </rPr>
      <t>(c)</t>
    </r>
  </si>
  <si>
    <t xml:space="preserve">Biomasa                                                 </t>
  </si>
  <si>
    <r>
      <t xml:space="preserve">Otros desechos agrícolas </t>
    </r>
    <r>
      <rPr>
        <vertAlign val="superscript"/>
        <sz val="9"/>
        <rFont val="Myriad Pro"/>
        <family val="2"/>
      </rPr>
      <t>(e)</t>
    </r>
  </si>
  <si>
    <t>2.17 - Extracción de agua por destinos.</t>
  </si>
  <si>
    <t>Millones de metros cúbicos</t>
  </si>
  <si>
    <t>Extracción de agua dulce superficial</t>
  </si>
  <si>
    <t>Extracción de agua dulce subterránea</t>
  </si>
  <si>
    <t>de la cual extraída por:</t>
  </si>
  <si>
    <t>Industria del suministro de agua (CIIU 36)</t>
  </si>
  <si>
    <t>Hogares</t>
  </si>
  <si>
    <t>Agricultura, ganadería, silvicultura y pesca (CIIU 01-03)</t>
  </si>
  <si>
    <r>
      <rPr>
        <i/>
        <sz val="9"/>
        <rFont val="Arial"/>
        <family val="2"/>
      </rPr>
      <t>de la cual</t>
    </r>
    <r>
      <rPr>
        <sz val="9"/>
        <rFont val="Arial"/>
        <family val="2"/>
      </rPr>
      <t xml:space="preserve">
Irrigation in agriculture</t>
    </r>
  </si>
  <si>
    <t>Explotación de minas y canteras (CIIU 05-09)</t>
  </si>
  <si>
    <t>Industrias manufactureras (CIIU 10-33)</t>
  </si>
  <si>
    <t>Suministro de electricidad, gas, vapor y aire acondicionado (CIIU 35)</t>
  </si>
  <si>
    <t>de la cual
Industria de la energía eléctrica (CIIU 351)</t>
  </si>
  <si>
    <t>Construcción (CIIU 41-43)</t>
  </si>
  <si>
    <t>Otras actividades económicas</t>
  </si>
  <si>
    <t>Agua desalinizada</t>
  </si>
  <si>
    <t>Agua reutilizada</t>
  </si>
  <si>
    <t>Importaciones de agua</t>
  </si>
  <si>
    <t>Exportaciones de agua</t>
  </si>
  <si>
    <t xml:space="preserve">Pérdidas durante el transporte </t>
  </si>
  <si>
    <t>de la cual utilizada por:</t>
  </si>
  <si>
    <r>
      <rPr>
        <i/>
        <sz val="9"/>
        <rFont val="Arial"/>
        <family val="2"/>
      </rPr>
      <t>de la cual</t>
    </r>
    <r>
      <rPr>
        <sz val="9"/>
        <rFont val="Arial"/>
        <family val="2"/>
      </rPr>
      <t xml:space="preserve"> Riego en agricultura</t>
    </r>
  </si>
  <si>
    <r>
      <rPr>
        <i/>
        <sz val="9"/>
        <rFont val="Arial"/>
        <family val="2"/>
      </rPr>
      <t xml:space="preserve">de la cual </t>
    </r>
    <r>
      <rPr>
        <sz val="9"/>
        <rFont val="Arial"/>
        <family val="2"/>
      </rPr>
      <t>Industria de la energía eléctrica (CIIU 351)</t>
    </r>
  </si>
  <si>
    <t>2.18 - Proporción de la población que utiliza fuentes de agua e instalaciones mejoradas de saneamiento.</t>
  </si>
  <si>
    <t>Por ciento</t>
  </si>
  <si>
    <t>Área</t>
  </si>
  <si>
    <t>urbana</t>
  </si>
  <si>
    <t>rural</t>
  </si>
  <si>
    <t>Población con acceso a  fuentes de agua mejoradas</t>
  </si>
  <si>
    <t>Con Gestión:</t>
  </si>
  <si>
    <t>De manera segura</t>
  </si>
  <si>
    <t>Por lo menos Básica  (&lt;30 minutos)</t>
  </si>
  <si>
    <t>Limitada              (&gt;30 minutos)</t>
  </si>
  <si>
    <t>Población sin acceso a  fuentes de agua mejoradas</t>
  </si>
  <si>
    <t>Población con acceso a instalaciones de saneamiento mejoradas</t>
  </si>
  <si>
    <t>De Manera Segura</t>
  </si>
  <si>
    <t>Por lo menos Básica</t>
  </si>
  <si>
    <t xml:space="preserve">     Limitada (compartida)</t>
  </si>
  <si>
    <t>Población sin acceso instalaciones de saneamiento mejoradas</t>
  </si>
  <si>
    <t>2.19 - Cobertura de agua potable por provincias.</t>
  </si>
  <si>
    <t>2.20 - Cobertura de saneamiento por provincias.</t>
  </si>
  <si>
    <t>2.21 - Sistema de acueductos y alcantarillados.</t>
  </si>
  <si>
    <t>UM</t>
  </si>
  <si>
    <t>Acueductos</t>
  </si>
  <si>
    <t>Extensión de la red</t>
  </si>
  <si>
    <t>km</t>
  </si>
  <si>
    <t>Localidades beneficiadas</t>
  </si>
  <si>
    <t>Número de plantas potabilizadoras</t>
  </si>
  <si>
    <t>Volumen de agua suministrada</t>
  </si>
  <si>
    <r>
      <t>hm</t>
    </r>
    <r>
      <rPr>
        <vertAlign val="superscript"/>
        <sz val="9"/>
        <color indexed="8"/>
        <rFont val="Arial"/>
        <family val="2"/>
      </rPr>
      <t>3</t>
    </r>
  </si>
  <si>
    <t>Volumen de agua tratada</t>
  </si>
  <si>
    <t>Porcentaje de agua tratada</t>
  </si>
  <si>
    <t>%</t>
  </si>
  <si>
    <t>Número de estaciones de cloración</t>
  </si>
  <si>
    <t xml:space="preserve">    con cloro gas</t>
  </si>
  <si>
    <t xml:space="preserve">    con hipoclorito</t>
  </si>
  <si>
    <t>Número de estaciones de fluoración</t>
  </si>
  <si>
    <t>Alcantarillado</t>
  </si>
  <si>
    <t xml:space="preserve">Extensión </t>
  </si>
  <si>
    <t>Total de sistemas de tratamiento</t>
  </si>
  <si>
    <t>Total de plantas de tratamiento de residuales</t>
  </si>
  <si>
    <t>Capacidad de las plantas de tratamiento</t>
  </si>
  <si>
    <r>
      <t>1000 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/d</t>
    </r>
  </si>
  <si>
    <t>Volumen evacuado</t>
  </si>
  <si>
    <t xml:space="preserve">Volumen tratado </t>
  </si>
  <si>
    <t>Porcentaje de aguas residuales tratadas</t>
  </si>
  <si>
    <r>
      <t xml:space="preserve">2.23 - Clasificación agroproductiva de los suelos de Cuba. </t>
    </r>
    <r>
      <rPr>
        <b/>
        <vertAlign val="superscript"/>
        <sz val="10"/>
        <rFont val="Arial"/>
        <family val="2"/>
      </rPr>
      <t>(a)</t>
    </r>
  </si>
  <si>
    <t>Miles de hectáreas</t>
  </si>
  <si>
    <t>Muy</t>
  </si>
  <si>
    <t>Medianamente</t>
  </si>
  <si>
    <t xml:space="preserve">Poco </t>
  </si>
  <si>
    <t>productivos</t>
  </si>
  <si>
    <t>Productivos</t>
  </si>
  <si>
    <t xml:space="preserve">  Pinar del Río</t>
  </si>
  <si>
    <t xml:space="preserve">  Artemisa</t>
  </si>
  <si>
    <t xml:space="preserve">  La Habana</t>
  </si>
  <si>
    <t xml:space="preserve">  Mayabeque</t>
  </si>
  <si>
    <t xml:space="preserve">  Matanzas</t>
  </si>
  <si>
    <t xml:space="preserve">  Villa Clara</t>
  </si>
  <si>
    <t xml:space="preserve">  Cienfuegos</t>
  </si>
  <si>
    <t xml:space="preserve">  Sancti Spíritus</t>
  </si>
  <si>
    <t xml:space="preserve">  Ciego de Ávila</t>
  </si>
  <si>
    <t xml:space="preserve">  Camagüey</t>
  </si>
  <si>
    <t xml:space="preserve">  Las Tunas</t>
  </si>
  <si>
    <t xml:space="preserve">  Holguín</t>
  </si>
  <si>
    <t xml:space="preserve">  Granma</t>
  </si>
  <si>
    <t xml:space="preserve">  Santiago de Cuba</t>
  </si>
  <si>
    <t xml:space="preserve">  Guantánamo</t>
  </si>
  <si>
    <t xml:space="preserve">  Isla de la Juventud</t>
  </si>
  <si>
    <t>Fuente: Instituto de Suelos, Ministerio de la Agricultura.</t>
  </si>
  <si>
    <r>
      <t>(a)</t>
    </r>
    <r>
      <rPr>
        <sz val="9"/>
        <rFont val="Arial"/>
        <family val="2"/>
      </rPr>
      <t xml:space="preserve"> Revisión a partir del mapa 1:25 000  confeccionado según la Segunda Versión de Clasificación Genética </t>
    </r>
  </si>
  <si>
    <t xml:space="preserve">     de los Suelos de Cuba, 1975.</t>
  </si>
  <si>
    <t xml:space="preserve">2.24 - Principales factores limitantes edáficos, año 1996 </t>
  </si>
  <si>
    <t>Proporción de la</t>
  </si>
  <si>
    <t>Superficie</t>
  </si>
  <si>
    <t xml:space="preserve"> superficie</t>
  </si>
  <si>
    <t xml:space="preserve">afectada  </t>
  </si>
  <si>
    <t xml:space="preserve"> agrícola</t>
  </si>
  <si>
    <t xml:space="preserve">del país </t>
  </si>
  <si>
    <t>FACTORES</t>
  </si>
  <si>
    <t xml:space="preserve">                                        (MMha)</t>
  </si>
  <si>
    <t xml:space="preserve">                                   (%)</t>
  </si>
  <si>
    <t xml:space="preserve">                                           (%)</t>
  </si>
  <si>
    <t>Salinidad y sodicidad</t>
  </si>
  <si>
    <t>Erosión (muy fuerte a media)</t>
  </si>
  <si>
    <t>Mal drenaje</t>
  </si>
  <si>
    <t>Mal drenaje interno</t>
  </si>
  <si>
    <t>Baja fertilidad</t>
  </si>
  <si>
    <t>Compactación natural</t>
  </si>
  <si>
    <t>Acidez</t>
  </si>
  <si>
    <t>pH KCl&lt;6</t>
  </si>
  <si>
    <t>pH KCl&lt;4,6</t>
  </si>
  <si>
    <t>Muy bajo contenido de materia orgánica</t>
  </si>
  <si>
    <t>Baja retención de humedad</t>
  </si>
  <si>
    <t>Pedregosidad  y rocosidad</t>
  </si>
  <si>
    <t>De ellas:</t>
  </si>
  <si>
    <t>Muy rocosas y/o pedregosas</t>
  </si>
  <si>
    <t>Desertificación</t>
  </si>
  <si>
    <t>Zonas semi húmedas</t>
  </si>
  <si>
    <t>Zonas secas</t>
  </si>
  <si>
    <r>
      <t>2.22 - Clasificación genética de los suelos de Cuba.</t>
    </r>
    <r>
      <rPr>
        <b/>
        <vertAlign val="superscript"/>
        <sz val="10"/>
        <rFont val="Arial"/>
        <family val="2"/>
      </rPr>
      <t>(a)</t>
    </r>
  </si>
  <si>
    <t>Húmicos</t>
  </si>
  <si>
    <t>Ferríticos</t>
  </si>
  <si>
    <t>Ferralíticos</t>
  </si>
  <si>
    <t>Fersialítico</t>
  </si>
  <si>
    <t>Pardos</t>
  </si>
  <si>
    <t>Calcimórficos</t>
  </si>
  <si>
    <t>Vertisuelos</t>
  </si>
  <si>
    <t>Hidromórficos</t>
  </si>
  <si>
    <t>Halomórficos</t>
  </si>
  <si>
    <t>Aluviales</t>
  </si>
  <si>
    <t>evolucionados</t>
  </si>
  <si>
    <r>
      <rPr>
        <b/>
        <vertAlign val="superscript"/>
        <sz val="9"/>
        <rFont val="Arial"/>
        <family val="2"/>
      </rPr>
      <t>(a)</t>
    </r>
    <r>
      <rPr>
        <sz val="9"/>
        <rFont val="Arial"/>
        <family val="2"/>
      </rPr>
      <t xml:space="preserve"> Revisión a partir del mapa 1: 25 000, confeccionado según la Segunda Versión de Clasificación Genética </t>
    </r>
  </si>
  <si>
    <t>2.25 - Uso de la tierra según clasificaciones FAO.</t>
  </si>
  <si>
    <t>Superficie del país</t>
  </si>
  <si>
    <t>Superficie de tierras</t>
  </si>
  <si>
    <t>Superficie agrícola</t>
  </si>
  <si>
    <t>Tierras arables y cultivos permanentes</t>
  </si>
  <si>
    <t>Tierras arables</t>
  </si>
  <si>
    <t>Cultivos temporales</t>
  </si>
  <si>
    <t>Praderas y pastos temporales</t>
  </si>
  <si>
    <t xml:space="preserve">Barbecho (temporal: menos de 5 años) </t>
  </si>
  <si>
    <t xml:space="preserve">Cultivos permanentes </t>
  </si>
  <si>
    <t xml:space="preserve">Praderas y pastos permanentes </t>
  </si>
  <si>
    <t xml:space="preserve"> Praderas y pastos permanentes, cultivados</t>
  </si>
  <si>
    <t xml:space="preserve"> (más de 5 años)</t>
  </si>
  <si>
    <t>Praderas y pastos permanentes, crecidos</t>
  </si>
  <si>
    <t xml:space="preserve"> de forma natural</t>
  </si>
  <si>
    <t>Superficie no agrícola</t>
  </si>
  <si>
    <t>Superficie forestal</t>
  </si>
  <si>
    <t>Otra tierra</t>
  </si>
  <si>
    <t>Aguas interiores</t>
  </si>
  <si>
    <t>Fuente: Dirección de Suelos y Control de la tierra, Ministerio de la Agricultura.</t>
  </si>
  <si>
    <t xml:space="preserve">2.26 - Indicadores seleccionados de Silvicultura. </t>
  </si>
  <si>
    <t>Extensión de la superficie de bosques</t>
  </si>
  <si>
    <t>Mha</t>
  </si>
  <si>
    <r>
      <t xml:space="preserve">Proporción cubierta de bosques </t>
    </r>
    <r>
      <rPr>
        <b/>
        <vertAlign val="superscript"/>
        <sz val="9"/>
        <rFont val="Arial"/>
        <family val="2"/>
      </rPr>
      <t>(a)</t>
    </r>
  </si>
  <si>
    <t>Variación anual de la superficie boscosa</t>
  </si>
  <si>
    <t>Extensión Superficie de bosque natural</t>
  </si>
  <si>
    <t>Cobertura de bosque natural</t>
  </si>
  <si>
    <t>Variación anual superficie de bosques natural</t>
  </si>
  <si>
    <t>Superficie deforestada</t>
  </si>
  <si>
    <t>Variación de la superficie deforestada</t>
  </si>
  <si>
    <t>Fuente:  Dirección Nacional Forestal. Ministerio de la Agricultura.</t>
  </si>
  <si>
    <r>
      <rPr>
        <b/>
        <vertAlign val="superscript"/>
        <sz val="9"/>
        <color indexed="8"/>
        <rFont val="Arial"/>
        <family val="2"/>
      </rPr>
      <t>(a)</t>
    </r>
    <r>
      <rPr>
        <sz val="9"/>
        <color indexed="8"/>
        <rFont val="Arial"/>
        <family val="2"/>
      </rPr>
      <t xml:space="preserve"> Calculada con relación a la superficie terrestre total de Cuba (excluye aguas interiores).</t>
    </r>
  </si>
  <si>
    <t>2.27- Superficie cubierta de bosques por provincias.</t>
  </si>
  <si>
    <t xml:space="preserve">Proporción </t>
  </si>
  <si>
    <t xml:space="preserve">cubierta de </t>
  </si>
  <si>
    <t>bosques</t>
  </si>
  <si>
    <r>
      <t xml:space="preserve">bosques </t>
    </r>
    <r>
      <rPr>
        <b/>
        <vertAlign val="superscript"/>
        <sz val="9"/>
        <color theme="0"/>
        <rFont val="Arial"/>
        <family val="2"/>
      </rPr>
      <t>(a)</t>
    </r>
  </si>
  <si>
    <t>(Mha)</t>
  </si>
  <si>
    <t xml:space="preserve">2.28 - Superficie plantada de árboles por provincias. </t>
  </si>
  <si>
    <t>Hectáreas</t>
  </si>
  <si>
    <t>Dinámica</t>
  </si>
  <si>
    <t>Nombres comunes</t>
  </si>
  <si>
    <t>Cantidad de especies</t>
  </si>
  <si>
    <t>Ambientes donde se desarrollan</t>
  </si>
  <si>
    <t xml:space="preserve">        </t>
  </si>
  <si>
    <t>Conocidas</t>
  </si>
  <si>
    <t xml:space="preserve">Exóticas Naturalizadas </t>
  </si>
  <si>
    <t>Terrestre</t>
  </si>
  <si>
    <t>Marino</t>
  </si>
  <si>
    <t>Dulceacuícola</t>
  </si>
  <si>
    <t>Actinobacterias</t>
  </si>
  <si>
    <t>Proteobacterias</t>
  </si>
  <si>
    <t>Protozoos</t>
  </si>
  <si>
    <t>Foraminíferos</t>
  </si>
  <si>
    <t>Plantas</t>
  </si>
  <si>
    <t>Algas verdes</t>
  </si>
  <si>
    <t>Hepáticas</t>
  </si>
  <si>
    <t>Plantas con flores</t>
  </si>
  <si>
    <t xml:space="preserve">2.29 - Diversidad de la biota cubana. (conclusión) </t>
  </si>
  <si>
    <t>GRUPOS TAXONÓMICOS PRINCIPALES</t>
  </si>
  <si>
    <t>Nombres Comunes</t>
  </si>
  <si>
    <t>De ellos:</t>
  </si>
  <si>
    <t>Exóticas Naturalizadas</t>
  </si>
  <si>
    <t>Reino Animalia</t>
  </si>
  <si>
    <t>Animales</t>
  </si>
  <si>
    <t>Esponjas</t>
  </si>
  <si>
    <t>Tenóforos</t>
  </si>
  <si>
    <t xml:space="preserve">                  </t>
  </si>
  <si>
    <t>Gusanos flecha</t>
  </si>
  <si>
    <t>Gusanos anillados</t>
  </si>
  <si>
    <t>Lombrices de tierra</t>
  </si>
  <si>
    <t>Moluscos</t>
  </si>
  <si>
    <t>Briozoos</t>
  </si>
  <si>
    <t>Gusanos cacahuete</t>
  </si>
  <si>
    <t>Acantocéfalos</t>
  </si>
  <si>
    <t>Gusanos planos</t>
  </si>
  <si>
    <t>Nemátodos</t>
  </si>
  <si>
    <t>Artrópodos</t>
  </si>
  <si>
    <t>Ciempiés</t>
  </si>
  <si>
    <t>Milpiés</t>
  </si>
  <si>
    <t>Insectos</t>
  </si>
  <si>
    <t>Lirios de mar</t>
  </si>
  <si>
    <t>Estrellas de mar</t>
  </si>
  <si>
    <t>Erizos de mar</t>
  </si>
  <si>
    <t>Pepinos de mar</t>
  </si>
  <si>
    <t>Cordados</t>
  </si>
  <si>
    <t>Ascidias</t>
  </si>
  <si>
    <t>Mixinas</t>
  </si>
  <si>
    <t>Peces óseos</t>
  </si>
  <si>
    <t>Anfibios</t>
  </si>
  <si>
    <t>Reptiles</t>
  </si>
  <si>
    <t>Aves</t>
  </si>
  <si>
    <t>Mamíferos</t>
  </si>
  <si>
    <t xml:space="preserve">Fuente: Centro Nacional de Biodiversidad, Ministerio de Ciencia, Tecnología y Medio Ambiente. </t>
  </si>
  <si>
    <t>2.30 - Diversidad y endemismo de la biota terrestre cubana.</t>
  </si>
  <si>
    <t>Especies</t>
  </si>
  <si>
    <r>
      <t xml:space="preserve">Conocidas </t>
    </r>
    <r>
      <rPr>
        <b/>
        <vertAlign val="superscript"/>
        <sz val="9"/>
        <color theme="0"/>
        <rFont val="Arial"/>
        <family val="2"/>
      </rPr>
      <t>(a)</t>
    </r>
  </si>
  <si>
    <t>Endémicas</t>
  </si>
  <si>
    <t>Plantae</t>
  </si>
  <si>
    <t>Bryophyta</t>
  </si>
  <si>
    <t>Musgos y hepáticas</t>
  </si>
  <si>
    <t>Pteridophyta</t>
  </si>
  <si>
    <t>Helechos</t>
  </si>
  <si>
    <t xml:space="preserve">Animalia  </t>
  </si>
  <si>
    <t>Platyhelminthes</t>
  </si>
  <si>
    <t>Duelas, tenias</t>
  </si>
  <si>
    <t>Nematoda</t>
  </si>
  <si>
    <t>Mollusca</t>
  </si>
  <si>
    <t>Arañas, escorpiones</t>
  </si>
  <si>
    <r>
      <t>(a)</t>
    </r>
    <r>
      <rPr>
        <sz val="9"/>
        <rFont val="Arial"/>
        <family val="2"/>
      </rPr>
      <t xml:space="preserve"> No incluye especies extintas, ni exóticas naturalizadas (excepto en las plantas con flores).</t>
    </r>
  </si>
  <si>
    <t>2.31 - Endemismo vegetal por distritos fito geográficos seleccionados.</t>
  </si>
  <si>
    <t>De ello: Estricto</t>
  </si>
  <si>
    <t>Cantidad</t>
  </si>
  <si>
    <t>REGIONES</t>
  </si>
  <si>
    <t>Distritos</t>
  </si>
  <si>
    <t xml:space="preserve">Occidental </t>
  </si>
  <si>
    <t xml:space="preserve">Sierra del Rosario </t>
  </si>
  <si>
    <t xml:space="preserve">Sierra de los Órganos </t>
  </si>
  <si>
    <t>Arenas Blancas</t>
  </si>
  <si>
    <t xml:space="preserve">Meseta de Cajálbana </t>
  </si>
  <si>
    <t xml:space="preserve">Central </t>
  </si>
  <si>
    <t xml:space="preserve">Macizo de Guamuhaya </t>
  </si>
  <si>
    <t xml:space="preserve">Costa Norte Centroriental </t>
  </si>
  <si>
    <t xml:space="preserve">Llanura Centroccidental </t>
  </si>
  <si>
    <t xml:space="preserve">Llanura Centroriental </t>
  </si>
  <si>
    <t xml:space="preserve">Oriental </t>
  </si>
  <si>
    <t xml:space="preserve">Moa-Toa </t>
  </si>
  <si>
    <t xml:space="preserve">Meseta de Nipe </t>
  </si>
  <si>
    <t xml:space="preserve">Sierra Cristal </t>
  </si>
  <si>
    <t xml:space="preserve">Alturas del Pico Turquino </t>
  </si>
  <si>
    <t>Costa de Maisí- Guantánamo</t>
  </si>
  <si>
    <t xml:space="preserve">Santa Catalina </t>
  </si>
  <si>
    <r>
      <t xml:space="preserve">2.32 - Táxones de la flora cubana evaluados según las categorías de UICN. </t>
    </r>
    <r>
      <rPr>
        <b/>
        <vertAlign val="superscript"/>
        <sz val="10"/>
        <rFont val="Arial"/>
        <family val="2"/>
      </rPr>
      <t>(a)</t>
    </r>
  </si>
  <si>
    <t>CATEGORÍAS</t>
  </si>
  <si>
    <t>Cantidad de táxones evaluados</t>
  </si>
  <si>
    <t>Extinto</t>
  </si>
  <si>
    <t>Peligro crítico</t>
  </si>
  <si>
    <t>En peligro</t>
  </si>
  <si>
    <t>Vulnerable</t>
  </si>
  <si>
    <r>
      <t xml:space="preserve">Otros amenazados </t>
    </r>
    <r>
      <rPr>
        <vertAlign val="superscript"/>
        <sz val="9"/>
        <rFont val="Arial"/>
        <family val="2"/>
      </rPr>
      <t>(b)</t>
    </r>
  </si>
  <si>
    <t>Casi amenazado</t>
  </si>
  <si>
    <t xml:space="preserve">Preocupación menor </t>
  </si>
  <si>
    <t xml:space="preserve">Datos insuficientes </t>
  </si>
  <si>
    <r>
      <rPr>
        <b/>
        <vertAlign val="superscript"/>
        <sz val="9"/>
        <rFont val="Arial"/>
        <family val="2"/>
      </rPr>
      <t>(a)</t>
    </r>
    <r>
      <rPr>
        <vertAlign val="superscript"/>
        <sz val="9"/>
        <rFont val="Arial"/>
        <family val="2"/>
      </rPr>
      <t xml:space="preserve"> </t>
    </r>
    <r>
      <rPr>
        <sz val="9"/>
        <rFont val="Arial"/>
        <family val="2"/>
      </rPr>
      <t>UICN: Unión Internacional para la Conservación de la Naturaleza.</t>
    </r>
  </si>
  <si>
    <r>
      <rPr>
        <b/>
        <vertAlign val="superscript"/>
        <sz val="9"/>
        <rFont val="Arial"/>
        <family val="2"/>
      </rPr>
      <t xml:space="preserve">(b) </t>
    </r>
    <r>
      <rPr>
        <sz val="9"/>
        <rFont val="Arial"/>
        <family val="2"/>
      </rPr>
      <t>Categoría que incluye táxones evaluados preliminarmente como amenazados, pero sin asignarles una categoría UICN.</t>
    </r>
  </si>
  <si>
    <t>2.33 - Táxones de la flora y fauna con protección ex situ.</t>
  </si>
  <si>
    <t>Cubanas</t>
  </si>
  <si>
    <t>Amenazadas</t>
  </si>
  <si>
    <t>INSTITUCIONES</t>
  </si>
  <si>
    <t>Provincias</t>
  </si>
  <si>
    <t>Flora</t>
  </si>
  <si>
    <t>Jardín Botánico Pinar del Río</t>
  </si>
  <si>
    <t>Orquidario Soroa</t>
  </si>
  <si>
    <t>Jardín Botánico Nacional</t>
  </si>
  <si>
    <t>Jardín Botánico Matanzas</t>
  </si>
  <si>
    <t xml:space="preserve">Jardín Botánico Cienfuegos </t>
  </si>
  <si>
    <t>Jardín Macradenia</t>
  </si>
  <si>
    <t>Jardín Botánico Sancti Spítirus</t>
  </si>
  <si>
    <t>Jardín Botánico Cupainicú</t>
  </si>
  <si>
    <t>Jardín de Helechos</t>
  </si>
  <si>
    <t>Jardín Botánico Las Tunas</t>
  </si>
  <si>
    <t>Fauna</t>
  </si>
  <si>
    <t>Parques zoológicos</t>
  </si>
  <si>
    <t>2.34 - Táxones de la fauna cubana evaluados según las categorías de la UICN.</t>
  </si>
  <si>
    <t>Extinto a</t>
  </si>
  <si>
    <t xml:space="preserve">En </t>
  </si>
  <si>
    <t xml:space="preserve">Casi </t>
  </si>
  <si>
    <t>Preocu-</t>
  </si>
  <si>
    <t>Datos</t>
  </si>
  <si>
    <t>nivel</t>
  </si>
  <si>
    <t>peligro</t>
  </si>
  <si>
    <t>Vuelne-</t>
  </si>
  <si>
    <t>amena-</t>
  </si>
  <si>
    <t>pación</t>
  </si>
  <si>
    <t>insufi-</t>
  </si>
  <si>
    <t>regional</t>
  </si>
  <si>
    <t>crítico</t>
  </si>
  <si>
    <t xml:space="preserve"> peligro</t>
  </si>
  <si>
    <t>rable</t>
  </si>
  <si>
    <t>zado</t>
  </si>
  <si>
    <t xml:space="preserve"> menor</t>
  </si>
  <si>
    <t xml:space="preserve"> cientes</t>
  </si>
  <si>
    <t xml:space="preserve"> Invertebrados</t>
  </si>
  <si>
    <t xml:space="preserve">  Hydrozoa (Hidrozoos)</t>
  </si>
  <si>
    <t xml:space="preserve">  Anthozoa (Corales)</t>
  </si>
  <si>
    <t xml:space="preserve">  Arachnida (Arácnidos)</t>
  </si>
  <si>
    <t xml:space="preserve">  Malacostraca (Crustáceos)</t>
  </si>
  <si>
    <t xml:space="preserve">   Insecta (Insectos)</t>
  </si>
  <si>
    <t xml:space="preserve"> Vertebrados</t>
  </si>
  <si>
    <t xml:space="preserve">  Actinopterygii (Peces óseos)</t>
  </si>
  <si>
    <t xml:space="preserve">  Amphibia (Anfibios)</t>
  </si>
  <si>
    <t xml:space="preserve">  Reptilia (Reptiles)</t>
  </si>
  <si>
    <t xml:space="preserve">  Aves </t>
  </si>
  <si>
    <t xml:space="preserve">  Mammalia (Mamíferos)</t>
  </si>
  <si>
    <r>
      <rPr>
        <b/>
        <vertAlign val="superscript"/>
        <sz val="9"/>
        <rFont val="Arial"/>
        <family val="2"/>
      </rPr>
      <t>(a)</t>
    </r>
    <r>
      <rPr>
        <sz val="9"/>
        <rFont val="Arial"/>
        <family val="2"/>
      </rPr>
      <t xml:space="preserve"> Unión Internacional para la Conservación de la Naturaleza (UICN).</t>
    </r>
  </si>
  <si>
    <r>
      <t xml:space="preserve">2.35 - Áreas protegidas. </t>
    </r>
    <r>
      <rPr>
        <b/>
        <vertAlign val="superscript"/>
        <sz val="10"/>
        <rFont val="Arial"/>
        <family val="2"/>
      </rPr>
      <t>(a)</t>
    </r>
  </si>
  <si>
    <t>Número (U)</t>
  </si>
  <si>
    <t>Significación</t>
  </si>
  <si>
    <r>
      <t>Superficie (km</t>
    </r>
    <r>
      <rPr>
        <b/>
        <vertAlign val="superscript"/>
        <sz val="9"/>
        <color theme="0"/>
        <rFont val="Arial"/>
        <family val="2"/>
      </rPr>
      <t>2</t>
    </r>
    <r>
      <rPr>
        <b/>
        <sz val="9"/>
        <color theme="0"/>
        <rFont val="Arial"/>
        <family val="2"/>
      </rPr>
      <t>)</t>
    </r>
  </si>
  <si>
    <t>Nacional</t>
  </si>
  <si>
    <t>Local</t>
  </si>
  <si>
    <t>Marina</t>
  </si>
  <si>
    <t>Fuente: Centro Nacional de Áreas Protegidas, Ministerio de Ciencia, Tecnología y Medio Ambiente.</t>
  </si>
  <si>
    <r>
      <rPr>
        <b/>
        <vertAlign val="superscript"/>
        <sz val="9"/>
        <rFont val="Arial"/>
        <family val="2"/>
      </rPr>
      <t>(a)</t>
    </r>
    <r>
      <rPr>
        <sz val="9"/>
        <rFont val="Arial"/>
        <family val="2"/>
      </rPr>
      <t xml:space="preserve"> Aprobadas por el Comité Ejecutivo del Consejo de Ministros.</t>
    </r>
  </si>
  <si>
    <t>Nota: Las posibles diferencias en los totales se deben al redondeo de las cifras.</t>
  </si>
  <si>
    <t>2.36 - Áreas protegidas con reconocimiento internacional.</t>
  </si>
  <si>
    <t>Zona</t>
  </si>
  <si>
    <t>Zona de</t>
  </si>
  <si>
    <t>total</t>
  </si>
  <si>
    <t>núcleo</t>
  </si>
  <si>
    <t>amortiguamiento</t>
  </si>
  <si>
    <t>transición</t>
  </si>
  <si>
    <t>ÁREAS</t>
  </si>
  <si>
    <t>Provincia</t>
  </si>
  <si>
    <r>
      <t>(km</t>
    </r>
    <r>
      <rPr>
        <b/>
        <vertAlign val="superscript"/>
        <sz val="9"/>
        <color theme="0"/>
        <rFont val="Arial"/>
        <family val="2"/>
      </rPr>
      <t>2</t>
    </r>
    <r>
      <rPr>
        <b/>
        <sz val="9"/>
        <color theme="0"/>
        <rFont val="Arial"/>
        <family val="2"/>
      </rPr>
      <t>)</t>
    </r>
  </si>
  <si>
    <t>Reservas de la Biósfera</t>
  </si>
  <si>
    <t xml:space="preserve">  Guanahacabibes</t>
  </si>
  <si>
    <t xml:space="preserve">  Sierra del Rosario</t>
  </si>
  <si>
    <t xml:space="preserve">  Cuchillas del Toa</t>
  </si>
  <si>
    <t>Guantánamo - Holguín</t>
  </si>
  <si>
    <t xml:space="preserve">  Ciénaga de Zapata</t>
  </si>
  <si>
    <t xml:space="preserve">  Buenavista</t>
  </si>
  <si>
    <t xml:space="preserve">Villa Clara, S. Spíritus </t>
  </si>
  <si>
    <t>y  Ciego de Ávila</t>
  </si>
  <si>
    <t xml:space="preserve">  Baconao</t>
  </si>
  <si>
    <t xml:space="preserve">Santiago de Cuba - </t>
  </si>
  <si>
    <t>Patrimonio Natural de la Humanidad</t>
  </si>
  <si>
    <t xml:space="preserve">  Parque Nacional</t>
  </si>
  <si>
    <t xml:space="preserve">    Desembarco del Granma</t>
  </si>
  <si>
    <t xml:space="preserve">    Alejandro de Humboldt</t>
  </si>
  <si>
    <t xml:space="preserve">Guantánamo </t>
  </si>
  <si>
    <t>Paisaje Cultural</t>
  </si>
  <si>
    <t xml:space="preserve">  Parque Nacional Viñales</t>
  </si>
  <si>
    <t>Sitio Ramsar</t>
  </si>
  <si>
    <t xml:space="preserve">  Ciénaga de Lanier y Sur </t>
  </si>
  <si>
    <t xml:space="preserve">   de la Isla de la Juventud</t>
  </si>
  <si>
    <t xml:space="preserve">   Humedal Río </t>
  </si>
  <si>
    <t xml:space="preserve">    Máximo-Cagüey</t>
  </si>
  <si>
    <t xml:space="preserve">   Humedal del Norte</t>
  </si>
  <si>
    <t xml:space="preserve">    de Ciego de Ávila</t>
  </si>
  <si>
    <t xml:space="preserve">   Buenavista</t>
  </si>
  <si>
    <t>Villa Clara, S. Spíritus</t>
  </si>
  <si>
    <t xml:space="preserve"> y  Ciego de Ávila</t>
  </si>
  <si>
    <t xml:space="preserve">   Humedal Delta del Cauto</t>
  </si>
  <si>
    <t>Tunas y Granma</t>
  </si>
  <si>
    <t>2.37 - Áreas protegidas por categorías de manejo.</t>
  </si>
  <si>
    <t>Reserva ecológica</t>
  </si>
  <si>
    <t>Reserva florística</t>
  </si>
  <si>
    <t>Reserva natural</t>
  </si>
  <si>
    <t>Parque nacional</t>
  </si>
  <si>
    <t>manejada</t>
  </si>
  <si>
    <t xml:space="preserve">Refugio  de </t>
  </si>
  <si>
    <t xml:space="preserve">Elemento  natural </t>
  </si>
  <si>
    <t xml:space="preserve"> Paisaje natural</t>
  </si>
  <si>
    <t xml:space="preserve">Área protegida de </t>
  </si>
  <si>
    <t>fauna</t>
  </si>
  <si>
    <t>destacado</t>
  </si>
  <si>
    <t>protegido</t>
  </si>
  <si>
    <t>recursos manejados</t>
  </si>
  <si>
    <t xml:space="preserve">  Cuba</t>
  </si>
  <si>
    <t>Millones de pesos</t>
  </si>
  <si>
    <t xml:space="preserve">Pérdidas económicas </t>
  </si>
  <si>
    <t>AÑOS/HURACANES</t>
  </si>
  <si>
    <t>Instalaciones</t>
  </si>
  <si>
    <t>Agropecuario</t>
  </si>
  <si>
    <t>Irma (Septiembre)</t>
  </si>
  <si>
    <t>Michael (Octubre)</t>
  </si>
  <si>
    <t>Tornado (Enero)</t>
  </si>
  <si>
    <t>Laura (Agosto)</t>
  </si>
  <si>
    <t>ETA (Noviembre)</t>
  </si>
  <si>
    <t>Viviendas dañadas</t>
  </si>
  <si>
    <t>Derrumbe total</t>
  </si>
  <si>
    <t>2.38 - Afectaciones por eventos meteorológicos extremos</t>
  </si>
  <si>
    <t xml:space="preserve">2.39 - Viviendas dañadas por eventos meteorológicos extremos </t>
  </si>
  <si>
    <t xml:space="preserve"> Superficie</t>
  </si>
  <si>
    <t>Causas</t>
  </si>
  <si>
    <t>dañada</t>
  </si>
  <si>
    <t>Naturales</t>
  </si>
  <si>
    <t>Acciones humanas</t>
  </si>
  <si>
    <t>Sin determinar</t>
  </si>
  <si>
    <t>(ha)</t>
  </si>
  <si>
    <t xml:space="preserve">Fuente: Cuerpo Nacional de Guardabosques, Ministerio del Interior. </t>
  </si>
  <si>
    <t xml:space="preserve">    Pinar del Río</t>
  </si>
  <si>
    <t xml:space="preserve">    Matanzas</t>
  </si>
  <si>
    <t xml:space="preserve">    Villa Clara</t>
  </si>
  <si>
    <t xml:space="preserve">    Cienfuegos</t>
  </si>
  <si>
    <t xml:space="preserve">    Sancti Spíritus</t>
  </si>
  <si>
    <t xml:space="preserve">    Ciego de Ávila</t>
  </si>
  <si>
    <t xml:space="preserve">    Camagüey</t>
  </si>
  <si>
    <t xml:space="preserve">    Las Tunas</t>
  </si>
  <si>
    <t xml:space="preserve">    Holguín</t>
  </si>
  <si>
    <t xml:space="preserve">    Granma</t>
  </si>
  <si>
    <t xml:space="preserve">    Santiago de Cuba</t>
  </si>
  <si>
    <t xml:space="preserve">    Guantánamo</t>
  </si>
  <si>
    <t xml:space="preserve">    Isla de la Juventud</t>
  </si>
  <si>
    <t xml:space="preserve">Fuente: Cuerpo Guardabosques, Ministerio del Interior y cálculos de la Oficina Nacional de Estadística e Información </t>
  </si>
  <si>
    <t xml:space="preserve"> a partir de la fuente. </t>
  </si>
  <si>
    <t>2.42 - Superficie dañada por incendios forestales y su variación, por provincias</t>
  </si>
  <si>
    <t>z</t>
  </si>
  <si>
    <t xml:space="preserve">Fuente: Cuerpo Guardabosques, Ministerio del Interior y cálculos de la Oficina Nacional de Estadìsticas e Informaciòn </t>
  </si>
  <si>
    <t>Miles de pesos</t>
  </si>
  <si>
    <t>AÑOS/PROVINCIAS</t>
  </si>
  <si>
    <t>Pérdidas totales</t>
  </si>
  <si>
    <t>Daño directo</t>
  </si>
  <si>
    <t>Daño indirecto</t>
  </si>
  <si>
    <t>Fuente: Cuerpo Guardabosques, Ministerio del Interior.</t>
  </si>
  <si>
    <t>2.43 - Pérdidas económicas por incendios forestales.</t>
  </si>
  <si>
    <t xml:space="preserve">2.41 - Número de incendios forestales y su variación por provincias. </t>
  </si>
  <si>
    <t>Profundidad</t>
  </si>
  <si>
    <t>LOCALIDADES</t>
  </si>
  <si>
    <t>Hora</t>
  </si>
  <si>
    <t>(km)</t>
  </si>
  <si>
    <t>Bayamo</t>
  </si>
  <si>
    <t>5.8</t>
  </si>
  <si>
    <t>08/1578</t>
  </si>
  <si>
    <t>10/1624</t>
  </si>
  <si>
    <t>11/02/1675</t>
  </si>
  <si>
    <t>11/02/1678</t>
  </si>
  <si>
    <t>10/1752</t>
  </si>
  <si>
    <t>11/07/1760</t>
  </si>
  <si>
    <t>12/06/1766</t>
  </si>
  <si>
    <t>11/02/1775</t>
  </si>
  <si>
    <t>18/09/1826</t>
  </si>
  <si>
    <t>07/07/1842</t>
  </si>
  <si>
    <t>20/08/1852</t>
  </si>
  <si>
    <t>26/11/1852</t>
  </si>
  <si>
    <t>28/01/1858</t>
  </si>
  <si>
    <t>San Cristóbal</t>
  </si>
  <si>
    <t>23/01/1880</t>
  </si>
  <si>
    <t>Gibara</t>
  </si>
  <si>
    <t>Remedios-Caibarién</t>
  </si>
  <si>
    <t>5.6</t>
  </si>
  <si>
    <t>Pilón</t>
  </si>
  <si>
    <t>Moa</t>
  </si>
  <si>
    <t>Uvero</t>
  </si>
  <si>
    <t>6.1</t>
  </si>
  <si>
    <t>136 km al suroeste de Cabo Cruz</t>
  </si>
  <si>
    <r>
      <t xml:space="preserve">(a) </t>
    </r>
    <r>
      <rPr>
        <sz val="9"/>
        <color indexed="8"/>
        <rFont val="Arial"/>
        <family val="2"/>
      </rPr>
      <t>Según escala de Richter.</t>
    </r>
  </si>
  <si>
    <r>
      <t>(b)</t>
    </r>
    <r>
      <rPr>
        <sz val="9"/>
        <color indexed="8"/>
        <rFont val="Arial"/>
        <family val="2"/>
      </rPr>
      <t xml:space="preserve"> Según escala EMS-98.</t>
    </r>
  </si>
  <si>
    <t xml:space="preserve">Fuente: Centro Nacional de Investigaciones Sismológicas, Ministerio de Ciencia, Tecnología y Medio Ambiente. </t>
  </si>
  <si>
    <t>III</t>
  </si>
  <si>
    <t>Miles de metros cúbicos</t>
  </si>
  <si>
    <r>
      <t xml:space="preserve">    La Habana </t>
    </r>
    <r>
      <rPr>
        <vertAlign val="superscript"/>
        <sz val="9"/>
        <rFont val="Arial"/>
        <family val="2"/>
      </rPr>
      <t>(a)</t>
    </r>
  </si>
  <si>
    <t xml:space="preserve">Residuos recolectados </t>
  </si>
  <si>
    <t xml:space="preserve">   De ello: Reciclado/abonado  </t>
  </si>
  <si>
    <t>Sitios de vertedero</t>
  </si>
  <si>
    <t>Entradas anuales en vertederos</t>
  </si>
  <si>
    <t xml:space="preserve">Población en zona urbana con servicios  </t>
  </si>
  <si>
    <t xml:space="preserve"> de recolección  de desechos</t>
  </si>
  <si>
    <t>MU</t>
  </si>
  <si>
    <t xml:space="preserve">Proporción de la población total con </t>
  </si>
  <si>
    <t xml:space="preserve"> servicios de recolección de desechos </t>
  </si>
  <si>
    <t xml:space="preserve">Proporción de la población urbana con  </t>
  </si>
  <si>
    <t xml:space="preserve"> servicios de recolección de desechos</t>
  </si>
  <si>
    <t>PRODUCTOS</t>
  </si>
  <si>
    <t>Metales ferrosos</t>
  </si>
  <si>
    <t>t</t>
  </si>
  <si>
    <t xml:space="preserve">  Acero</t>
  </si>
  <si>
    <t xml:space="preserve">  Acero inoxidable</t>
  </si>
  <si>
    <t xml:space="preserve">  Hierro</t>
  </si>
  <si>
    <t>Metales  no ferrosos</t>
  </si>
  <si>
    <t xml:space="preserve">  Aluminio</t>
  </si>
  <si>
    <t xml:space="preserve">  Bronce</t>
  </si>
  <si>
    <t xml:space="preserve">  Cobre</t>
  </si>
  <si>
    <t xml:space="preserve">  Plomo</t>
  </si>
  <si>
    <t xml:space="preserve">  Otros</t>
  </si>
  <si>
    <t>No metálicos</t>
  </si>
  <si>
    <t xml:space="preserve">  Vidrio</t>
  </si>
  <si>
    <t xml:space="preserve">  Plásticos</t>
  </si>
  <si>
    <t xml:space="preserve">  Papel y cartón</t>
  </si>
  <si>
    <t xml:space="preserve">  Textiles</t>
  </si>
  <si>
    <t xml:space="preserve">  Otros desperdicios no metálicos</t>
  </si>
  <si>
    <t>Envases de vidrio recuperados</t>
  </si>
  <si>
    <t>Miles de metros cuadrados</t>
  </si>
  <si>
    <t xml:space="preserve">    La Habana</t>
  </si>
  <si>
    <t>2.50 - Gastos de inversión para la protección del medio ambiente por actividad económica</t>
  </si>
  <si>
    <t>SECTORES</t>
  </si>
  <si>
    <t xml:space="preserve">   Agricultura, ganadería y silvicultura </t>
  </si>
  <si>
    <t xml:space="preserve">   Pesca</t>
  </si>
  <si>
    <t>Explotación de minas y canteras</t>
  </si>
  <si>
    <t>Industria azucarera</t>
  </si>
  <si>
    <t>Suministro de electricidad, gas y agua</t>
  </si>
  <si>
    <t>Construcción</t>
  </si>
  <si>
    <t xml:space="preserve">   Comercio; reparación de efectos personales</t>
  </si>
  <si>
    <t>Hoteles y restaurantes</t>
  </si>
  <si>
    <t>Transporte, almacenamiento y comunicaciones</t>
  </si>
  <si>
    <t>Servicio empresarial, act. inmobiliarias y de alquiler</t>
  </si>
  <si>
    <t>Administración pública, defensa, seguridad social</t>
  </si>
  <si>
    <t>Ciencia e innovación tecnológica</t>
  </si>
  <si>
    <t>Educación</t>
  </si>
  <si>
    <t>Salud pública y asistencia social</t>
  </si>
  <si>
    <t>Cultura y deporte</t>
  </si>
  <si>
    <t>Otras actividades de servicios comunales,</t>
  </si>
  <si>
    <t xml:space="preserve">  de asociaciones y personales</t>
  </si>
  <si>
    <t xml:space="preserve">2.52 - Gastos de inversión para la protección del medio ambiente por actividad ambiental </t>
  </si>
  <si>
    <t>Protección del aire y el clima</t>
  </si>
  <si>
    <t>Reducción del ruido y las vibraciones</t>
  </si>
  <si>
    <t>Gestión de las aguas</t>
  </si>
  <si>
    <t>Residuos</t>
  </si>
  <si>
    <t>Protección y rehabilitación de los suelos</t>
  </si>
  <si>
    <t>Protección de la biodiversidad y los paisajes</t>
  </si>
  <si>
    <t>Protección contra las radiaciones</t>
  </si>
  <si>
    <t>Investigación y desarrollo</t>
  </si>
  <si>
    <t xml:space="preserve">Otras actividades de protección del medio </t>
  </si>
  <si>
    <t xml:space="preserve">  ambiente</t>
  </si>
  <si>
    <t>2.53 - Gastos de inversión para la protección del medio ambiente en cuencas hidrográficas de interés</t>
  </si>
  <si>
    <t>CUENCAS HIDROGRÁFICAS/BAHÍAS</t>
  </si>
  <si>
    <t>Total cuencas hidrográficas</t>
  </si>
  <si>
    <t>Cuyaguateje</t>
  </si>
  <si>
    <t>Ariguanabo</t>
  </si>
  <si>
    <t>Almendares-Vento</t>
  </si>
  <si>
    <t>Hanabanilla</t>
  </si>
  <si>
    <t>Zaza</t>
  </si>
  <si>
    <t>Cauto</t>
  </si>
  <si>
    <t>Toa</t>
  </si>
  <si>
    <t>Guaso-Guantánamo</t>
  </si>
  <si>
    <t>Mayarí</t>
  </si>
  <si>
    <t>Ciénaga de Zapata</t>
  </si>
  <si>
    <t>Total bahías seleccionadas</t>
  </si>
  <si>
    <t>Nipe</t>
  </si>
  <si>
    <t>Mariel</t>
  </si>
  <si>
    <t>Cárdenas</t>
  </si>
  <si>
    <t xml:space="preserve">   Guantánamo</t>
  </si>
  <si>
    <t xml:space="preserve">          nacional y bahías seleccionadas.</t>
  </si>
  <si>
    <t>2.51 - Gastos de inversión para la protección del medio ambiente por provincias.</t>
  </si>
  <si>
    <t>2.48- Producción de materias primas recicladas.</t>
  </si>
  <si>
    <t>2.49- Áreas verdes existentes por provincias .</t>
  </si>
  <si>
    <r>
      <t xml:space="preserve">(a) </t>
    </r>
    <r>
      <rPr>
        <sz val="9"/>
        <rFont val="Arial"/>
        <family val="2"/>
      </rPr>
      <t>Dato estimado en el año 2018</t>
    </r>
    <r>
      <rPr>
        <sz val="11"/>
        <color theme="1"/>
        <rFont val="Calibri"/>
        <family val="2"/>
        <scheme val="minor"/>
      </rPr>
      <t/>
    </r>
  </si>
  <si>
    <t>2.47 - Tratamiento y recolección de desechos sólidos.</t>
  </si>
  <si>
    <t>2.46 - Volumen de desechos sólidos recolectados por provincias.</t>
  </si>
  <si>
    <r>
      <t xml:space="preserve">Magnitud </t>
    </r>
    <r>
      <rPr>
        <b/>
        <vertAlign val="superscript"/>
        <sz val="9"/>
        <color theme="0"/>
        <rFont val="Arial"/>
        <family val="2"/>
      </rPr>
      <t>(a)</t>
    </r>
  </si>
  <si>
    <r>
      <t xml:space="preserve">Intensidad </t>
    </r>
    <r>
      <rPr>
        <b/>
        <vertAlign val="superscript"/>
        <sz val="9"/>
        <color theme="0"/>
        <rFont val="Arial"/>
        <family val="2"/>
      </rPr>
      <t>(b)</t>
    </r>
  </si>
  <si>
    <t xml:space="preserve">2.54 - Gastos de inversión  para la protección del medio ambiente en cuencas hidrográficas de interés </t>
  </si>
  <si>
    <t xml:space="preserve">            </t>
  </si>
  <si>
    <t>Gestión de</t>
  </si>
  <si>
    <t xml:space="preserve">         Recursos</t>
  </si>
  <si>
    <t>Protección</t>
  </si>
  <si>
    <t>CUENCAS HIDROGRÁFICAS</t>
  </si>
  <si>
    <t xml:space="preserve">         Total</t>
  </si>
  <si>
    <t xml:space="preserve"> las aguas</t>
  </si>
  <si>
    <t xml:space="preserve"> forestales</t>
  </si>
  <si>
    <t>de los suelos</t>
  </si>
  <si>
    <t>BAHÍAS</t>
  </si>
  <si>
    <t>2.44 - Terremotos fuertes reportados en Cuba.</t>
  </si>
  <si>
    <t>2.29 - Diversidad de la biota cubana.</t>
  </si>
  <si>
    <t xml:space="preserve">   Región Occidental: Pinar del Río, Artemisa, La Habana, Mayabeque, Matanzas e Isla de la Juventud.</t>
  </si>
  <si>
    <r>
      <t xml:space="preserve">2.16 - Oferta de energía renovable </t>
    </r>
    <r>
      <rPr>
        <b/>
        <vertAlign val="superscript"/>
        <sz val="10"/>
        <rFont val="Arial"/>
        <family val="2"/>
      </rPr>
      <t>(a)</t>
    </r>
    <r>
      <rPr>
        <b/>
        <sz val="10"/>
        <rFont val="Arial"/>
        <family val="2"/>
      </rPr>
      <t xml:space="preserve"> </t>
    </r>
  </si>
  <si>
    <t xml:space="preserve"> Nota: A partir del año 2019 es la proporción de la población que utiliza instalaciones mejoradas de saneamiento según metadato de los Objetivos de Desarrollo Sosotenible</t>
  </si>
  <si>
    <t>Gráficos 2,23 y 2,26</t>
  </si>
  <si>
    <r>
      <t>bosques</t>
    </r>
    <r>
      <rPr>
        <b/>
        <vertAlign val="superscript"/>
        <sz val="9"/>
        <color theme="0"/>
        <rFont val="Arial"/>
        <family val="2"/>
      </rPr>
      <t xml:space="preserve"> (a)</t>
    </r>
  </si>
  <si>
    <t>Industria manufacturera (exc. Industria azucarera)</t>
  </si>
  <si>
    <t>957.1</t>
  </si>
  <si>
    <t>ELSA (julio)</t>
  </si>
  <si>
    <t>IDA (agosto)</t>
  </si>
  <si>
    <t xml:space="preserve">     El Jíbaro</t>
  </si>
  <si>
    <t>16/6/1998</t>
  </si>
  <si>
    <r>
      <t>2018</t>
    </r>
    <r>
      <rPr>
        <b/>
        <vertAlign val="superscript"/>
        <sz val="9"/>
        <color indexed="9"/>
        <rFont val="Arial"/>
        <family val="2"/>
      </rPr>
      <t>(a)</t>
    </r>
  </si>
  <si>
    <t>Nota: A partir del año 2019, es la proporción de la población que utiliza fuentes mejoradas de agua según metadatos de los Objetivos de Desarrollo Sostenible</t>
  </si>
  <si>
    <r>
      <t xml:space="preserve">1791-2022 </t>
    </r>
    <r>
      <rPr>
        <b/>
        <vertAlign val="superscript"/>
        <sz val="9"/>
        <color indexed="9"/>
        <rFont val="Arial"/>
        <family val="2"/>
      </rPr>
      <t>(b)</t>
    </r>
  </si>
  <si>
    <r>
      <t>1791-2022</t>
    </r>
    <r>
      <rPr>
        <b/>
        <vertAlign val="superscript"/>
        <sz val="9"/>
        <color indexed="9"/>
        <rFont val="Arial"/>
        <family val="2"/>
      </rPr>
      <t>(b)</t>
    </r>
  </si>
  <si>
    <t>2022</t>
  </si>
  <si>
    <t>2.40 - Incendios forestales por causas, año 2022.</t>
  </si>
  <si>
    <t>2.45 - Terremotos perceptibles, año 2022</t>
  </si>
  <si>
    <t xml:space="preserve">          nacional  y bahías seleccionadas, año 2022.</t>
  </si>
  <si>
    <t>.</t>
  </si>
  <si>
    <r>
      <t>2019</t>
    </r>
    <r>
      <rPr>
        <b/>
        <vertAlign val="superscript"/>
        <sz val="9"/>
        <color indexed="9"/>
        <rFont val="Arial"/>
        <family val="2"/>
      </rPr>
      <t>(a)</t>
    </r>
  </si>
  <si>
    <t>E</t>
  </si>
  <si>
    <t>SE</t>
  </si>
  <si>
    <t>ENE</t>
  </si>
  <si>
    <t>N</t>
  </si>
  <si>
    <t>NE</t>
  </si>
  <si>
    <t>NNE</t>
  </si>
  <si>
    <t>ND</t>
  </si>
  <si>
    <t>NNW</t>
  </si>
  <si>
    <t>SO</t>
  </si>
  <si>
    <t>1949-2022</t>
  </si>
  <si>
    <t>1966-2022</t>
  </si>
  <si>
    <t>1950-2022</t>
  </si>
  <si>
    <t>1939-2022</t>
  </si>
  <si>
    <t>1975-2022</t>
  </si>
  <si>
    <t>1965-2022</t>
  </si>
  <si>
    <t>1909-2022</t>
  </si>
  <si>
    <t>1979-2022</t>
  </si>
  <si>
    <t>1974-2022</t>
  </si>
  <si>
    <t>1997-2022</t>
  </si>
  <si>
    <t>1978-2022</t>
  </si>
  <si>
    <t>1967-2022</t>
  </si>
  <si>
    <t>2006-2022</t>
  </si>
  <si>
    <t>1980-2022</t>
  </si>
  <si>
    <t>1977-2022</t>
  </si>
  <si>
    <t>1990-2022</t>
  </si>
  <si>
    <t>1947-2022</t>
  </si>
  <si>
    <t>1964-2022</t>
  </si>
  <si>
    <t>1976-2022</t>
  </si>
  <si>
    <t>1952-2022</t>
  </si>
  <si>
    <t>1968-2022</t>
  </si>
  <si>
    <t>1993-2022</t>
  </si>
  <si>
    <t>1948-2022</t>
  </si>
  <si>
    <t>1982-2022</t>
  </si>
  <si>
    <t>1955-2022</t>
  </si>
  <si>
    <t>1969-2022</t>
  </si>
  <si>
    <t>1971-2022</t>
  </si>
  <si>
    <t>1986-2022</t>
  </si>
  <si>
    <t>1916/17 a 2021/2022</t>
  </si>
  <si>
    <t>2021/2022</t>
  </si>
  <si>
    <t>Total 1975/76 a 2021/2022</t>
  </si>
  <si>
    <t>De ello: 2021/2022</t>
  </si>
  <si>
    <t>REINO BACTERIA</t>
  </si>
  <si>
    <t>Bacterias</t>
  </si>
  <si>
    <t>Actinobacteria</t>
  </si>
  <si>
    <t>Cyanobacteria</t>
  </si>
  <si>
    <t>Cianobacterias</t>
  </si>
  <si>
    <t>Proteobacteria</t>
  </si>
  <si>
    <t>Otros</t>
  </si>
  <si>
    <t>REINO PROTOZOA</t>
  </si>
  <si>
    <t>Ciliophora</t>
  </si>
  <si>
    <t>Cilióforos</t>
  </si>
  <si>
    <t>Euglenozoa</t>
  </si>
  <si>
    <t>Euglenozoos</t>
  </si>
  <si>
    <t>Sarcomastigophora</t>
  </si>
  <si>
    <t>Sarcomastigóforos</t>
  </si>
  <si>
    <t>Mycetozoa</t>
  </si>
  <si>
    <t xml:space="preserve">Mixomicetos </t>
  </si>
  <si>
    <t>REINO FUNGI</t>
  </si>
  <si>
    <t>Hongos</t>
  </si>
  <si>
    <t>Ascomycota</t>
  </si>
  <si>
    <t>Ascomicetos</t>
  </si>
  <si>
    <t>Basidiomycota</t>
  </si>
  <si>
    <t>Basidiomicetos</t>
  </si>
  <si>
    <t>otras Clases</t>
  </si>
  <si>
    <t>REINO CHROMISTA</t>
  </si>
  <si>
    <t>Cromistas</t>
  </si>
  <si>
    <t>Miozoa</t>
  </si>
  <si>
    <t>Dinoflagelados</t>
  </si>
  <si>
    <t>Ochrophyta</t>
  </si>
  <si>
    <t>Diatomeas y algas pardas</t>
  </si>
  <si>
    <t>Retaria</t>
  </si>
  <si>
    <t>REINO PLANTAE</t>
  </si>
  <si>
    <t>Chlorophyta</t>
  </si>
  <si>
    <t>Charophyta</t>
  </si>
  <si>
    <t>Algas carofitas</t>
  </si>
  <si>
    <t>Rhodophyta</t>
  </si>
  <si>
    <t>Algas rojas</t>
  </si>
  <si>
    <t>Marchantiophyta</t>
  </si>
  <si>
    <t>Anthocerophyta</t>
  </si>
  <si>
    <t>Antoceros</t>
  </si>
  <si>
    <t>Musgos</t>
  </si>
  <si>
    <t>Tracheophyta</t>
  </si>
  <si>
    <t>Plantas vasculares</t>
  </si>
  <si>
    <t>Lycopodiophyta</t>
  </si>
  <si>
    <t>Licofitos y Selaginelas</t>
  </si>
  <si>
    <t>Polypodiopsida</t>
  </si>
  <si>
    <t>Helechos y equisetos</t>
  </si>
  <si>
    <t>Spermatophytina: Pinophyta</t>
  </si>
  <si>
    <t>Pinos</t>
  </si>
  <si>
    <t>Spermatophytina: Cycadophyta</t>
  </si>
  <si>
    <t>Cícadas y zamias</t>
  </si>
  <si>
    <t>Spermatophytina: Magnoliophyta</t>
  </si>
  <si>
    <t xml:space="preserve">                              -</t>
  </si>
  <si>
    <t>Intensas lluvias(junio)</t>
  </si>
  <si>
    <t>IAN(septiembre)</t>
  </si>
  <si>
    <t>Buey Arriba (Granma)</t>
  </si>
  <si>
    <t>5/enero</t>
  </si>
  <si>
    <t>Pilón (Granma)</t>
  </si>
  <si>
    <t>26/enero</t>
  </si>
  <si>
    <t>Haití *</t>
  </si>
  <si>
    <t>23/marzo</t>
  </si>
  <si>
    <t>Caimanera (Guantánamo)</t>
  </si>
  <si>
    <t>28/junio</t>
  </si>
  <si>
    <t>28/agosto</t>
  </si>
  <si>
    <t>Cabo Cruz (Granma)</t>
  </si>
  <si>
    <t>24/septiembre</t>
  </si>
  <si>
    <t xml:space="preserve">Las Tunas </t>
  </si>
  <si>
    <t>8/noviembre</t>
  </si>
  <si>
    <t>IV</t>
  </si>
  <si>
    <t>19/noviembre</t>
  </si>
  <si>
    <t>5/diciembre</t>
  </si>
  <si>
    <t>7/diciembre</t>
  </si>
  <si>
    <t xml:space="preserve">   Cnidaria</t>
  </si>
  <si>
    <t>Cnidarios</t>
  </si>
  <si>
    <t>Hydrozoa</t>
  </si>
  <si>
    <t>Medusas y aguas malas</t>
  </si>
  <si>
    <t>Anthozoa</t>
  </si>
  <si>
    <t>Anémonas, corales y gorganias</t>
  </si>
  <si>
    <t xml:space="preserve">   Ctenophora</t>
  </si>
  <si>
    <t xml:space="preserve">   Porifera</t>
  </si>
  <si>
    <t xml:space="preserve">   Chaetognatha</t>
  </si>
  <si>
    <t xml:space="preserve">   Arthropoda</t>
  </si>
  <si>
    <t>Chelicerata: Arachnida</t>
  </si>
  <si>
    <t>Arañas, opiliones, escorpiones</t>
  </si>
  <si>
    <t>Ácaros y garrapatas</t>
  </si>
  <si>
    <t>Chelicerata: Pycnogonida</t>
  </si>
  <si>
    <t>Arañas de mar</t>
  </si>
  <si>
    <t>Crustacea: Malacostraca</t>
  </si>
  <si>
    <t>Cangrejos, camarones, cochinillas</t>
  </si>
  <si>
    <t>Crustacea: Maxillopoda</t>
  </si>
  <si>
    <t>Copépodos, cirrípedos</t>
  </si>
  <si>
    <t>otras Clases de crustaceos</t>
  </si>
  <si>
    <t>Ostracodos, branquiópodos, etc.</t>
  </si>
  <si>
    <t>Hexapoda: Collembola</t>
  </si>
  <si>
    <t>Colémbolos</t>
  </si>
  <si>
    <t>Hexapoda: Diplura</t>
  </si>
  <si>
    <t>Dipluros</t>
  </si>
  <si>
    <t>Hexapoda: Insecta</t>
  </si>
  <si>
    <t>Hexapoda: Protura</t>
  </si>
  <si>
    <t>Proturos</t>
  </si>
  <si>
    <t>Myriapoda: Chilopoda</t>
  </si>
  <si>
    <t>Myriapoda: Diplopoda</t>
  </si>
  <si>
    <t xml:space="preserve">   Nematoda</t>
  </si>
  <si>
    <t xml:space="preserve">   Tartigrada</t>
  </si>
  <si>
    <t>Tartígrados u osos de agua</t>
  </si>
  <si>
    <t xml:space="preserve">   Acanthocephala</t>
  </si>
  <si>
    <t xml:space="preserve">   Annelida</t>
  </si>
  <si>
    <t xml:space="preserve">   Bryozoa</t>
  </si>
  <si>
    <t xml:space="preserve">   Mollusca</t>
  </si>
  <si>
    <t>Gastropoda</t>
  </si>
  <si>
    <t>Caracoles y babosas</t>
  </si>
  <si>
    <t>Bivalvia</t>
  </si>
  <si>
    <t>Bivalvos</t>
  </si>
  <si>
    <t>Cephalopoda</t>
  </si>
  <si>
    <t>Pulpos y calamares</t>
  </si>
  <si>
    <t>otras Clases de moluscos</t>
  </si>
  <si>
    <t>Quitones, etc.</t>
  </si>
  <si>
    <t xml:space="preserve">   Plathyelminthes</t>
  </si>
  <si>
    <t xml:space="preserve">   Rotifera</t>
  </si>
  <si>
    <t>Rotíferos</t>
  </si>
  <si>
    <t xml:space="preserve">   Sipunculida</t>
  </si>
  <si>
    <t xml:space="preserve">   Echinodermata</t>
  </si>
  <si>
    <t>Asterozoa: Asteroidea</t>
  </si>
  <si>
    <t>Asterozoa: Ophiuroidea</t>
  </si>
  <si>
    <t>Ofiuros</t>
  </si>
  <si>
    <t>Crinozoa: Crinoidea</t>
  </si>
  <si>
    <t>Echinozoa: Echinoidea</t>
  </si>
  <si>
    <t>Echinozoa: Holothuroidea</t>
  </si>
  <si>
    <t xml:space="preserve">   Chordata</t>
  </si>
  <si>
    <t>Urochordata: Ascidiacea</t>
  </si>
  <si>
    <t>Vertebrata: Myxini</t>
  </si>
  <si>
    <t>Vertebrata: Holocephali</t>
  </si>
  <si>
    <t>Chimeras</t>
  </si>
  <si>
    <t>Vertebrata: Actinopterygii</t>
  </si>
  <si>
    <t>Vertebrata: Elasmobranchii</t>
  </si>
  <si>
    <t>Tiburones y rayas</t>
  </si>
  <si>
    <t>Vertebrata: Amphibia</t>
  </si>
  <si>
    <t>Vertebrata: Reptilia</t>
  </si>
  <si>
    <t>Vertebrata: Aves</t>
  </si>
  <si>
    <t>Vertebrata: Mammalia</t>
  </si>
  <si>
    <t>Bryophyta y Marchantiophyta</t>
  </si>
  <si>
    <t>Pinophyta</t>
  </si>
  <si>
    <t>Pinos y cipreses</t>
  </si>
  <si>
    <t>Magnoliophyta</t>
  </si>
  <si>
    <t>Annelida (Oligochaeta)</t>
  </si>
  <si>
    <t>Arthropoda-   Arachnida</t>
  </si>
  <si>
    <t xml:space="preserve">    Arthropoda-   Crustacea</t>
  </si>
  <si>
    <t>Cangrejos, camarones, etc.</t>
  </si>
  <si>
    <t>Arthropoda-   Chilopoda</t>
  </si>
  <si>
    <t>Arthropoda-   Diplopoda</t>
  </si>
  <si>
    <t>Arthropoda-   Insecta</t>
  </si>
  <si>
    <t>Chordata-  Actinopterygii</t>
  </si>
  <si>
    <t>Chordata-   Amphibia</t>
  </si>
  <si>
    <t>Chordata-   Reptilia</t>
  </si>
  <si>
    <t>Chordata-   Aves</t>
  </si>
  <si>
    <t>Chordata-   Mammalia</t>
  </si>
  <si>
    <t xml:space="preserve"> Moluscos gastrópodos</t>
  </si>
  <si>
    <t xml:space="preserve">  Myxini  (Mixinos)</t>
  </si>
  <si>
    <t>Elasmobranchii (tiburones y rayas)</t>
  </si>
  <si>
    <t>Cuenca Sur</t>
  </si>
  <si>
    <t>Bienes y servicios dejados de efectuar</t>
  </si>
  <si>
    <t>Costo de reposición de vivienda</t>
  </si>
  <si>
    <t>Gastos en medidas preventivas</t>
  </si>
  <si>
    <t>Tormenta Subtropical Alberto (Mayo)</t>
  </si>
  <si>
    <t>2.1 - Principales indicadores del clima, año 2022</t>
  </si>
  <si>
    <t>2.1 - Principales indicadores del clima, año 2022  (conclusión)</t>
  </si>
  <si>
    <t xml:space="preserve">Lluvia </t>
  </si>
  <si>
    <t>Lluvia</t>
  </si>
  <si>
    <t>Extracción de agua dulce</t>
  </si>
  <si>
    <t>Total de agua dulce disponible para utilización</t>
  </si>
  <si>
    <t xml:space="preserve">Utilización de agua dulce total </t>
  </si>
  <si>
    <t>Cantidad (U)</t>
  </si>
  <si>
    <t>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</si>
</sst>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3">
    <numFmt numFmtId="164" formatCode="#,##0.00\ &quot;€&quot;;[Red]\-#,##0.00\ &quot;€&quot;"/>
    <numFmt numFmtId="165" formatCode="0_)"/>
    <numFmt numFmtId="166" formatCode="General_)"/>
    <numFmt numFmtId="167" formatCode="0.0_)"/>
    <numFmt numFmtId="168" formatCode="_(&quot;$&quot;* #,##0_);_(&quot;$&quot;* \(#,##0\);_(&quot;$&quot;* &quot;-&quot;_);_(@_)"/>
    <numFmt numFmtId="169" formatCode="#\ ###\ ###.0"/>
    <numFmt numFmtId="170" formatCode="#,##0.0"/>
    <numFmt numFmtId="171" formatCode="0.0"/>
    <numFmt numFmtId="172" formatCode="d/m/yy;@"/>
    <numFmt numFmtId="173" formatCode="dd/mm/yy;@"/>
    <numFmt numFmtId="174" formatCode="#\ ###\ ###"/>
    <numFmt numFmtId="175" formatCode="_-* #,##0.00\ _P_t_s_-;\-* #,##0.00\ _P_t_s_-;_-* &quot;-&quot;??\ _P_t_s_-;_-@_-"/>
    <numFmt numFmtId="176" formatCode="#\ ##0"/>
    <numFmt numFmtId="177" formatCode="#\ ##0.0"/>
    <numFmt numFmtId="178" formatCode="_-* #,##0\ _P_t_s_-;\-* #,##0\ _P_t_s_-;_-* &quot;-&quot;\ _P_t_s_-;_-@_-"/>
    <numFmt numFmtId="179" formatCode="###0;\-###0;\-"/>
    <numFmt numFmtId="180" formatCode="0.0000"/>
    <numFmt numFmtId="181" formatCode="#,##0;\ \-#,##0;\ \-"/>
    <numFmt numFmtId="182" formatCode="#,##0.0;\ \-#,##0.0;\ \-"/>
    <numFmt numFmtId="183" formatCode="#\ ##0.0\ "/>
    <numFmt numFmtId="184" formatCode="#,##0.00_ ;\-#,##0.00\ "/>
    <numFmt numFmtId="185" formatCode="###0.0;\-###0.0;\-"/>
    <numFmt numFmtId="186" formatCode="[$-409]h:mm\ AM/PM;@"/>
    <numFmt numFmtId="187" formatCode="[$-F400]h:mm:ss\ AM/PM"/>
    <numFmt numFmtId="188" formatCode="_-* #,##0.00\ _P_t_s_-;\-* #,##0.00\ _P_t_s_-;_-* \-??\ _P_t_s_-;_-@_-"/>
    <numFmt numFmtId="189" formatCode="_(&quot;€&quot;* #,##0.00_);_(&quot;€&quot;* \(#,##0.00\);_(&quot;€&quot;* &quot;-&quot;??_);_(@_)"/>
    <numFmt numFmtId="190" formatCode="_(\€* #,##0.00_);_(\€* \(#,##0.00\);_(\€* \-??_);_(@_)"/>
    <numFmt numFmtId="191" formatCode="_-* #,##0.00\ &quot;€&quot;_-;\-* #,##0.00\ &quot;€&quot;_-;_-* &quot;-&quot;??\ &quot;€&quot;_-;_-@_-"/>
    <numFmt numFmtId="192" formatCode="_-* #,##0.00\ _$_-;\-* #,##0.00\ _$_-;_-* &quot;-&quot;??\ _$_-;_-@_-"/>
    <numFmt numFmtId="193" formatCode="_-* #,##0.00\ _$_-;\-* #,##0.00\ _$_-;_-* \-??\ _$_-;_-@_-"/>
    <numFmt numFmtId="194" formatCode="_-* #,##0.00\ _€_-;\-* #,##0.00\ _€_-;_-* &quot;-&quot;??\ _€_-;_-@_-"/>
    <numFmt numFmtId="195" formatCode="_(&quot;$&quot;* #,##0.00_);_(&quot;$&quot;* \(#,##0.00\);_(&quot;$&quot;* &quot;-&quot;??_);_(@_)"/>
    <numFmt numFmtId="196" formatCode="[$€-2]\ #,##0.00_);[Red]\([$€-2]\ #,##0.00\)"/>
  </numFmts>
  <fonts count="1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vertAlign val="superscript"/>
      <sz val="9"/>
      <color indexed="9"/>
      <name val="Arial"/>
      <family val="2"/>
    </font>
    <font>
      <sz val="9"/>
      <color indexed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vertAlign val="superscript"/>
      <sz val="9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b/>
      <i/>
      <sz val="10"/>
      <color indexed="18"/>
      <name val="Arial"/>
      <family val="2"/>
    </font>
    <font>
      <b/>
      <i/>
      <sz val="10"/>
      <color indexed="8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</font>
    <font>
      <sz val="9"/>
      <color indexed="10"/>
      <name val="Arial"/>
      <family val="2"/>
    </font>
    <font>
      <sz val="9"/>
      <color indexed="18"/>
      <name val="Arial"/>
      <family val="2"/>
    </font>
    <font>
      <b/>
      <i/>
      <sz val="9"/>
      <color indexed="18"/>
      <name val="Arial"/>
      <family val="2"/>
    </font>
    <font>
      <b/>
      <vertAlign val="superscript"/>
      <sz val="10"/>
      <name val="Arial"/>
      <family val="2"/>
    </font>
    <font>
      <b/>
      <i/>
      <sz val="9"/>
      <color indexed="8"/>
      <name val="Arial"/>
      <family val="2"/>
    </font>
    <font>
      <b/>
      <sz val="10"/>
      <color indexed="9"/>
      <name val="Arial"/>
      <family val="2"/>
    </font>
    <font>
      <vertAlign val="superscript"/>
      <sz val="9"/>
      <color indexed="8"/>
      <name val="Arial"/>
      <family val="2"/>
    </font>
    <font>
      <b/>
      <vertAlign val="superscript"/>
      <sz val="9"/>
      <color indexed="8"/>
      <name val="Arial"/>
      <family val="2"/>
    </font>
    <font>
      <i/>
      <sz val="9"/>
      <color indexed="8"/>
      <name val="Arial"/>
      <family val="2"/>
    </font>
    <font>
      <b/>
      <sz val="9"/>
      <color theme="0"/>
      <name val="Arial"/>
      <family val="2"/>
    </font>
    <font>
      <b/>
      <vertAlign val="subscript"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1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vertAlign val="superscript"/>
      <sz val="9"/>
      <name val="Myriad Pro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indexed="62"/>
      <name val="Arial"/>
      <family val="2"/>
    </font>
    <font>
      <b/>
      <vertAlign val="superscript"/>
      <sz val="9"/>
      <color theme="0"/>
      <name val="Arial"/>
      <family val="2"/>
    </font>
    <font>
      <b/>
      <i/>
      <sz val="11"/>
      <name val="Arial"/>
      <family val="2"/>
    </font>
    <font>
      <b/>
      <i/>
      <sz val="11"/>
      <color indexed="8"/>
      <name val="Arial"/>
      <family val="2"/>
    </font>
    <font>
      <i/>
      <sz val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9"/>
      <color theme="0"/>
      <name val="Arial"/>
      <family val="2"/>
    </font>
    <font>
      <u/>
      <sz val="9"/>
      <color indexed="8"/>
      <name val="Arial"/>
      <family val="2"/>
    </font>
    <font>
      <sz val="9"/>
      <name val="Myriad Pro"/>
      <family val="2"/>
    </font>
    <font>
      <b/>
      <sz val="9"/>
      <name val="Myriad Pro"/>
      <family val="2"/>
    </font>
    <font>
      <sz val="9"/>
      <color indexed="10"/>
      <name val="Myriad Pro"/>
      <family val="2"/>
    </font>
    <font>
      <sz val="11"/>
      <color theme="0"/>
      <name val="Calibri"/>
      <family val="2"/>
    </font>
    <font>
      <sz val="11"/>
      <name val="Calibri"/>
      <family val="2"/>
      <scheme val="minor"/>
    </font>
    <font>
      <vertAlign val="superscript"/>
      <sz val="8"/>
      <name val="Arial"/>
      <family val="2"/>
    </font>
    <font>
      <sz val="10"/>
      <color indexed="8"/>
      <name val="Arial"/>
      <family val="2"/>
    </font>
    <font>
      <sz val="8"/>
      <name val="Tms Rmn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i/>
      <sz val="10"/>
      <color rgb="FFFF0000"/>
      <name val="Arial"/>
      <family val="2"/>
    </font>
    <font>
      <sz val="11"/>
      <color theme="1"/>
      <name val="Arial"/>
      <family val="2"/>
    </font>
    <font>
      <b/>
      <sz val="11"/>
      <color theme="0"/>
      <name val="Myriad Pro"/>
      <family val="2"/>
    </font>
    <font>
      <b/>
      <sz val="10"/>
      <color rgb="FFFF000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8"/>
      <color theme="3"/>
      <name val="Cambria"/>
      <family val="2"/>
      <scheme val="major"/>
    </font>
    <font>
      <sz val="9"/>
      <name val="Tms Rmn"/>
    </font>
    <font>
      <sz val="9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0"/>
      <name val="Helv"/>
      <family val="2"/>
    </font>
    <font>
      <sz val="12"/>
      <name val="Arial"/>
      <family val="2"/>
    </font>
    <font>
      <i/>
      <sz val="11"/>
      <color indexed="23"/>
      <name val="Calibri"/>
      <family val="2"/>
    </font>
    <font>
      <u/>
      <sz val="7.5"/>
      <color indexed="36"/>
      <name val="Arial"/>
      <family val="2"/>
    </font>
    <font>
      <u/>
      <sz val="10"/>
      <color indexed="36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u/>
      <sz val="7.5"/>
      <color indexed="12"/>
      <name val="Arial"/>
      <family val="2"/>
    </font>
    <font>
      <sz val="10"/>
      <name val="Arial Narrow"/>
      <family val="2"/>
    </font>
    <font>
      <sz val="11"/>
      <color indexed="60"/>
      <name val="Calibri"/>
      <family val="2"/>
    </font>
    <font>
      <sz val="10"/>
      <color rgb="FF000000"/>
      <name val="Calibri"/>
      <family val="2"/>
    </font>
    <font>
      <sz val="10"/>
      <name val="MS Sans Serif"/>
      <family val="2"/>
    </font>
    <font>
      <sz val="12"/>
      <name val="Myriad Pro"/>
      <family val="2"/>
    </font>
    <font>
      <b/>
      <sz val="11"/>
      <color indexed="63"/>
      <name val="Calibri"/>
      <family val="2"/>
    </font>
    <font>
      <sz val="10"/>
      <name val="Times New Roman"/>
      <family val="1"/>
    </font>
    <font>
      <sz val="11"/>
      <color indexed="10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3"/>
      <color indexed="54"/>
      <name val="Calibri"/>
      <family val="2"/>
    </font>
    <font>
      <b/>
      <sz val="18"/>
      <color indexed="56"/>
      <name val="Cambria"/>
      <family val="2"/>
    </font>
    <font>
      <b/>
      <sz val="18"/>
      <color indexed="54"/>
      <name val="Calibri Light"/>
      <family val="2"/>
    </font>
    <font>
      <b/>
      <sz val="11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6695C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CC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49"/>
      </bottom>
      <diagonal/>
    </border>
    <border>
      <left/>
      <right/>
      <top style="thin">
        <color rgb="FF6695C4"/>
      </top>
      <bottom/>
      <diagonal/>
    </border>
    <border>
      <left style="thin">
        <color indexed="49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  <border>
      <left/>
      <right/>
      <top/>
      <bottom style="thin">
        <color indexed="9"/>
      </bottom>
      <diagonal/>
    </border>
    <border>
      <left style="thin">
        <color rgb="FF6695C4"/>
      </left>
      <right/>
      <top style="thin">
        <color rgb="FF6695C4"/>
      </top>
      <bottom style="thin">
        <color rgb="FF6695C4"/>
      </bottom>
      <diagonal/>
    </border>
    <border>
      <left/>
      <right/>
      <top style="thin">
        <color rgb="FF6695C4"/>
      </top>
      <bottom style="thin">
        <color rgb="FF6695C4"/>
      </bottom>
      <diagonal/>
    </border>
    <border>
      <left/>
      <right style="thin">
        <color rgb="FF6695C4"/>
      </right>
      <top style="thin">
        <color rgb="FF6695C4"/>
      </top>
      <bottom style="thin">
        <color rgb="FF6695C4"/>
      </bottom>
      <diagonal/>
    </border>
    <border>
      <left style="thin">
        <color rgb="FF6695C4"/>
      </left>
      <right/>
      <top style="thin">
        <color rgb="FF6695C4"/>
      </top>
      <bottom/>
      <diagonal/>
    </border>
    <border>
      <left/>
      <right/>
      <top style="thin">
        <color rgb="FF6695C4"/>
      </top>
      <bottom style="thin">
        <color theme="0"/>
      </bottom>
      <diagonal/>
    </border>
    <border>
      <left/>
      <right style="thin">
        <color rgb="FF6695C4"/>
      </right>
      <top style="thin">
        <color rgb="FF6695C4"/>
      </top>
      <bottom style="thin">
        <color theme="0"/>
      </bottom>
      <diagonal/>
    </border>
    <border>
      <left style="thin">
        <color rgb="FF6695C4"/>
      </left>
      <right/>
      <top/>
      <bottom/>
      <diagonal/>
    </border>
    <border>
      <left/>
      <right style="thin">
        <color rgb="FF6695C4"/>
      </right>
      <top/>
      <bottom/>
      <diagonal/>
    </border>
    <border>
      <left style="thin">
        <color rgb="FF6695C4"/>
      </left>
      <right/>
      <top/>
      <bottom style="thin">
        <color rgb="FF6695C4"/>
      </bottom>
      <diagonal/>
    </border>
    <border>
      <left/>
      <right/>
      <top/>
      <bottom style="thin">
        <color rgb="FF6695C4"/>
      </bottom>
      <diagonal/>
    </border>
    <border>
      <left/>
      <right style="thin">
        <color rgb="FF6695C4"/>
      </right>
      <top/>
      <bottom style="thin">
        <color rgb="FF6695C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10"/>
      </top>
      <bottom/>
      <diagonal/>
    </border>
    <border>
      <left/>
      <right/>
      <top/>
      <bottom style="thin">
        <color indexed="1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79">
    <xf numFmtId="0" fontId="0" fillId="0" borderId="0"/>
    <xf numFmtId="165" fontId="3" fillId="0" borderId="0"/>
    <xf numFmtId="4" fontId="6" fillId="0" borderId="0"/>
    <xf numFmtId="166" fontId="3" fillId="0" borderId="0"/>
    <xf numFmtId="167" fontId="3" fillId="0" borderId="0"/>
    <xf numFmtId="165" fontId="3" fillId="0" borderId="0"/>
    <xf numFmtId="165" fontId="3" fillId="0" borderId="0"/>
    <xf numFmtId="0" fontId="6" fillId="0" borderId="0"/>
    <xf numFmtId="165" fontId="3" fillId="0" borderId="0"/>
    <xf numFmtId="168" fontId="3" fillId="0" borderId="0"/>
    <xf numFmtId="165" fontId="3" fillId="0" borderId="0"/>
    <xf numFmtId="165" fontId="3" fillId="0" borderId="0"/>
    <xf numFmtId="165" fontId="3" fillId="0" borderId="0"/>
    <xf numFmtId="0" fontId="6" fillId="0" borderId="0"/>
    <xf numFmtId="166" fontId="3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3" fillId="0" borderId="0"/>
    <xf numFmtId="0" fontId="3" fillId="0" borderId="0"/>
    <xf numFmtId="0" fontId="3" fillId="0" borderId="0"/>
    <xf numFmtId="166" fontId="3" fillId="0" borderId="0"/>
    <xf numFmtId="165" fontId="3" fillId="0" borderId="0"/>
    <xf numFmtId="167" fontId="3" fillId="0" borderId="0"/>
    <xf numFmtId="4" fontId="6" fillId="0" borderId="0"/>
    <xf numFmtId="165" fontId="3" fillId="0" borderId="0"/>
    <xf numFmtId="165" fontId="3" fillId="0" borderId="0"/>
    <xf numFmtId="4" fontId="6" fillId="0" borderId="0"/>
    <xf numFmtId="4" fontId="6" fillId="0" borderId="0"/>
    <xf numFmtId="165" fontId="3" fillId="0" borderId="0"/>
    <xf numFmtId="0" fontId="6" fillId="0" borderId="0"/>
    <xf numFmtId="0" fontId="6" fillId="0" borderId="0"/>
    <xf numFmtId="165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3" fillId="0" borderId="0"/>
    <xf numFmtId="175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6" fillId="0" borderId="0"/>
    <xf numFmtId="175" fontId="6" fillId="0" borderId="0" applyFont="0" applyFill="0" applyBorder="0" applyAlignment="0" applyProtection="0"/>
    <xf numFmtId="0" fontId="26" fillId="0" borderId="0"/>
    <xf numFmtId="0" fontId="1" fillId="0" borderId="0"/>
    <xf numFmtId="165" fontId="3" fillId="0" borderId="0"/>
    <xf numFmtId="0" fontId="6" fillId="0" borderId="0"/>
    <xf numFmtId="165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3" fillId="0" borderId="0"/>
    <xf numFmtId="0" fontId="6" fillId="0" borderId="0"/>
    <xf numFmtId="178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3" fillId="0" borderId="0"/>
    <xf numFmtId="165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" fontId="6" fillId="0" borderId="0"/>
    <xf numFmtId="4" fontId="6" fillId="0" borderId="0"/>
    <xf numFmtId="0" fontId="3" fillId="0" borderId="0"/>
    <xf numFmtId="0" fontId="6" fillId="0" borderId="0"/>
    <xf numFmtId="0" fontId="3" fillId="0" borderId="0"/>
    <xf numFmtId="0" fontId="26" fillId="0" borderId="0"/>
    <xf numFmtId="0" fontId="3" fillId="0" borderId="0"/>
    <xf numFmtId="0" fontId="6" fillId="0" borderId="0"/>
    <xf numFmtId="0" fontId="6" fillId="0" borderId="0"/>
    <xf numFmtId="0" fontId="6" fillId="0" borderId="0"/>
    <xf numFmtId="165" fontId="3" fillId="0" borderId="0"/>
    <xf numFmtId="0" fontId="6" fillId="0" borderId="0"/>
    <xf numFmtId="0" fontId="6" fillId="0" borderId="0"/>
    <xf numFmtId="0" fontId="6" fillId="0" borderId="0"/>
    <xf numFmtId="165" fontId="3" fillId="0" borderId="0"/>
    <xf numFmtId="165" fontId="3" fillId="0" borderId="0"/>
    <xf numFmtId="0" fontId="6" fillId="0" borderId="0"/>
    <xf numFmtId="164" fontId="3" fillId="0" borderId="0"/>
    <xf numFmtId="165" fontId="3" fillId="0" borderId="0"/>
    <xf numFmtId="167" fontId="3" fillId="0" borderId="0"/>
    <xf numFmtId="166" fontId="63" fillId="0" borderId="0"/>
    <xf numFmtId="165" fontId="3" fillId="0" borderId="0"/>
    <xf numFmtId="0" fontId="6" fillId="0" borderId="0"/>
    <xf numFmtId="167" fontId="3" fillId="0" borderId="0"/>
    <xf numFmtId="167" fontId="3" fillId="0" borderId="0"/>
    <xf numFmtId="167" fontId="3" fillId="0" borderId="0"/>
    <xf numFmtId="0" fontId="66" fillId="0" borderId="0"/>
    <xf numFmtId="0" fontId="6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86" fontId="7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186" fontId="26" fillId="7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186" fontId="26" fillId="9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186" fontId="26" fillId="11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186" fontId="26" fillId="7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186" fontId="26" fillId="13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186" fontId="26" fillId="11" borderId="0" applyNumberFormat="0" applyBorder="0" applyAlignment="0" applyProtection="0"/>
    <xf numFmtId="0" fontId="26" fillId="15" borderId="0" applyNumberFormat="0" applyBorder="0" applyAlignment="0" applyProtection="0"/>
    <xf numFmtId="186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3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186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7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186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7" borderId="0" applyNumberFormat="0" applyBorder="0" applyAlignment="0" applyProtection="0"/>
    <xf numFmtId="0" fontId="26" fillId="19" borderId="0" applyNumberFormat="0" applyBorder="0" applyAlignment="0" applyProtection="0"/>
    <xf numFmtId="186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1" borderId="0" applyNumberFormat="0" applyBorder="0" applyAlignment="0" applyProtection="0"/>
    <xf numFmtId="0" fontId="26" fillId="19" borderId="0" applyNumberFormat="0" applyBorder="0" applyAlignment="0" applyProtection="0"/>
    <xf numFmtId="0" fontId="26" fillId="13" borderId="0" applyNumberFormat="0" applyBorder="0" applyAlignment="0" applyProtection="0"/>
    <xf numFmtId="186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5" borderId="0" applyNumberFormat="0" applyBorder="0" applyAlignment="0" applyProtection="0"/>
    <xf numFmtId="0" fontId="26" fillId="13" borderId="0" applyNumberFormat="0" applyBorder="0" applyAlignment="0" applyProtection="0"/>
    <xf numFmtId="0" fontId="26" fillId="7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186" fontId="26" fillId="7" borderId="0" applyNumberFormat="0" applyBorder="0" applyAlignment="0" applyProtection="0"/>
    <xf numFmtId="0" fontId="26" fillId="20" borderId="0" applyNumberFormat="0" applyBorder="0" applyAlignment="0" applyProtection="0"/>
    <xf numFmtId="0" fontId="26" fillId="17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186" fontId="26" fillId="20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186" fontId="26" fillId="9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186" fontId="26" fillId="22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186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186" fontId="26" fillId="24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186" fontId="26" fillId="22" borderId="0" applyNumberFormat="0" applyBorder="0" applyAlignment="0" applyProtection="0"/>
    <xf numFmtId="0" fontId="26" fillId="24" borderId="0" applyNumberFormat="0" applyBorder="0" applyAlignment="0" applyProtection="0"/>
    <xf numFmtId="186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9" borderId="0" applyNumberFormat="0" applyBorder="0" applyAlignment="0" applyProtection="0"/>
    <xf numFmtId="186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7" borderId="0" applyNumberFormat="0" applyBorder="0" applyAlignment="0" applyProtection="0"/>
    <xf numFmtId="0" fontId="26" fillId="9" borderId="0" applyNumberFormat="0" applyBorder="0" applyAlignment="0" applyProtection="0"/>
    <xf numFmtId="0" fontId="26" fillId="26" borderId="0" applyNumberFormat="0" applyBorder="0" applyAlignment="0" applyProtection="0"/>
    <xf numFmtId="186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0" borderId="0" applyNumberFormat="0" applyBorder="0" applyAlignment="0" applyProtection="0"/>
    <xf numFmtId="0" fontId="26" fillId="26" borderId="0" applyNumberFormat="0" applyBorder="0" applyAlignment="0" applyProtection="0"/>
    <xf numFmtId="0" fontId="26" fillId="19" borderId="0" applyNumberFormat="0" applyBorder="0" applyAlignment="0" applyProtection="0"/>
    <xf numFmtId="186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22" borderId="0" applyNumberFormat="0" applyBorder="0" applyAlignment="0" applyProtection="0"/>
    <xf numFmtId="0" fontId="26" fillId="19" borderId="0" applyNumberFormat="0" applyBorder="0" applyAlignment="0" applyProtection="0"/>
    <xf numFmtId="0" fontId="26" fillId="24" borderId="0" applyNumberFormat="0" applyBorder="0" applyAlignment="0" applyProtection="0"/>
    <xf numFmtId="186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7" borderId="0" applyNumberFormat="0" applyBorder="0" applyAlignment="0" applyProtection="0"/>
    <xf numFmtId="186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2" borderId="0" applyNumberFormat="0" applyBorder="0" applyAlignment="0" applyProtection="0"/>
    <xf numFmtId="0" fontId="26" fillId="27" borderId="0" applyNumberFormat="0" applyBorder="0" applyAlignment="0" applyProtection="0"/>
    <xf numFmtId="0" fontId="77" fillId="28" borderId="0" applyNumberFormat="0" applyBorder="0" applyAlignment="0" applyProtection="0"/>
    <xf numFmtId="0" fontId="77" fillId="29" borderId="0" applyNumberFormat="0" applyBorder="0" applyAlignment="0" applyProtection="0"/>
    <xf numFmtId="0" fontId="77" fillId="28" borderId="0" applyNumberFormat="0" applyBorder="0" applyAlignment="0" applyProtection="0"/>
    <xf numFmtId="186" fontId="77" fillId="28" borderId="0" applyNumberFormat="0" applyBorder="0" applyAlignment="0" applyProtection="0"/>
    <xf numFmtId="0" fontId="77" fillId="9" borderId="0" applyNumberFormat="0" applyBorder="0" applyAlignment="0" applyProtection="0"/>
    <xf numFmtId="0" fontId="77" fillId="10" borderId="0" applyNumberFormat="0" applyBorder="0" applyAlignment="0" applyProtection="0"/>
    <xf numFmtId="0" fontId="77" fillId="9" borderId="0" applyNumberFormat="0" applyBorder="0" applyAlignment="0" applyProtection="0"/>
    <xf numFmtId="186" fontId="77" fillId="9" borderId="0" applyNumberFormat="0" applyBorder="0" applyAlignment="0" applyProtection="0"/>
    <xf numFmtId="0" fontId="77" fillId="22" borderId="0" applyNumberFormat="0" applyBorder="0" applyAlignment="0" applyProtection="0"/>
    <xf numFmtId="0" fontId="77" fillId="23" borderId="0" applyNumberFormat="0" applyBorder="0" applyAlignment="0" applyProtection="0"/>
    <xf numFmtId="0" fontId="77" fillId="22" borderId="0" applyNumberFormat="0" applyBorder="0" applyAlignment="0" applyProtection="0"/>
    <xf numFmtId="186" fontId="77" fillId="22" borderId="0" applyNumberFormat="0" applyBorder="0" applyAlignment="0" applyProtection="0"/>
    <xf numFmtId="0" fontId="77" fillId="20" borderId="0" applyNumberFormat="0" applyBorder="0" applyAlignment="0" applyProtection="0"/>
    <xf numFmtId="0" fontId="77" fillId="21" borderId="0" applyNumberFormat="0" applyBorder="0" applyAlignment="0" applyProtection="0"/>
    <xf numFmtId="0" fontId="77" fillId="20" borderId="0" applyNumberFormat="0" applyBorder="0" applyAlignment="0" applyProtection="0"/>
    <xf numFmtId="186" fontId="77" fillId="20" borderId="0" applyNumberFormat="0" applyBorder="0" applyAlignment="0" applyProtection="0"/>
    <xf numFmtId="0" fontId="77" fillId="28" borderId="0" applyNumberFormat="0" applyBorder="0" applyAlignment="0" applyProtection="0"/>
    <xf numFmtId="0" fontId="77" fillId="29" borderId="0" applyNumberFormat="0" applyBorder="0" applyAlignment="0" applyProtection="0"/>
    <xf numFmtId="0" fontId="77" fillId="28" borderId="0" applyNumberFormat="0" applyBorder="0" applyAlignment="0" applyProtection="0"/>
    <xf numFmtId="186" fontId="77" fillId="28" borderId="0" applyNumberFormat="0" applyBorder="0" applyAlignment="0" applyProtection="0"/>
    <xf numFmtId="0" fontId="77" fillId="9" borderId="0" applyNumberFormat="0" applyBorder="0" applyAlignment="0" applyProtection="0"/>
    <xf numFmtId="0" fontId="77" fillId="10" borderId="0" applyNumberFormat="0" applyBorder="0" applyAlignment="0" applyProtection="0"/>
    <xf numFmtId="0" fontId="77" fillId="9" borderId="0" applyNumberFormat="0" applyBorder="0" applyAlignment="0" applyProtection="0"/>
    <xf numFmtId="186" fontId="77" fillId="9" borderId="0" applyNumberFormat="0" applyBorder="0" applyAlignment="0" applyProtection="0"/>
    <xf numFmtId="0" fontId="77" fillId="30" borderId="0" applyNumberFormat="0" applyBorder="0" applyAlignment="0" applyProtection="0"/>
    <xf numFmtId="186" fontId="77" fillId="30" borderId="0" applyNumberFormat="0" applyBorder="0" applyAlignment="0" applyProtection="0"/>
    <xf numFmtId="0" fontId="77" fillId="30" borderId="0" applyNumberFormat="0" applyBorder="0" applyAlignment="0" applyProtection="0"/>
    <xf numFmtId="0" fontId="77" fillId="24" borderId="0" applyNumberFormat="0" applyBorder="0" applyAlignment="0" applyProtection="0"/>
    <xf numFmtId="0" fontId="77" fillId="30" borderId="0" applyNumberFormat="0" applyBorder="0" applyAlignment="0" applyProtection="0"/>
    <xf numFmtId="0" fontId="77" fillId="9" borderId="0" applyNumberFormat="0" applyBorder="0" applyAlignment="0" applyProtection="0"/>
    <xf numFmtId="186" fontId="77" fillId="9" borderId="0" applyNumberFormat="0" applyBorder="0" applyAlignment="0" applyProtection="0"/>
    <xf numFmtId="0" fontId="77" fillId="9" borderId="0" applyNumberFormat="0" applyBorder="0" applyAlignment="0" applyProtection="0"/>
    <xf numFmtId="0" fontId="77" fillId="7" borderId="0" applyNumberFormat="0" applyBorder="0" applyAlignment="0" applyProtection="0"/>
    <xf numFmtId="0" fontId="77" fillId="9" borderId="0" applyNumberFormat="0" applyBorder="0" applyAlignment="0" applyProtection="0"/>
    <xf numFmtId="0" fontId="77" fillId="26" borderId="0" applyNumberFormat="0" applyBorder="0" applyAlignment="0" applyProtection="0"/>
    <xf numFmtId="186" fontId="77" fillId="26" borderId="0" applyNumberFormat="0" applyBorder="0" applyAlignment="0" applyProtection="0"/>
    <xf numFmtId="0" fontId="77" fillId="26" borderId="0" applyNumberFormat="0" applyBorder="0" applyAlignment="0" applyProtection="0"/>
    <xf numFmtId="0" fontId="77" fillId="20" borderId="0" applyNumberFormat="0" applyBorder="0" applyAlignment="0" applyProtection="0"/>
    <xf numFmtId="0" fontId="77" fillId="26" borderId="0" applyNumberFormat="0" applyBorder="0" applyAlignment="0" applyProtection="0"/>
    <xf numFmtId="0" fontId="77" fillId="31" borderId="0" applyNumberFormat="0" applyBorder="0" applyAlignment="0" applyProtection="0"/>
    <xf numFmtId="186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22" borderId="0" applyNumberFormat="0" applyBorder="0" applyAlignment="0" applyProtection="0"/>
    <xf numFmtId="0" fontId="77" fillId="31" borderId="0" applyNumberFormat="0" applyBorder="0" applyAlignment="0" applyProtection="0"/>
    <xf numFmtId="0" fontId="77" fillId="28" borderId="0" applyNumberFormat="0" applyBorder="0" applyAlignment="0" applyProtection="0"/>
    <xf numFmtId="186" fontId="77" fillId="28" borderId="0" applyNumberFormat="0" applyBorder="0" applyAlignment="0" applyProtection="0"/>
    <xf numFmtId="0" fontId="77" fillId="28" borderId="0" applyNumberFormat="0" applyBorder="0" applyAlignment="0" applyProtection="0"/>
    <xf numFmtId="0" fontId="77" fillId="28" borderId="0" applyNumberFormat="0" applyBorder="0" applyAlignment="0" applyProtection="0"/>
    <xf numFmtId="0" fontId="77" fillId="32" borderId="0" applyNumberFormat="0" applyBorder="0" applyAlignment="0" applyProtection="0"/>
    <xf numFmtId="186" fontId="77" fillId="32" borderId="0" applyNumberFormat="0" applyBorder="0" applyAlignment="0" applyProtection="0"/>
    <xf numFmtId="0" fontId="77" fillId="32" borderId="0" applyNumberFormat="0" applyBorder="0" applyAlignment="0" applyProtection="0"/>
    <xf numFmtId="0" fontId="77" fillId="33" borderId="0" applyNumberFormat="0" applyBorder="0" applyAlignment="0" applyProtection="0"/>
    <xf numFmtId="0" fontId="77" fillId="32" borderId="0" applyNumberFormat="0" applyBorder="0" applyAlignment="0" applyProtection="0"/>
    <xf numFmtId="0" fontId="77" fillId="28" borderId="0" applyNumberFormat="0" applyBorder="0" applyAlignment="0" applyProtection="0"/>
    <xf numFmtId="0" fontId="77" fillId="29" borderId="0" applyNumberFormat="0" applyBorder="0" applyAlignment="0" applyProtection="0"/>
    <xf numFmtId="0" fontId="77" fillId="28" borderId="0" applyNumberFormat="0" applyBorder="0" applyAlignment="0" applyProtection="0"/>
    <xf numFmtId="186" fontId="77" fillId="28" borderId="0" applyNumberFormat="0" applyBorder="0" applyAlignment="0" applyProtection="0"/>
    <xf numFmtId="0" fontId="77" fillId="34" borderId="0" applyNumberFormat="0" applyBorder="0" applyAlignment="0" applyProtection="0"/>
    <xf numFmtId="0" fontId="77" fillId="35" borderId="0" applyNumberFormat="0" applyBorder="0" applyAlignment="0" applyProtection="0"/>
    <xf numFmtId="0" fontId="77" fillId="34" borderId="0" applyNumberFormat="0" applyBorder="0" applyAlignment="0" applyProtection="0"/>
    <xf numFmtId="186" fontId="77" fillId="34" borderId="0" applyNumberFormat="0" applyBorder="0" applyAlignment="0" applyProtection="0"/>
    <xf numFmtId="0" fontId="77" fillId="33" borderId="0" applyNumberFormat="0" applyBorder="0" applyAlignment="0" applyProtection="0"/>
    <xf numFmtId="0" fontId="77" fillId="36" borderId="0" applyNumberFormat="0" applyBorder="0" applyAlignment="0" applyProtection="0"/>
    <xf numFmtId="0" fontId="77" fillId="33" borderId="0" applyNumberFormat="0" applyBorder="0" applyAlignment="0" applyProtection="0"/>
    <xf numFmtId="186" fontId="77" fillId="33" borderId="0" applyNumberFormat="0" applyBorder="0" applyAlignment="0" applyProtection="0"/>
    <xf numFmtId="0" fontId="77" fillId="37" borderId="0" applyNumberFormat="0" applyBorder="0" applyAlignment="0" applyProtection="0"/>
    <xf numFmtId="0" fontId="77" fillId="38" borderId="0" applyNumberFormat="0" applyBorder="0" applyAlignment="0" applyProtection="0"/>
    <xf numFmtId="0" fontId="77" fillId="37" borderId="0" applyNumberFormat="0" applyBorder="0" applyAlignment="0" applyProtection="0"/>
    <xf numFmtId="186" fontId="77" fillId="37" borderId="0" applyNumberFormat="0" applyBorder="0" applyAlignment="0" applyProtection="0"/>
    <xf numFmtId="0" fontId="77" fillId="28" borderId="0" applyNumberFormat="0" applyBorder="0" applyAlignment="0" applyProtection="0"/>
    <xf numFmtId="0" fontId="77" fillId="29" borderId="0" applyNumberFormat="0" applyBorder="0" applyAlignment="0" applyProtection="0"/>
    <xf numFmtId="0" fontId="77" fillId="28" borderId="0" applyNumberFormat="0" applyBorder="0" applyAlignment="0" applyProtection="0"/>
    <xf numFmtId="186" fontId="77" fillId="28" borderId="0" applyNumberFormat="0" applyBorder="0" applyAlignment="0" applyProtection="0"/>
    <xf numFmtId="0" fontId="77" fillId="39" borderId="0" applyNumberFormat="0" applyBorder="0" applyAlignment="0" applyProtection="0"/>
    <xf numFmtId="0" fontId="77" fillId="40" borderId="0" applyNumberFormat="0" applyBorder="0" applyAlignment="0" applyProtection="0"/>
    <xf numFmtId="0" fontId="77" fillId="39" borderId="0" applyNumberFormat="0" applyBorder="0" applyAlignment="0" applyProtection="0"/>
    <xf numFmtId="186" fontId="77" fillId="39" borderId="0" applyNumberFormat="0" applyBorder="0" applyAlignment="0" applyProtection="0"/>
    <xf numFmtId="0" fontId="78" fillId="16" borderId="0" applyNumberFormat="0" applyBorder="0" applyAlignment="0" applyProtection="0"/>
    <xf numFmtId="0" fontId="78" fillId="41" borderId="0" applyNumberFormat="0" applyBorder="0" applyAlignment="0" applyProtection="0"/>
    <xf numFmtId="0" fontId="78" fillId="16" borderId="0" applyNumberFormat="0" applyBorder="0" applyAlignment="0" applyProtection="0"/>
    <xf numFmtId="186" fontId="78" fillId="16" borderId="0" applyNumberFormat="0" applyBorder="0" applyAlignment="0" applyProtection="0"/>
    <xf numFmtId="0" fontId="79" fillId="17" borderId="0" applyNumberFormat="0" applyBorder="0" applyAlignment="0" applyProtection="0"/>
    <xf numFmtId="0" fontId="79" fillId="42" borderId="0" applyNumberFormat="0" applyBorder="0" applyAlignment="0" applyProtection="0"/>
    <xf numFmtId="186" fontId="79" fillId="17" borderId="0" applyNumberFormat="0" applyBorder="0" applyAlignment="0" applyProtection="0"/>
    <xf numFmtId="186" fontId="79" fillId="17" borderId="0" applyNumberFormat="0" applyBorder="0" applyAlignment="0" applyProtection="0"/>
    <xf numFmtId="0" fontId="79" fillId="17" borderId="0" applyNumberFormat="0" applyBorder="0" applyAlignment="0" applyProtection="0"/>
    <xf numFmtId="0" fontId="79" fillId="17" borderId="0" applyNumberFormat="0" applyBorder="0" applyAlignment="0" applyProtection="0"/>
    <xf numFmtId="0" fontId="80" fillId="18" borderId="24" applyNumberFormat="0" applyAlignment="0" applyProtection="0"/>
    <xf numFmtId="0" fontId="80" fillId="43" borderId="24" applyNumberFormat="0" applyAlignment="0" applyProtection="0"/>
    <xf numFmtId="0" fontId="80" fillId="18" borderId="24" applyNumberFormat="0" applyAlignment="0" applyProtection="0"/>
    <xf numFmtId="186" fontId="80" fillId="18" borderId="24" applyNumberFormat="0" applyAlignment="0" applyProtection="0"/>
    <xf numFmtId="0" fontId="80" fillId="20" borderId="24" applyNumberFormat="0" applyAlignment="0" applyProtection="0"/>
    <xf numFmtId="186" fontId="80" fillId="20" borderId="24" applyNumberFormat="0" applyAlignment="0" applyProtection="0"/>
    <xf numFmtId="0" fontId="80" fillId="20" borderId="24" applyNumberFormat="0" applyAlignment="0" applyProtection="0"/>
    <xf numFmtId="0" fontId="80" fillId="20" borderId="24" applyNumberFormat="0" applyAlignment="0" applyProtection="0"/>
    <xf numFmtId="0" fontId="81" fillId="44" borderId="25" applyNumberFormat="0" applyAlignment="0" applyProtection="0"/>
    <xf numFmtId="186" fontId="81" fillId="44" borderId="25" applyNumberFormat="0" applyAlignment="0" applyProtection="0"/>
    <xf numFmtId="0" fontId="81" fillId="44" borderId="25" applyNumberFormat="0" applyAlignment="0" applyProtection="0"/>
    <xf numFmtId="0" fontId="81" fillId="44" borderId="25" applyNumberFormat="0" applyAlignment="0" applyProtection="0"/>
    <xf numFmtId="0" fontId="82" fillId="0" borderId="26" applyNumberFormat="0" applyFill="0" applyAlignment="0" applyProtection="0"/>
    <xf numFmtId="186" fontId="82" fillId="0" borderId="26" applyNumberFormat="0" applyFill="0" applyAlignment="0" applyProtection="0"/>
    <xf numFmtId="0" fontId="82" fillId="0" borderId="26" applyNumberFormat="0" applyFill="0" applyAlignment="0" applyProtection="0"/>
    <xf numFmtId="0" fontId="82" fillId="0" borderId="26" applyNumberFormat="0" applyFill="0" applyAlignment="0" applyProtection="0"/>
    <xf numFmtId="0" fontId="81" fillId="44" borderId="25" applyNumberFormat="0" applyAlignment="0" applyProtection="0"/>
    <xf numFmtId="0" fontId="81" fillId="45" borderId="25" applyNumberFormat="0" applyAlignment="0" applyProtection="0"/>
    <xf numFmtId="0" fontId="81" fillId="44" borderId="25" applyNumberFormat="0" applyAlignment="0" applyProtection="0"/>
    <xf numFmtId="186" fontId="81" fillId="44" borderId="25" applyNumberFormat="0" applyAlignment="0" applyProtection="0"/>
    <xf numFmtId="0" fontId="6" fillId="0" borderId="0" applyFont="0" applyFill="0" applyBorder="0" applyAlignment="0" applyProtection="0"/>
    <xf numFmtId="0" fontId="6" fillId="0" borderId="0" applyFill="0" applyBorder="0" applyAlignment="0" applyProtection="0"/>
    <xf numFmtId="186" fontId="6" fillId="0" borderId="0" applyFont="0" applyFill="0" applyBorder="0" applyAlignment="0" applyProtection="0"/>
    <xf numFmtId="188" fontId="6" fillId="0" borderId="0" applyFill="0" applyBorder="0" applyAlignment="0" applyProtection="0"/>
    <xf numFmtId="175" fontId="6" fillId="0" borderId="0" applyFont="0" applyFill="0" applyBorder="0" applyAlignment="0" applyProtection="0"/>
    <xf numFmtId="0" fontId="83" fillId="0" borderId="0" applyNumberFormat="0" applyFill="0" applyBorder="0" applyAlignment="0" applyProtection="0"/>
    <xf numFmtId="186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77" fillId="46" borderId="0" applyNumberFormat="0" applyBorder="0" applyAlignment="0" applyProtection="0"/>
    <xf numFmtId="186" fontId="77" fillId="46" borderId="0" applyNumberFormat="0" applyBorder="0" applyAlignment="0" applyProtection="0"/>
    <xf numFmtId="0" fontId="77" fillId="46" borderId="0" applyNumberFormat="0" applyBorder="0" applyAlignment="0" applyProtection="0"/>
    <xf numFmtId="0" fontId="77" fillId="28" borderId="0" applyNumberFormat="0" applyBorder="0" applyAlignment="0" applyProtection="0"/>
    <xf numFmtId="0" fontId="77" fillId="46" borderId="0" applyNumberFormat="0" applyBorder="0" applyAlignment="0" applyProtection="0"/>
    <xf numFmtId="0" fontId="77" fillId="34" borderId="0" applyNumberFormat="0" applyBorder="0" applyAlignment="0" applyProtection="0"/>
    <xf numFmtId="186" fontId="77" fillId="34" borderId="0" applyNumberFormat="0" applyBorder="0" applyAlignment="0" applyProtection="0"/>
    <xf numFmtId="0" fontId="77" fillId="34" borderId="0" applyNumberFormat="0" applyBorder="0" applyAlignment="0" applyProtection="0"/>
    <xf numFmtId="0" fontId="77" fillId="39" borderId="0" applyNumberFormat="0" applyBorder="0" applyAlignment="0" applyProtection="0"/>
    <xf numFmtId="0" fontId="77" fillId="34" borderId="0" applyNumberFormat="0" applyBorder="0" applyAlignment="0" applyProtection="0"/>
    <xf numFmtId="0" fontId="77" fillId="33" borderId="0" applyNumberFormat="0" applyBorder="0" applyAlignment="0" applyProtection="0"/>
    <xf numFmtId="186" fontId="77" fillId="33" borderId="0" applyNumberFormat="0" applyBorder="0" applyAlignment="0" applyProtection="0"/>
    <xf numFmtId="0" fontId="77" fillId="33" borderId="0" applyNumberFormat="0" applyBorder="0" applyAlignment="0" applyProtection="0"/>
    <xf numFmtId="0" fontId="77" fillId="44" borderId="0" applyNumberFormat="0" applyBorder="0" applyAlignment="0" applyProtection="0"/>
    <xf numFmtId="0" fontId="77" fillId="33" borderId="0" applyNumberFormat="0" applyBorder="0" applyAlignment="0" applyProtection="0"/>
    <xf numFmtId="0" fontId="77" fillId="31" borderId="0" applyNumberFormat="0" applyBorder="0" applyAlignment="0" applyProtection="0"/>
    <xf numFmtId="186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77" fillId="28" borderId="0" applyNumberFormat="0" applyBorder="0" applyAlignment="0" applyProtection="0"/>
    <xf numFmtId="186" fontId="77" fillId="28" borderId="0" applyNumberFormat="0" applyBorder="0" applyAlignment="0" applyProtection="0"/>
    <xf numFmtId="0" fontId="77" fillId="28" borderId="0" applyNumberFormat="0" applyBorder="0" applyAlignment="0" applyProtection="0"/>
    <xf numFmtId="0" fontId="77" fillId="46" borderId="0" applyNumberFormat="0" applyBorder="0" applyAlignment="0" applyProtection="0"/>
    <xf numFmtId="0" fontId="77" fillId="28" borderId="0" applyNumberFormat="0" applyBorder="0" applyAlignment="0" applyProtection="0"/>
    <xf numFmtId="0" fontId="77" fillId="39" borderId="0" applyNumberFormat="0" applyBorder="0" applyAlignment="0" applyProtection="0"/>
    <xf numFmtId="186" fontId="77" fillId="39" borderId="0" applyNumberFormat="0" applyBorder="0" applyAlignment="0" applyProtection="0"/>
    <xf numFmtId="0" fontId="77" fillId="39" borderId="0" applyNumberFormat="0" applyBorder="0" applyAlignment="0" applyProtection="0"/>
    <xf numFmtId="0" fontId="77" fillId="33" borderId="0" applyNumberFormat="0" applyBorder="0" applyAlignment="0" applyProtection="0"/>
    <xf numFmtId="0" fontId="77" fillId="39" borderId="0" applyNumberFormat="0" applyBorder="0" applyAlignment="0" applyProtection="0"/>
    <xf numFmtId="0" fontId="85" fillId="7" borderId="24" applyNumberFormat="0" applyAlignment="0" applyProtection="0"/>
    <xf numFmtId="0" fontId="85" fillId="20" borderId="24" applyNumberFormat="0" applyAlignment="0" applyProtection="0"/>
    <xf numFmtId="0" fontId="85" fillId="20" borderId="24" applyNumberFormat="0" applyAlignment="0" applyProtection="0"/>
    <xf numFmtId="0" fontId="85" fillId="20" borderId="24" applyNumberFormat="0" applyAlignment="0" applyProtection="0"/>
    <xf numFmtId="186" fontId="85" fillId="7" borderId="24" applyNumberFormat="0" applyAlignment="0" applyProtection="0"/>
    <xf numFmtId="0" fontId="85" fillId="20" borderId="24" applyNumberFormat="0" applyAlignment="0" applyProtection="0"/>
    <xf numFmtId="0" fontId="85" fillId="7" borderId="24" applyNumberFormat="0" applyAlignment="0" applyProtection="0"/>
    <xf numFmtId="0" fontId="85" fillId="20" borderId="2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0" fontId="6" fillId="0" borderId="0" applyFill="0" applyBorder="0" applyAlignment="0" applyProtection="0"/>
    <xf numFmtId="191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1" fontId="87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1" fontId="87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1" fontId="87" fillId="0" borderId="0" applyFont="0" applyFill="0" applyBorder="0" applyAlignment="0" applyProtection="0"/>
    <xf numFmtId="191" fontId="87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86" fontId="88" fillId="0" borderId="0" applyNumberFormat="0" applyFill="0" applyBorder="0" applyAlignment="0" applyProtection="0"/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79" fillId="17" borderId="0" applyNumberFormat="0" applyBorder="0" applyAlignment="0" applyProtection="0"/>
    <xf numFmtId="0" fontId="79" fillId="42" borderId="0" applyNumberFormat="0" applyBorder="0" applyAlignment="0" applyProtection="0"/>
    <xf numFmtId="0" fontId="79" fillId="17" borderId="0" applyNumberFormat="0" applyBorder="0" applyAlignment="0" applyProtection="0"/>
    <xf numFmtId="186" fontId="79" fillId="17" borderId="0" applyNumberFormat="0" applyBorder="0" applyAlignment="0" applyProtection="0"/>
    <xf numFmtId="0" fontId="91" fillId="0" borderId="27" applyNumberFormat="0" applyFill="0" applyAlignment="0" applyProtection="0"/>
    <xf numFmtId="0" fontId="91" fillId="0" borderId="1" applyNumberFormat="0" applyFill="0" applyAlignment="0" applyProtection="0"/>
    <xf numFmtId="0" fontId="91" fillId="0" borderId="27" applyNumberFormat="0" applyFill="0" applyAlignment="0" applyProtection="0"/>
    <xf numFmtId="186" fontId="91" fillId="0" borderId="27" applyNumberFormat="0" applyFill="0" applyAlignment="0" applyProtection="0"/>
    <xf numFmtId="0" fontId="92" fillId="0" borderId="28" applyNumberFormat="0" applyFill="0" applyAlignment="0" applyProtection="0"/>
    <xf numFmtId="0" fontId="92" fillId="0" borderId="29" applyNumberFormat="0" applyFill="0" applyAlignment="0" applyProtection="0"/>
    <xf numFmtId="0" fontId="92" fillId="0" borderId="28" applyNumberFormat="0" applyFill="0" applyAlignment="0" applyProtection="0"/>
    <xf numFmtId="186" fontId="92" fillId="0" borderId="28" applyNumberFormat="0" applyFill="0" applyAlignment="0" applyProtection="0"/>
    <xf numFmtId="0" fontId="93" fillId="0" borderId="30" applyNumberFormat="0" applyFill="0" applyAlignment="0" applyProtection="0"/>
    <xf numFmtId="0" fontId="93" fillId="0" borderId="1" applyNumberFormat="0" applyFill="0" applyAlignment="0" applyProtection="0"/>
    <xf numFmtId="0" fontId="93" fillId="0" borderId="30" applyNumberFormat="0" applyFill="0" applyAlignment="0" applyProtection="0"/>
    <xf numFmtId="186" fontId="93" fillId="0" borderId="30" applyNumberFormat="0" applyFill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86" fontId="93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/>
    <xf numFmtId="186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/>
    <xf numFmtId="186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78" fillId="16" borderId="0" applyNumberFormat="0" applyBorder="0" applyAlignment="0" applyProtection="0"/>
    <xf numFmtId="186" fontId="78" fillId="16" borderId="0" applyNumberFormat="0" applyBorder="0" applyAlignment="0" applyProtection="0"/>
    <xf numFmtId="0" fontId="78" fillId="16" borderId="0" applyNumberFormat="0" applyBorder="0" applyAlignment="0" applyProtection="0"/>
    <xf numFmtId="0" fontId="78" fillId="16" borderId="0" applyNumberFormat="0" applyBorder="0" applyAlignment="0" applyProtection="0"/>
    <xf numFmtId="0" fontId="85" fillId="22" borderId="24" applyNumberFormat="0" applyAlignment="0" applyProtection="0"/>
    <xf numFmtId="0" fontId="85" fillId="23" borderId="24" applyNumberFormat="0" applyAlignment="0" applyProtection="0"/>
    <xf numFmtId="0" fontId="85" fillId="22" borderId="24" applyNumberFormat="0" applyAlignment="0" applyProtection="0"/>
    <xf numFmtId="186" fontId="85" fillId="22" borderId="24" applyNumberFormat="0" applyAlignment="0" applyProtection="0"/>
    <xf numFmtId="0" fontId="82" fillId="0" borderId="26" applyNumberFormat="0" applyFill="0" applyAlignment="0" applyProtection="0"/>
    <xf numFmtId="0" fontId="82" fillId="0" borderId="26" applyNumberFormat="0" applyFill="0" applyAlignment="0" applyProtection="0"/>
    <xf numFmtId="186" fontId="82" fillId="0" borderId="26" applyNumberFormat="0" applyFill="0" applyAlignment="0" applyProtection="0"/>
    <xf numFmtId="192" fontId="97" fillId="0" borderId="0" applyFont="0" applyFill="0" applyBorder="0" applyAlignment="0" applyProtection="0"/>
    <xf numFmtId="193" fontId="6" fillId="0" borderId="0" applyFill="0" applyBorder="0" applyAlignment="0" applyProtection="0"/>
    <xf numFmtId="194" fontId="87" fillId="0" borderId="0" applyFont="0" applyFill="0" applyBorder="0" applyAlignment="0" applyProtection="0"/>
    <xf numFmtId="194" fontId="87" fillId="0" borderId="0" applyFont="0" applyFill="0" applyBorder="0" applyAlignment="0" applyProtection="0"/>
    <xf numFmtId="194" fontId="87" fillId="0" borderId="0" applyFont="0" applyFill="0" applyBorder="0" applyAlignment="0" applyProtection="0"/>
    <xf numFmtId="194" fontId="87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86" fontId="98" fillId="22" borderId="0" applyNumberFormat="0" applyBorder="0" applyAlignment="0" applyProtection="0"/>
    <xf numFmtId="0" fontId="98" fillId="22" borderId="0" applyNumberFormat="0" applyBorder="0" applyAlignment="0" applyProtection="0"/>
    <xf numFmtId="0" fontId="98" fillId="22" borderId="0" applyNumberFormat="0" applyBorder="0" applyAlignment="0" applyProtection="0"/>
    <xf numFmtId="0" fontId="98" fillId="22" borderId="0" applyNumberFormat="0" applyBorder="0" applyAlignment="0" applyProtection="0"/>
    <xf numFmtId="0" fontId="26" fillId="0" borderId="0"/>
    <xf numFmtId="186" fontId="26" fillId="0" borderId="0"/>
    <xf numFmtId="0" fontId="26" fillId="0" borderId="0"/>
    <xf numFmtId="0" fontId="26" fillId="0" borderId="0"/>
    <xf numFmtId="0" fontId="99" fillId="0" borderId="0"/>
    <xf numFmtId="0" fontId="100" fillId="0" borderId="0"/>
    <xf numFmtId="0" fontId="1" fillId="0" borderId="0"/>
    <xf numFmtId="0" fontId="100" fillId="0" borderId="0"/>
    <xf numFmtId="0" fontId="100" fillId="0" borderId="0"/>
    <xf numFmtId="0" fontId="100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4" fontId="6" fillId="0" borderId="0"/>
    <xf numFmtId="4" fontId="6" fillId="0" borderId="0"/>
    <xf numFmtId="4" fontId="6" fillId="0" borderId="0"/>
    <xf numFmtId="0" fontId="99" fillId="0" borderId="0"/>
    <xf numFmtId="4" fontId="6" fillId="0" borderId="0"/>
    <xf numFmtId="4" fontId="6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4" fontId="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4" fontId="6" fillId="0" borderId="0"/>
    <xf numFmtId="0" fontId="6" fillId="0" borderId="0"/>
    <xf numFmtId="0" fontId="6" fillId="0" borderId="0"/>
    <xf numFmtId="186" fontId="6" fillId="0" borderId="0"/>
    <xf numFmtId="0" fontId="99" fillId="0" borderId="0"/>
    <xf numFmtId="0" fontId="99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4" fontId="6" fillId="0" borderId="0"/>
    <xf numFmtId="4" fontId="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6" fillId="0" borderId="0"/>
    <xf numFmtId="0" fontId="6" fillId="0" borderId="0"/>
    <xf numFmtId="0" fontId="26" fillId="0" borderId="0"/>
    <xf numFmtId="0" fontId="100" fillId="0" borderId="0"/>
    <xf numFmtId="0" fontId="99" fillId="0" borderId="0"/>
    <xf numFmtId="0" fontId="100" fillId="0" borderId="0"/>
    <xf numFmtId="0" fontId="100" fillId="0" borderId="0"/>
    <xf numFmtId="0" fontId="100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99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0" fontId="9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4" fontId="6" fillId="0" borderId="0"/>
    <xf numFmtId="186" fontId="6" fillId="0" borderId="0"/>
    <xf numFmtId="0" fontId="99" fillId="0" borderId="0"/>
    <xf numFmtId="4" fontId="6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4" fontId="6" fillId="0" borderId="0"/>
    <xf numFmtId="0" fontId="97" fillId="0" borderId="0"/>
    <xf numFmtId="186" fontId="97" fillId="0" borderId="0"/>
    <xf numFmtId="0" fontId="99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1" fillId="0" borderId="0"/>
    <xf numFmtId="186" fontId="101" fillId="0" borderId="0"/>
    <xf numFmtId="0" fontId="99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" fillId="0" borderId="0"/>
    <xf numFmtId="0" fontId="6" fillId="0" borderId="0"/>
    <xf numFmtId="0" fontId="87" fillId="0" borderId="0"/>
    <xf numFmtId="0" fontId="100" fillId="0" borderId="0"/>
    <xf numFmtId="0" fontId="99" fillId="0" borderId="0"/>
    <xf numFmtId="0" fontId="100" fillId="0" borderId="0"/>
    <xf numFmtId="0" fontId="100" fillId="0" borderId="0"/>
    <xf numFmtId="0" fontId="100" fillId="0" borderId="0"/>
    <xf numFmtId="0" fontId="87" fillId="0" borderId="0"/>
    <xf numFmtId="0" fontId="6" fillId="0" borderId="0"/>
    <xf numFmtId="0" fontId="6" fillId="0" borderId="0"/>
    <xf numFmtId="0" fontId="87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87" fillId="0" borderId="0"/>
    <xf numFmtId="0" fontId="26" fillId="0" borderId="0"/>
    <xf numFmtId="0" fontId="87" fillId="0" borderId="0"/>
    <xf numFmtId="0" fontId="52" fillId="0" borderId="0"/>
    <xf numFmtId="0" fontId="6" fillId="0" borderId="0"/>
    <xf numFmtId="186" fontId="6" fillId="0" borderId="0"/>
    <xf numFmtId="0" fontId="6" fillId="0" borderId="0"/>
    <xf numFmtId="0" fontId="87" fillId="0" borderId="0"/>
    <xf numFmtId="186" fontId="6" fillId="0" borderId="0"/>
    <xf numFmtId="186" fontId="6" fillId="0" borderId="0"/>
    <xf numFmtId="196" fontId="6" fillId="0" borderId="0"/>
    <xf numFmtId="0" fontId="6" fillId="0" borderId="0"/>
    <xf numFmtId="0" fontId="26" fillId="0" borderId="0"/>
    <xf numFmtId="0" fontId="87" fillId="0" borderId="0"/>
    <xf numFmtId="0" fontId="26" fillId="0" borderId="0"/>
    <xf numFmtId="0" fontId="6" fillId="0" borderId="0"/>
    <xf numFmtId="0" fontId="87" fillId="0" borderId="0"/>
    <xf numFmtId="0" fontId="26" fillId="0" borderId="0"/>
    <xf numFmtId="0" fontId="6" fillId="0" borderId="0"/>
    <xf numFmtId="0" fontId="87" fillId="0" borderId="0"/>
    <xf numFmtId="0" fontId="26" fillId="0" borderId="0"/>
    <xf numFmtId="0" fontId="6" fillId="0" borderId="0"/>
    <xf numFmtId="0" fontId="87" fillId="0" borderId="0"/>
    <xf numFmtId="0" fontId="26" fillId="0" borderId="0"/>
    <xf numFmtId="0" fontId="87" fillId="0" borderId="0"/>
    <xf numFmtId="0" fontId="26" fillId="0" borderId="0"/>
    <xf numFmtId="0" fontId="26" fillId="0" borderId="0"/>
    <xf numFmtId="0" fontId="26" fillId="0" borderId="0"/>
    <xf numFmtId="0" fontId="87" fillId="0" borderId="0"/>
    <xf numFmtId="0" fontId="6" fillId="0" borderId="0"/>
    <xf numFmtId="0" fontId="99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" fillId="0" borderId="0"/>
    <xf numFmtId="0" fontId="99" fillId="0" borderId="0"/>
    <xf numFmtId="0" fontId="1" fillId="0" borderId="0"/>
    <xf numFmtId="0" fontId="6" fillId="0" borderId="0"/>
    <xf numFmtId="0" fontId="6" fillId="0" borderId="0"/>
    <xf numFmtId="0" fontId="99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99" fillId="0" borderId="0"/>
    <xf numFmtId="0" fontId="1" fillId="0" borderId="0"/>
    <xf numFmtId="0" fontId="6" fillId="0" borderId="0"/>
    <xf numFmtId="0" fontId="99" fillId="0" borderId="0"/>
    <xf numFmtId="0" fontId="1" fillId="0" borderId="0"/>
    <xf numFmtId="0" fontId="6" fillId="0" borderId="0"/>
    <xf numFmtId="0" fontId="99" fillId="0" borderId="0"/>
    <xf numFmtId="0" fontId="87" fillId="0" borderId="0"/>
    <xf numFmtId="0" fontId="87" fillId="0" borderId="0"/>
    <xf numFmtId="0" fontId="6" fillId="0" borderId="0"/>
    <xf numFmtId="0" fontId="99" fillId="0" borderId="0"/>
    <xf numFmtId="0" fontId="87" fillId="0" borderId="0"/>
    <xf numFmtId="0" fontId="87" fillId="0" borderId="0"/>
    <xf numFmtId="0" fontId="6" fillId="0" borderId="0"/>
    <xf numFmtId="0" fontId="6" fillId="0" borderId="0"/>
    <xf numFmtId="0" fontId="99" fillId="0" borderId="0"/>
    <xf numFmtId="0" fontId="87" fillId="0" borderId="0"/>
    <xf numFmtId="0" fontId="6" fillId="0" borderId="0"/>
    <xf numFmtId="186" fontId="6" fillId="0" borderId="0"/>
    <xf numFmtId="0" fontId="87" fillId="0" borderId="0"/>
    <xf numFmtId="186" fontId="6" fillId="0" borderId="0"/>
    <xf numFmtId="0" fontId="87" fillId="0" borderId="0"/>
    <xf numFmtId="0" fontId="100" fillId="0" borderId="0"/>
    <xf numFmtId="0" fontId="87" fillId="0" borderId="0"/>
    <xf numFmtId="0" fontId="100" fillId="0" borderId="0"/>
    <xf numFmtId="0" fontId="6" fillId="0" borderId="0"/>
    <xf numFmtId="0" fontId="100" fillId="0" borderId="0"/>
    <xf numFmtId="0" fontId="6" fillId="0" borderId="0"/>
    <xf numFmtId="0" fontId="100" fillId="0" borderId="0"/>
    <xf numFmtId="0" fontId="26" fillId="0" borderId="0"/>
    <xf numFmtId="0" fontId="87" fillId="0" borderId="0"/>
    <xf numFmtId="0" fontId="87" fillId="0" borderId="0"/>
    <xf numFmtId="0" fontId="6" fillId="0" borderId="0"/>
    <xf numFmtId="0" fontId="26" fillId="0" borderId="0"/>
    <xf numFmtId="0" fontId="87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87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87" fillId="0" borderId="0"/>
    <xf numFmtId="0" fontId="6" fillId="0" borderId="0"/>
    <xf numFmtId="186" fontId="6" fillId="0" borderId="0"/>
    <xf numFmtId="186" fontId="6" fillId="0" borderId="0"/>
    <xf numFmtId="0" fontId="6" fillId="0" borderId="0"/>
    <xf numFmtId="0" fontId="100" fillId="0" borderId="0"/>
    <xf numFmtId="0" fontId="26" fillId="0" borderId="0"/>
    <xf numFmtId="0" fontId="100" fillId="0" borderId="0"/>
    <xf numFmtId="0" fontId="87" fillId="0" borderId="0"/>
    <xf numFmtId="0" fontId="100" fillId="0" borderId="0"/>
    <xf numFmtId="0" fontId="1" fillId="0" borderId="0"/>
    <xf numFmtId="0" fontId="100" fillId="0" borderId="0"/>
    <xf numFmtId="0" fontId="87" fillId="0" borderId="0"/>
    <xf numFmtId="0" fontId="6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87" fillId="0" borderId="0"/>
    <xf numFmtId="0" fontId="87" fillId="0" borderId="0"/>
    <xf numFmtId="0" fontId="1" fillId="0" borderId="0"/>
    <xf numFmtId="0" fontId="87" fillId="0" borderId="0"/>
    <xf numFmtId="186" fontId="6" fillId="0" borderId="0"/>
    <xf numFmtId="0" fontId="87" fillId="0" borderId="0"/>
    <xf numFmtId="0" fontId="6" fillId="0" borderId="0"/>
    <xf numFmtId="0" fontId="100" fillId="0" borderId="0"/>
    <xf numFmtId="0" fontId="1" fillId="0" borderId="0"/>
    <xf numFmtId="0" fontId="100" fillId="0" borderId="0"/>
    <xf numFmtId="0" fontId="100" fillId="0" borderId="0"/>
    <xf numFmtId="0" fontId="100" fillId="0" borderId="0"/>
    <xf numFmtId="0" fontId="87" fillId="0" borderId="0"/>
    <xf numFmtId="0" fontId="87" fillId="0" borderId="0"/>
    <xf numFmtId="0" fontId="6" fillId="0" borderId="0"/>
    <xf numFmtId="0" fontId="87" fillId="0" borderId="0"/>
    <xf numFmtId="0" fontId="87" fillId="0" borderId="0"/>
    <xf numFmtId="0" fontId="6" fillId="0" borderId="0"/>
    <xf numFmtId="0" fontId="87" fillId="0" borderId="0"/>
    <xf numFmtId="0" fontId="87" fillId="0" borderId="0"/>
    <xf numFmtId="0" fontId="6" fillId="0" borderId="0"/>
    <xf numFmtId="0" fontId="87" fillId="0" borderId="0"/>
    <xf numFmtId="0" fontId="6" fillId="0" borderId="0"/>
    <xf numFmtId="0" fontId="87" fillId="0" borderId="0"/>
    <xf numFmtId="0" fontId="6" fillId="0" borderId="0"/>
    <xf numFmtId="0" fontId="87" fillId="0" borderId="0"/>
    <xf numFmtId="0" fontId="87" fillId="0" borderId="0"/>
    <xf numFmtId="0" fontId="8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87" fillId="0" borderId="0"/>
    <xf numFmtId="0" fontId="6" fillId="0" borderId="0"/>
    <xf numFmtId="0" fontId="87" fillId="0" borderId="0"/>
    <xf numFmtId="0" fontId="6" fillId="0" borderId="0"/>
    <xf numFmtId="0" fontId="100" fillId="0" borderId="0"/>
    <xf numFmtId="0" fontId="6" fillId="0" borderId="0"/>
    <xf numFmtId="0" fontId="100" fillId="0" borderId="0"/>
    <xf numFmtId="0" fontId="6" fillId="0" borderId="0"/>
    <xf numFmtId="0" fontId="100" fillId="0" borderId="0"/>
    <xf numFmtId="0" fontId="6" fillId="0" borderId="0"/>
    <xf numFmtId="0" fontId="100" fillId="0" borderId="0"/>
    <xf numFmtId="0" fontId="6" fillId="0" borderId="0"/>
    <xf numFmtId="0" fontId="6" fillId="0" borderId="0"/>
    <xf numFmtId="0" fontId="6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6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6" fillId="0" borderId="0"/>
    <xf numFmtId="186" fontId="6" fillId="0" borderId="0"/>
    <xf numFmtId="0" fontId="1" fillId="0" borderId="0"/>
    <xf numFmtId="0" fontId="6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6" fillId="0" borderId="0"/>
    <xf numFmtId="186" fontId="6" fillId="0" borderId="0"/>
    <xf numFmtId="0" fontId="99" fillId="0" borderId="0"/>
    <xf numFmtId="0" fontId="6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186" fontId="6" fillId="0" borderId="0"/>
    <xf numFmtId="0" fontId="99" fillId="0" borderId="0"/>
    <xf numFmtId="0" fontId="6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26" fillId="11" borderId="31" applyNumberFormat="0" applyFont="0" applyAlignment="0" applyProtection="0"/>
    <xf numFmtId="0" fontId="26" fillId="6" borderId="23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1" fillId="6" borderId="23" applyNumberFormat="0" applyFont="0" applyAlignment="0" applyProtection="0"/>
    <xf numFmtId="0" fontId="1" fillId="6" borderId="23" applyNumberFormat="0" applyFont="0" applyAlignment="0" applyProtection="0"/>
    <xf numFmtId="0" fontId="1" fillId="6" borderId="23" applyNumberFormat="0" applyFont="0" applyAlignment="0" applyProtection="0"/>
    <xf numFmtId="0" fontId="1" fillId="6" borderId="23" applyNumberFormat="0" applyFont="0" applyAlignment="0" applyProtection="0"/>
    <xf numFmtId="186" fontId="26" fillId="11" borderId="31" applyNumberFormat="0" applyFont="0" applyAlignment="0" applyProtection="0"/>
    <xf numFmtId="0" fontId="26" fillId="6" borderId="23" applyNumberFormat="0" applyFont="0" applyAlignment="0" applyProtection="0"/>
    <xf numFmtId="0" fontId="1" fillId="6" borderId="23" applyNumberFormat="0" applyFont="0" applyAlignment="0" applyProtection="0"/>
    <xf numFmtId="0" fontId="1" fillId="6" borderId="23" applyNumberFormat="0" applyFont="0" applyAlignment="0" applyProtection="0"/>
    <xf numFmtId="0" fontId="1" fillId="6" borderId="23" applyNumberFormat="0" applyFont="0" applyAlignment="0" applyProtection="0"/>
    <xf numFmtId="0" fontId="26" fillId="6" borderId="23" applyNumberFormat="0" applyFont="0" applyAlignment="0" applyProtection="0"/>
    <xf numFmtId="0" fontId="26" fillId="6" borderId="23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26" fillId="6" borderId="23" applyNumberFormat="0" applyFont="0" applyAlignment="0" applyProtection="0"/>
    <xf numFmtId="0" fontId="6" fillId="11" borderId="31" applyNumberFormat="0" applyFont="0" applyAlignment="0" applyProtection="0"/>
    <xf numFmtId="0" fontId="2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2" borderId="31" applyNumberFormat="0" applyAlignment="0" applyProtection="0"/>
    <xf numFmtId="0" fontId="6" fillId="11" borderId="31" applyNumberFormat="0" applyFont="0" applyAlignment="0" applyProtection="0"/>
    <xf numFmtId="186" fontId="6" fillId="11" borderId="31" applyNumberFormat="0" applyFont="0" applyAlignment="0" applyProtection="0"/>
    <xf numFmtId="0" fontId="102" fillId="18" borderId="32" applyNumberFormat="0" applyAlignment="0" applyProtection="0"/>
    <xf numFmtId="0" fontId="102" fillId="43" borderId="32" applyNumberFormat="0" applyAlignment="0" applyProtection="0"/>
    <xf numFmtId="0" fontId="102" fillId="18" borderId="32" applyNumberFormat="0" applyAlignment="0" applyProtection="0"/>
    <xf numFmtId="186" fontId="102" fillId="18" borderId="32" applyNumberFormat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02" fillId="20" borderId="32" applyNumberFormat="0" applyAlignment="0" applyProtection="0"/>
    <xf numFmtId="186" fontId="102" fillId="20" borderId="32" applyNumberFormat="0" applyAlignment="0" applyProtection="0"/>
    <xf numFmtId="0" fontId="102" fillId="20" borderId="32" applyNumberFormat="0" applyAlignment="0" applyProtection="0"/>
    <xf numFmtId="0" fontId="102" fillId="20" borderId="32" applyNumberFormat="0" applyAlignment="0" applyProtection="0"/>
    <xf numFmtId="0" fontId="103" fillId="0" borderId="0"/>
    <xf numFmtId="0" fontId="104" fillId="0" borderId="0" applyNumberFormat="0" applyFill="0" applyBorder="0" applyAlignment="0" applyProtection="0"/>
    <xf numFmtId="186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86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186" fontId="105" fillId="0" borderId="0" applyNumberFormat="0" applyFill="0" applyBorder="0" applyAlignment="0" applyProtection="0"/>
    <xf numFmtId="0" fontId="106" fillId="0" borderId="33" applyNumberFormat="0" applyFill="0" applyAlignment="0" applyProtection="0"/>
    <xf numFmtId="186" fontId="106" fillId="0" borderId="33" applyNumberFormat="0" applyFill="0" applyAlignment="0" applyProtection="0"/>
    <xf numFmtId="0" fontId="106" fillId="0" borderId="33" applyNumberFormat="0" applyFill="0" applyAlignment="0" applyProtection="0"/>
    <xf numFmtId="0" fontId="106" fillId="0" borderId="33" applyNumberFormat="0" applyFill="0" applyAlignment="0" applyProtection="0"/>
    <xf numFmtId="0" fontId="107" fillId="0" borderId="28" applyNumberFormat="0" applyFill="0" applyAlignment="0" applyProtection="0"/>
    <xf numFmtId="186" fontId="107" fillId="0" borderId="28" applyNumberFormat="0" applyFill="0" applyAlignment="0" applyProtection="0"/>
    <xf numFmtId="0" fontId="107" fillId="0" borderId="28" applyNumberFormat="0" applyFill="0" applyAlignment="0" applyProtection="0"/>
    <xf numFmtId="0" fontId="108" fillId="0" borderId="34" applyNumberFormat="0" applyFill="0" applyAlignment="0" applyProtection="0"/>
    <xf numFmtId="0" fontId="107" fillId="0" borderId="28" applyNumberFormat="0" applyFill="0" applyAlignment="0" applyProtection="0"/>
    <xf numFmtId="0" fontId="83" fillId="0" borderId="35" applyNumberFormat="0" applyFill="0" applyAlignment="0" applyProtection="0"/>
    <xf numFmtId="186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4" fillId="0" borderId="36" applyNumberFormat="0" applyFill="0" applyAlignment="0" applyProtection="0"/>
    <xf numFmtId="0" fontId="83" fillId="0" borderId="35" applyNumberFormat="0" applyFill="0" applyAlignment="0" applyProtection="0"/>
    <xf numFmtId="0" fontId="10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86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86" fontId="111" fillId="0" borderId="37" applyNumberFormat="0" applyFill="0" applyAlignment="0" applyProtection="0"/>
    <xf numFmtId="0" fontId="111" fillId="0" borderId="38" applyNumberFormat="0" applyFill="0" applyAlignment="0" applyProtection="0"/>
    <xf numFmtId="0" fontId="111" fillId="0" borderId="37" applyNumberFormat="0" applyFill="0" applyAlignment="0" applyProtection="0"/>
    <xf numFmtId="0" fontId="111" fillId="0" borderId="38" applyNumberFormat="0" applyFill="0" applyAlignment="0" applyProtection="0"/>
    <xf numFmtId="0" fontId="111" fillId="0" borderId="38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86" fontId="104" fillId="0" borderId="0" applyNumberFormat="0" applyFill="0" applyBorder="0" applyAlignment="0" applyProtection="0"/>
  </cellStyleXfs>
  <cellXfs count="2021">
    <xf numFmtId="0" fontId="0" fillId="0" borderId="0" xfId="0"/>
    <xf numFmtId="165" fontId="4" fillId="0" borderId="0" xfId="1" applyFont="1" applyBorder="1" applyAlignment="1" applyProtection="1">
      <alignment horizontal="left"/>
    </xf>
    <xf numFmtId="165" fontId="5" fillId="0" borderId="0" xfId="1" applyFont="1" applyBorder="1" applyAlignment="1" applyProtection="1">
      <alignment horizontal="left"/>
    </xf>
    <xf numFmtId="4" fontId="7" fillId="0" borderId="0" xfId="2" applyFont="1" applyBorder="1" applyAlignment="1" applyProtection="1">
      <alignment horizontal="right"/>
    </xf>
    <xf numFmtId="165" fontId="8" fillId="0" borderId="0" xfId="1" applyFont="1" applyBorder="1" applyAlignment="1" applyProtection="1">
      <alignment horizontal="left"/>
    </xf>
    <xf numFmtId="4" fontId="9" fillId="0" borderId="0" xfId="2" applyFont="1" applyBorder="1" applyAlignment="1" applyProtection="1">
      <alignment horizontal="left"/>
    </xf>
    <xf numFmtId="4" fontId="9" fillId="0" borderId="0" xfId="2" applyFont="1" applyBorder="1" applyAlignment="1" applyProtection="1">
      <alignment horizontal="right"/>
    </xf>
    <xf numFmtId="4" fontId="10" fillId="0" borderId="0" xfId="2" applyFont="1" applyBorder="1" applyAlignment="1" applyProtection="1">
      <alignment horizontal="right"/>
    </xf>
    <xf numFmtId="166" fontId="11" fillId="2" borderId="0" xfId="3" applyFont="1" applyFill="1" applyBorder="1" applyAlignment="1" applyProtection="1">
      <alignment horizontal="left"/>
    </xf>
    <xf numFmtId="0" fontId="11" fillId="2" borderId="0" xfId="4" applyNumberFormat="1" applyFont="1" applyFill="1" applyBorder="1" applyAlignment="1" applyProtection="1">
      <alignment horizontal="right"/>
    </xf>
    <xf numFmtId="165" fontId="11" fillId="2" borderId="0" xfId="5" applyFont="1" applyFill="1" applyBorder="1" applyAlignment="1" applyProtection="1">
      <alignment horizontal="right"/>
    </xf>
    <xf numFmtId="4" fontId="10" fillId="0" borderId="0" xfId="2" applyFont="1" applyBorder="1" applyProtection="1"/>
    <xf numFmtId="0" fontId="11" fillId="2" borderId="0" xfId="6" applyNumberFormat="1" applyFont="1" applyFill="1" applyBorder="1" applyAlignment="1" applyProtection="1">
      <alignment horizontal="left" wrapText="1"/>
      <protection locked="0"/>
    </xf>
    <xf numFmtId="0" fontId="13" fillId="2" borderId="0" xfId="6" applyNumberFormat="1" applyFont="1" applyFill="1" applyBorder="1" applyAlignment="1" applyProtection="1">
      <alignment horizontal="left" wrapText="1" indent="1"/>
      <protection locked="0"/>
    </xf>
    <xf numFmtId="4" fontId="13" fillId="2" borderId="0" xfId="7" applyNumberFormat="1" applyFont="1" applyFill="1" applyBorder="1" applyAlignment="1">
      <alignment horizontal="right" vertical="top" wrapText="1"/>
    </xf>
    <xf numFmtId="0" fontId="14" fillId="3" borderId="0" xfId="6" applyNumberFormat="1" applyFont="1" applyFill="1" applyBorder="1" applyAlignment="1" applyProtection="1">
      <alignment horizontal="left" wrapText="1"/>
      <protection locked="0"/>
    </xf>
    <xf numFmtId="0" fontId="15" fillId="3" borderId="0" xfId="6" applyNumberFormat="1" applyFont="1" applyFill="1" applyBorder="1" applyAlignment="1" applyProtection="1">
      <alignment horizontal="left" wrapText="1" indent="1"/>
      <protection locked="0"/>
    </xf>
    <xf numFmtId="4" fontId="10" fillId="3" borderId="0" xfId="7" applyNumberFormat="1" applyFont="1" applyFill="1" applyBorder="1" applyAlignment="1">
      <alignment horizontal="right" vertical="top" wrapText="1"/>
    </xf>
    <xf numFmtId="0" fontId="11" fillId="2" borderId="0" xfId="6" applyNumberFormat="1" applyFont="1" applyFill="1" applyBorder="1" applyAlignment="1" applyProtection="1">
      <alignment horizontal="left" wrapText="1" indent="1"/>
      <protection locked="0"/>
    </xf>
    <xf numFmtId="4" fontId="11" fillId="2" borderId="0" xfId="2" applyFont="1" applyFill="1"/>
    <xf numFmtId="4" fontId="11" fillId="2" borderId="0" xfId="7" applyNumberFormat="1" applyFont="1" applyFill="1" applyBorder="1" applyAlignment="1">
      <alignment horizontal="right" wrapText="1"/>
    </xf>
    <xf numFmtId="0" fontId="14" fillId="3" borderId="0" xfId="6" applyNumberFormat="1" applyFont="1" applyFill="1" applyBorder="1" applyAlignment="1" applyProtection="1">
      <alignment horizontal="left" wrapText="1" indent="1"/>
      <protection locked="0"/>
    </xf>
    <xf numFmtId="0" fontId="15" fillId="0" borderId="0" xfId="6" applyNumberFormat="1" applyFont="1" applyBorder="1" applyAlignment="1" applyProtection="1">
      <alignment horizontal="left" wrapText="1"/>
      <protection locked="0"/>
    </xf>
    <xf numFmtId="0" fontId="15" fillId="0" borderId="0" xfId="6" applyNumberFormat="1" applyFont="1" applyBorder="1" applyAlignment="1" applyProtection="1">
      <alignment horizontal="left" wrapText="1" indent="1"/>
      <protection locked="0"/>
    </xf>
    <xf numFmtId="4" fontId="15" fillId="0" borderId="0" xfId="7" applyNumberFormat="1" applyFont="1" applyFill="1" applyBorder="1" applyAlignment="1">
      <alignment horizontal="right" vertical="top" wrapText="1"/>
    </xf>
    <xf numFmtId="4" fontId="10" fillId="0" borderId="0" xfId="7" applyNumberFormat="1" applyFont="1" applyFill="1" applyBorder="1" applyAlignment="1">
      <alignment horizontal="right" vertical="top" wrapText="1"/>
    </xf>
    <xf numFmtId="165" fontId="10" fillId="0" borderId="0" xfId="10" applyFont="1" applyAlignment="1"/>
    <xf numFmtId="4" fontId="0" fillId="0" borderId="0" xfId="0" applyNumberFormat="1"/>
    <xf numFmtId="4" fontId="10" fillId="0" borderId="0" xfId="2" applyFont="1" applyBorder="1" applyAlignment="1" applyProtection="1">
      <alignment wrapText="1"/>
    </xf>
    <xf numFmtId="165" fontId="4" fillId="0" borderId="0" xfId="11" applyFont="1" applyAlignment="1" applyProtection="1">
      <alignment horizontal="left"/>
      <protection locked="0"/>
    </xf>
    <xf numFmtId="165" fontId="19" fillId="0" borderId="0" xfId="11" applyFont="1" applyAlignment="1" applyProtection="1">
      <alignment horizontal="left"/>
      <protection locked="0"/>
    </xf>
    <xf numFmtId="4" fontId="10" fillId="0" borderId="0" xfId="0" applyNumberFormat="1" applyFont="1" applyAlignment="1">
      <alignment horizontal="right"/>
    </xf>
    <xf numFmtId="4" fontId="20" fillId="0" borderId="0" xfId="0" applyNumberFormat="1" applyFont="1" applyAlignment="1">
      <alignment horizontal="right"/>
    </xf>
    <xf numFmtId="165" fontId="21" fillId="0" borderId="0" xfId="11" applyFont="1" applyAlignment="1" applyProtection="1">
      <alignment horizontal="left"/>
      <protection locked="0"/>
    </xf>
    <xf numFmtId="165" fontId="22" fillId="0" borderId="0" xfId="11" applyFont="1" applyAlignment="1" applyProtection="1">
      <alignment horizontal="left"/>
      <protection locked="0"/>
    </xf>
    <xf numFmtId="165" fontId="15" fillId="0" borderId="0" xfId="11" applyFont="1" applyBorder="1" applyAlignment="1" applyProtection="1">
      <alignment horizontal="left"/>
      <protection locked="0"/>
    </xf>
    <xf numFmtId="4" fontId="10" fillId="0" borderId="0" xfId="0" applyNumberFormat="1" applyFont="1" applyBorder="1" applyAlignment="1">
      <alignment horizontal="right"/>
    </xf>
    <xf numFmtId="4" fontId="11" fillId="2" borderId="0" xfId="0" applyNumberFormat="1" applyFont="1" applyFill="1" applyBorder="1" applyAlignment="1">
      <alignment horizontal="left"/>
    </xf>
    <xf numFmtId="1" fontId="11" fillId="2" borderId="0" xfId="0" applyNumberFormat="1" applyFont="1" applyFill="1" applyBorder="1" applyAlignment="1">
      <alignment horizontal="right"/>
    </xf>
    <xf numFmtId="165" fontId="15" fillId="0" borderId="0" xfId="12" applyFont="1" applyBorder="1" applyProtection="1"/>
    <xf numFmtId="165" fontId="10" fillId="0" borderId="0" xfId="11" applyFont="1" applyProtection="1"/>
    <xf numFmtId="165" fontId="11" fillId="2" borderId="0" xfId="12" applyFont="1" applyFill="1" applyBorder="1" applyProtection="1"/>
    <xf numFmtId="4" fontId="11" fillId="2" borderId="0" xfId="0" applyNumberFormat="1" applyFont="1" applyFill="1" applyBorder="1" applyAlignment="1">
      <alignment horizontal="right" wrapText="1"/>
    </xf>
    <xf numFmtId="0" fontId="10" fillId="0" borderId="0" xfId="0" applyNumberFormat="1" applyFont="1" applyFill="1" applyBorder="1" applyAlignment="1">
      <alignment horizontal="left" wrapText="1" indent="1"/>
    </xf>
    <xf numFmtId="4" fontId="20" fillId="0" borderId="0" xfId="13" applyNumberFormat="1" applyFont="1" applyAlignment="1">
      <alignment horizontal="right"/>
    </xf>
    <xf numFmtId="0" fontId="10" fillId="0" borderId="0" xfId="0" applyNumberFormat="1" applyFont="1" applyFill="1" applyBorder="1" applyAlignment="1">
      <alignment horizontal="left" wrapText="1" indent="3"/>
    </xf>
    <xf numFmtId="2" fontId="20" fillId="0" borderId="0" xfId="13" applyNumberFormat="1" applyFont="1" applyAlignment="1">
      <alignment horizontal="right"/>
    </xf>
    <xf numFmtId="0" fontId="11" fillId="2" borderId="0" xfId="0" applyNumberFormat="1" applyFont="1" applyFill="1" applyBorder="1" applyAlignment="1">
      <alignment horizontal="left" wrapText="1"/>
    </xf>
    <xf numFmtId="4" fontId="10" fillId="0" borderId="0" xfId="13" applyNumberFormat="1" applyFont="1" applyBorder="1" applyAlignment="1">
      <alignment horizontal="right" wrapText="1"/>
    </xf>
    <xf numFmtId="49" fontId="10" fillId="0" borderId="0" xfId="13" applyNumberFormat="1" applyFont="1" applyBorder="1" applyAlignment="1">
      <alignment horizontal="right" wrapText="1"/>
    </xf>
    <xf numFmtId="0" fontId="10" fillId="0" borderId="0" xfId="0" applyNumberFormat="1" applyFont="1" applyBorder="1" applyAlignment="1">
      <alignment horizontal="left" wrapText="1" indent="3"/>
    </xf>
    <xf numFmtId="4" fontId="23" fillId="0" borderId="0" xfId="0" applyNumberFormat="1" applyFont="1" applyBorder="1"/>
    <xf numFmtId="4" fontId="23" fillId="0" borderId="0" xfId="0" applyNumberFormat="1" applyFont="1" applyBorder="1" applyAlignment="1">
      <alignment horizontal="right"/>
    </xf>
    <xf numFmtId="4" fontId="23" fillId="0" borderId="2" xfId="0" applyNumberFormat="1" applyFont="1" applyBorder="1"/>
    <xf numFmtId="4" fontId="23" fillId="0" borderId="2" xfId="0" applyNumberFormat="1" applyFont="1" applyBorder="1" applyAlignment="1">
      <alignment horizontal="right"/>
    </xf>
    <xf numFmtId="165" fontId="4" fillId="0" borderId="0" xfId="10" applyFont="1" applyBorder="1" applyAlignment="1" applyProtection="1">
      <alignment horizontal="left"/>
      <protection locked="0"/>
    </xf>
    <xf numFmtId="165" fontId="24" fillId="0" borderId="0" xfId="10" applyFont="1" applyBorder="1" applyAlignment="1" applyProtection="1">
      <alignment horizontal="left"/>
      <protection locked="0"/>
    </xf>
    <xf numFmtId="165" fontId="16" fillId="0" borderId="0" xfId="10" applyFont="1" applyBorder="1" applyAlignment="1" applyProtection="1">
      <alignment horizontal="left"/>
      <protection locked="0"/>
    </xf>
    <xf numFmtId="165" fontId="21" fillId="0" borderId="0" xfId="10" applyFont="1" applyBorder="1" applyAlignment="1" applyProtection="1">
      <alignment horizontal="left"/>
      <protection locked="0"/>
    </xf>
    <xf numFmtId="165" fontId="11" fillId="2" borderId="0" xfId="10" applyFont="1" applyFill="1" applyBorder="1" applyAlignment="1">
      <alignment vertical="center"/>
    </xf>
    <xf numFmtId="166" fontId="11" fillId="2" borderId="0" xfId="14" applyFont="1" applyFill="1" applyBorder="1" applyAlignment="1">
      <alignment horizontal="right"/>
    </xf>
    <xf numFmtId="167" fontId="11" fillId="2" borderId="0" xfId="14" applyNumberFormat="1" applyFont="1" applyFill="1" applyBorder="1" applyAlignment="1" applyProtection="1">
      <alignment horizontal="center"/>
      <protection locked="0"/>
    </xf>
    <xf numFmtId="165" fontId="11" fillId="2" borderId="0" xfId="10" applyFont="1" applyFill="1" applyBorder="1" applyAlignment="1" applyProtection="1">
      <alignment horizontal="center" vertical="center"/>
      <protection locked="0"/>
    </xf>
    <xf numFmtId="165" fontId="11" fillId="2" borderId="0" xfId="10" applyFont="1" applyFill="1" applyBorder="1" applyAlignment="1" applyProtection="1">
      <alignment horizontal="left"/>
      <protection locked="0"/>
    </xf>
    <xf numFmtId="166" fontId="11" fillId="2" borderId="0" xfId="14" applyFont="1" applyFill="1" applyBorder="1" applyAlignment="1" applyProtection="1">
      <alignment horizontal="right"/>
      <protection locked="0"/>
    </xf>
    <xf numFmtId="167" fontId="11" fillId="2" borderId="0" xfId="14" applyNumberFormat="1" applyFont="1" applyFill="1" applyBorder="1" applyAlignment="1" applyProtection="1">
      <alignment horizontal="right"/>
      <protection locked="0"/>
    </xf>
    <xf numFmtId="49" fontId="11" fillId="2" borderId="0" xfId="14" applyNumberFormat="1" applyFont="1" applyFill="1" applyBorder="1" applyAlignment="1" applyProtection="1">
      <alignment horizontal="right"/>
      <protection locked="0"/>
    </xf>
    <xf numFmtId="0" fontId="10" fillId="0" borderId="0" xfId="10" applyNumberFormat="1" applyFont="1" applyAlignment="1" applyProtection="1">
      <alignment horizontal="left" wrapText="1"/>
      <protection locked="0"/>
    </xf>
    <xf numFmtId="0" fontId="10" fillId="0" borderId="0" xfId="0" applyNumberFormat="1" applyFont="1" applyFill="1" applyAlignment="1">
      <alignment horizontal="left" wrapText="1"/>
    </xf>
    <xf numFmtId="49" fontId="10" fillId="0" borderId="0" xfId="15" applyNumberFormat="1" applyFont="1" applyFill="1" applyBorder="1" applyAlignment="1">
      <alignment horizontal="right" wrapText="1"/>
    </xf>
    <xf numFmtId="49" fontId="10" fillId="0" borderId="0" xfId="0" applyNumberFormat="1" applyFont="1" applyFill="1" applyBorder="1" applyAlignment="1">
      <alignment horizontal="right" vertical="center"/>
    </xf>
    <xf numFmtId="170" fontId="10" fillId="0" borderId="0" xfId="15" applyNumberFormat="1" applyFont="1" applyFill="1" applyBorder="1" applyAlignment="1">
      <alignment horizontal="right" wrapText="1"/>
    </xf>
    <xf numFmtId="4" fontId="10" fillId="0" borderId="0" xfId="0" applyNumberFormat="1" applyFont="1"/>
    <xf numFmtId="0" fontId="10" fillId="0" borderId="0" xfId="10" applyNumberFormat="1" applyFont="1" applyAlignment="1">
      <alignment horizontal="left" wrapText="1"/>
    </xf>
    <xf numFmtId="171" fontId="10" fillId="0" borderId="0" xfId="0" applyNumberFormat="1" applyFont="1" applyFill="1" applyBorder="1" applyAlignment="1">
      <alignment horizontal="right" vertical="center"/>
    </xf>
    <xf numFmtId="0" fontId="10" fillId="0" borderId="0" xfId="10" applyNumberFormat="1" applyFont="1" applyFill="1" applyAlignment="1" applyProtection="1">
      <alignment horizontal="left" wrapText="1"/>
      <protection locked="0"/>
    </xf>
    <xf numFmtId="49" fontId="10" fillId="0" borderId="0" xfId="0" applyNumberFormat="1" applyFont="1" applyFill="1" applyBorder="1" applyAlignment="1">
      <alignment horizontal="right" wrapText="1"/>
    </xf>
    <xf numFmtId="0" fontId="10" fillId="0" borderId="0" xfId="15" applyNumberFormat="1" applyFont="1" applyFill="1" applyBorder="1" applyAlignment="1">
      <alignment horizontal="left" wrapText="1"/>
    </xf>
    <xf numFmtId="4" fontId="10" fillId="0" borderId="0" xfId="0" applyNumberFormat="1" applyFont="1" applyFill="1"/>
    <xf numFmtId="0" fontId="10" fillId="0" borderId="0" xfId="16" applyNumberFormat="1" applyFont="1" applyFill="1" applyBorder="1" applyAlignment="1">
      <alignment horizontal="left" wrapText="1"/>
    </xf>
    <xf numFmtId="0" fontId="10" fillId="0" borderId="0" xfId="10" applyNumberFormat="1" applyFont="1" applyFill="1" applyAlignment="1">
      <alignment horizontal="left" wrapText="1"/>
    </xf>
    <xf numFmtId="165" fontId="10" fillId="0" borderId="0" xfId="10" applyFont="1" applyBorder="1" applyAlignment="1">
      <alignment vertical="center"/>
    </xf>
    <xf numFmtId="165" fontId="10" fillId="0" borderId="2" xfId="10" applyFont="1" applyBorder="1" applyAlignment="1">
      <alignment vertical="center"/>
    </xf>
    <xf numFmtId="166" fontId="10" fillId="0" borderId="2" xfId="14" applyFont="1" applyBorder="1" applyAlignment="1">
      <alignment horizontal="right" vertical="center"/>
    </xf>
    <xf numFmtId="49" fontId="10" fillId="0" borderId="2" xfId="14" applyNumberFormat="1" applyFont="1" applyBorder="1" applyAlignment="1">
      <alignment horizontal="right" vertical="center"/>
    </xf>
    <xf numFmtId="166" fontId="10" fillId="0" borderId="0" xfId="14" applyFont="1" applyAlignment="1">
      <alignment horizontal="right" vertical="center"/>
    </xf>
    <xf numFmtId="49" fontId="10" fillId="0" borderId="0" xfId="14" applyNumberFormat="1" applyFont="1" applyAlignment="1">
      <alignment horizontal="right" vertical="center"/>
    </xf>
    <xf numFmtId="49" fontId="10" fillId="0" borderId="0" xfId="0" applyNumberFormat="1" applyFont="1" applyFill="1" applyAlignment="1">
      <alignment horizontal="right" wrapText="1"/>
    </xf>
    <xf numFmtId="49" fontId="10" fillId="0" borderId="0" xfId="0" applyNumberFormat="1" applyFont="1" applyFill="1" applyAlignment="1">
      <alignment horizontal="right" vertical="center"/>
    </xf>
    <xf numFmtId="170" fontId="10" fillId="0" borderId="0" xfId="17" applyNumberFormat="1" applyFont="1" applyFill="1" applyBorder="1" applyAlignment="1">
      <alignment horizontal="right" wrapText="1"/>
    </xf>
    <xf numFmtId="49" fontId="10" fillId="0" borderId="0" xfId="17" applyNumberFormat="1" applyFont="1" applyFill="1" applyBorder="1" applyAlignment="1">
      <alignment horizontal="right" wrapText="1"/>
    </xf>
    <xf numFmtId="49" fontId="10" fillId="0" borderId="0" xfId="17" applyNumberFormat="1" applyFont="1" applyFill="1" applyAlignment="1">
      <alignment horizontal="right" wrapText="1"/>
    </xf>
    <xf numFmtId="0" fontId="10" fillId="0" borderId="0" xfId="17" applyNumberFormat="1" applyFont="1" applyFill="1" applyBorder="1" applyAlignment="1">
      <alignment horizontal="left" wrapText="1"/>
    </xf>
    <xf numFmtId="0" fontId="10" fillId="0" borderId="0" xfId="10" applyNumberFormat="1" applyFont="1" applyBorder="1" applyAlignment="1">
      <alignment horizontal="left" wrapText="1"/>
    </xf>
    <xf numFmtId="171" fontId="10" fillId="0" borderId="0" xfId="18" applyNumberFormat="1" applyFont="1" applyFill="1" applyBorder="1" applyAlignment="1"/>
    <xf numFmtId="170" fontId="10" fillId="0" borderId="0" xfId="17" applyNumberFormat="1" applyFont="1" applyFill="1" applyBorder="1" applyAlignment="1">
      <alignment wrapText="1"/>
    </xf>
    <xf numFmtId="49" fontId="10" fillId="0" borderId="0" xfId="0" applyNumberFormat="1" applyFont="1" applyFill="1" applyAlignment="1">
      <alignment horizontal="right"/>
    </xf>
    <xf numFmtId="171" fontId="10" fillId="0" borderId="0" xfId="17" applyNumberFormat="1" applyFont="1" applyFill="1" applyBorder="1"/>
    <xf numFmtId="171" fontId="10" fillId="0" borderId="0" xfId="0" applyNumberFormat="1" applyFont="1" applyFill="1" applyAlignment="1">
      <alignment horizontal="right" vertical="center"/>
    </xf>
    <xf numFmtId="172" fontId="10" fillId="0" borderId="0" xfId="17" applyNumberFormat="1" applyFont="1" applyFill="1" applyBorder="1"/>
    <xf numFmtId="172" fontId="10" fillId="0" borderId="0" xfId="17" applyNumberFormat="1" applyFont="1" applyFill="1" applyBorder="1" applyAlignment="1">
      <alignment horizontal="right"/>
    </xf>
    <xf numFmtId="0" fontId="10" fillId="0" borderId="0" xfId="17" applyFont="1" applyFill="1" applyBorder="1"/>
    <xf numFmtId="173" fontId="10" fillId="0" borderId="0" xfId="17" applyNumberFormat="1" applyFont="1" applyFill="1" applyBorder="1"/>
    <xf numFmtId="0" fontId="10" fillId="0" borderId="0" xfId="0" applyNumberFormat="1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right" vertical="center"/>
    </xf>
    <xf numFmtId="165" fontId="10" fillId="0" borderId="3" xfId="10" applyFont="1" applyBorder="1" applyAlignment="1">
      <alignment vertical="center"/>
    </xf>
    <xf numFmtId="165" fontId="10" fillId="0" borderId="0" xfId="10" applyFont="1" applyBorder="1" applyAlignment="1">
      <alignment horizontal="right" vertical="center"/>
    </xf>
    <xf numFmtId="165" fontId="10" fillId="0" borderId="0" xfId="10" applyFont="1" applyAlignment="1">
      <alignment vertical="center"/>
    </xf>
    <xf numFmtId="4" fontId="25" fillId="2" borderId="0" xfId="0" applyNumberFormat="1" applyFont="1" applyFill="1"/>
    <xf numFmtId="4" fontId="10" fillId="0" borderId="0" xfId="0" applyNumberFormat="1" applyFont="1" applyBorder="1"/>
    <xf numFmtId="4" fontId="0" fillId="0" borderId="0" xfId="0" applyNumberFormat="1" applyBorder="1"/>
    <xf numFmtId="49" fontId="4" fillId="0" borderId="0" xfId="10" applyNumberFormat="1" applyFont="1" applyBorder="1" applyAlignment="1" applyProtection="1">
      <alignment horizontal="left"/>
      <protection locked="0"/>
    </xf>
    <xf numFmtId="165" fontId="7" fillId="0" borderId="0" xfId="10" applyFont="1"/>
    <xf numFmtId="166" fontId="7" fillId="0" borderId="0" xfId="14" applyFont="1"/>
    <xf numFmtId="166" fontId="7" fillId="0" borderId="0" xfId="14" applyFont="1" applyAlignment="1">
      <alignment horizontal="center"/>
    </xf>
    <xf numFmtId="49" fontId="7" fillId="0" borderId="0" xfId="14" applyNumberFormat="1" applyFont="1" applyAlignment="1">
      <alignment horizontal="right"/>
    </xf>
    <xf numFmtId="166" fontId="7" fillId="0" borderId="0" xfId="14" applyFont="1" applyAlignment="1">
      <alignment horizontal="right"/>
    </xf>
    <xf numFmtId="49" fontId="5" fillId="0" borderId="0" xfId="10" applyNumberFormat="1" applyFont="1" applyBorder="1" applyAlignment="1" applyProtection="1">
      <alignment horizontal="left"/>
      <protection locked="0"/>
    </xf>
    <xf numFmtId="49" fontId="11" fillId="2" borderId="0" xfId="14" applyNumberFormat="1" applyFont="1" applyFill="1" applyBorder="1" applyAlignment="1">
      <alignment horizontal="right"/>
    </xf>
    <xf numFmtId="166" fontId="11" fillId="2" borderId="0" xfId="14" applyFont="1" applyFill="1" applyBorder="1" applyAlignment="1">
      <alignment horizontal="center"/>
    </xf>
    <xf numFmtId="165" fontId="11" fillId="2" borderId="0" xfId="10" applyFont="1" applyFill="1" applyBorder="1" applyAlignment="1" applyProtection="1">
      <alignment horizontal="left" vertical="center"/>
      <protection locked="0"/>
    </xf>
    <xf numFmtId="49" fontId="11" fillId="2" borderId="0" xfId="14" applyNumberFormat="1" applyFont="1" applyFill="1" applyBorder="1" applyAlignment="1" applyProtection="1">
      <alignment horizontal="center"/>
      <protection locked="0"/>
    </xf>
    <xf numFmtId="165" fontId="11" fillId="2" borderId="0" xfId="10" applyFont="1" applyFill="1" applyAlignment="1"/>
    <xf numFmtId="170" fontId="11" fillId="2" borderId="0" xfId="19" applyNumberFormat="1" applyFont="1" applyFill="1" applyAlignment="1">
      <alignment horizontal="right"/>
    </xf>
    <xf numFmtId="3" fontId="11" fillId="2" borderId="0" xfId="19" applyNumberFormat="1" applyFont="1" applyFill="1" applyAlignment="1">
      <alignment horizontal="right"/>
    </xf>
    <xf numFmtId="165" fontId="11" fillId="4" borderId="0" xfId="10" applyFont="1" applyFill="1" applyAlignment="1"/>
    <xf numFmtId="165" fontId="11" fillId="4" borderId="0" xfId="10" applyFont="1" applyFill="1" applyBorder="1" applyAlignment="1" applyProtection="1">
      <alignment horizontal="left"/>
      <protection locked="0"/>
    </xf>
    <xf numFmtId="170" fontId="11" fillId="4" borderId="0" xfId="19" applyNumberFormat="1" applyFont="1" applyFill="1" applyAlignment="1">
      <alignment horizontal="right"/>
    </xf>
    <xf numFmtId="3" fontId="11" fillId="4" borderId="0" xfId="19" applyNumberFormat="1" applyFont="1" applyFill="1" applyAlignment="1">
      <alignment horizontal="right"/>
    </xf>
    <xf numFmtId="0" fontId="11" fillId="2" borderId="0" xfId="10" applyNumberFormat="1" applyFont="1" applyFill="1" applyAlignment="1" applyProtection="1">
      <alignment horizontal="left" wrapText="1"/>
      <protection locked="0"/>
    </xf>
    <xf numFmtId="0" fontId="11" fillId="2" borderId="0" xfId="7" applyNumberFormat="1" applyFont="1" applyFill="1" applyAlignment="1">
      <alignment horizontal="left" wrapText="1" indent="1"/>
    </xf>
    <xf numFmtId="170" fontId="11" fillId="2" borderId="0" xfId="7" applyNumberFormat="1" applyFont="1" applyFill="1" applyAlignment="1">
      <alignment horizontal="right"/>
    </xf>
    <xf numFmtId="3" fontId="11" fillId="2" borderId="0" xfId="7" applyNumberFormat="1" applyFont="1" applyFill="1" applyAlignment="1">
      <alignment horizontal="right"/>
    </xf>
    <xf numFmtId="0" fontId="11" fillId="2" borderId="0" xfId="18" applyFont="1" applyFill="1" applyBorder="1" applyAlignment="1">
      <alignment horizontal="right"/>
    </xf>
    <xf numFmtId="1" fontId="11" fillId="2" borderId="0" xfId="7" applyNumberFormat="1" applyFont="1" applyFill="1" applyAlignment="1">
      <alignment horizontal="right"/>
    </xf>
    <xf numFmtId="166" fontId="10" fillId="0" borderId="0" xfId="14" applyFont="1" applyAlignment="1">
      <alignment horizontal="left"/>
    </xf>
    <xf numFmtId="0" fontId="10" fillId="0" borderId="0" xfId="7" applyNumberFormat="1" applyFont="1" applyFill="1" applyAlignment="1">
      <alignment horizontal="left" wrapText="1" indent="2"/>
    </xf>
    <xf numFmtId="170" fontId="15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0" fontId="27" fillId="0" borderId="0" xfId="18" applyFont="1" applyFill="1" applyBorder="1" applyAlignment="1">
      <alignment horizontal="right"/>
    </xf>
    <xf numFmtId="170" fontId="10" fillId="0" borderId="0" xfId="0" applyNumberFormat="1" applyFont="1" applyFill="1" applyAlignment="1">
      <alignment horizontal="right"/>
    </xf>
    <xf numFmtId="171" fontId="10" fillId="0" borderId="0" xfId="0" applyNumberFormat="1" applyFont="1" applyFill="1" applyAlignment="1">
      <alignment horizontal="right"/>
    </xf>
    <xf numFmtId="0" fontId="10" fillId="0" borderId="0" xfId="18" applyFont="1" applyFill="1" applyBorder="1" applyAlignment="1">
      <alignment horizontal="right"/>
    </xf>
    <xf numFmtId="171" fontId="10" fillId="0" borderId="0" xfId="7" applyNumberFormat="1" applyFont="1" applyFill="1" applyAlignment="1">
      <alignment horizontal="right"/>
    </xf>
    <xf numFmtId="171" fontId="10" fillId="0" borderId="0" xfId="21" applyNumberFormat="1" applyFont="1" applyAlignment="1">
      <alignment horizontal="right"/>
    </xf>
    <xf numFmtId="3" fontId="10" fillId="0" borderId="0" xfId="7" applyNumberFormat="1" applyFont="1" applyFill="1" applyAlignment="1">
      <alignment horizontal="right"/>
    </xf>
    <xf numFmtId="1" fontId="10" fillId="0" borderId="0" xfId="7" applyNumberFormat="1" applyFont="1" applyFill="1" applyAlignment="1">
      <alignment horizontal="right"/>
    </xf>
    <xf numFmtId="0" fontId="10" fillId="0" borderId="0" xfId="22" applyFont="1" applyAlignment="1">
      <alignment horizontal="right"/>
    </xf>
    <xf numFmtId="171" fontId="10" fillId="0" borderId="0" xfId="22" applyNumberFormat="1" applyFont="1" applyAlignment="1">
      <alignment horizontal="right"/>
    </xf>
    <xf numFmtId="0" fontId="10" fillId="3" borderId="0" xfId="18" applyFont="1" applyFill="1" applyBorder="1" applyAlignment="1">
      <alignment horizontal="right"/>
    </xf>
    <xf numFmtId="171" fontId="10" fillId="3" borderId="0" xfId="7" applyNumberFormat="1" applyFont="1" applyFill="1" applyAlignment="1">
      <alignment horizontal="right"/>
    </xf>
    <xf numFmtId="170" fontId="10" fillId="0" borderId="0" xfId="23" applyNumberFormat="1" applyFont="1" applyFill="1" applyAlignment="1">
      <alignment horizontal="right"/>
    </xf>
    <xf numFmtId="171" fontId="10" fillId="0" borderId="0" xfId="23" applyNumberFormat="1" applyFont="1" applyFill="1" applyAlignment="1">
      <alignment horizontal="right"/>
    </xf>
    <xf numFmtId="171" fontId="10" fillId="3" borderId="0" xfId="18" applyNumberFormat="1" applyFont="1" applyFill="1" applyBorder="1" applyAlignment="1">
      <alignment horizontal="right"/>
    </xf>
    <xf numFmtId="0" fontId="10" fillId="0" borderId="0" xfId="24" applyFont="1" applyAlignment="1">
      <alignment horizontal="right"/>
    </xf>
    <xf numFmtId="171" fontId="10" fillId="0" borderId="0" xfId="24" applyNumberFormat="1" applyFont="1" applyAlignment="1">
      <alignment horizontal="right"/>
    </xf>
    <xf numFmtId="0" fontId="10" fillId="0" borderId="0" xfId="25" applyFont="1" applyAlignment="1">
      <alignment horizontal="right"/>
    </xf>
    <xf numFmtId="171" fontId="10" fillId="0" borderId="0" xfId="25" applyNumberFormat="1" applyFont="1" applyAlignment="1">
      <alignment horizontal="right"/>
    </xf>
    <xf numFmtId="0" fontId="10" fillId="0" borderId="0" xfId="26" applyFont="1" applyAlignment="1">
      <alignment horizontal="right"/>
    </xf>
    <xf numFmtId="171" fontId="10" fillId="0" borderId="0" xfId="26" applyNumberFormat="1" applyFont="1" applyAlignment="1">
      <alignment horizontal="right"/>
    </xf>
    <xf numFmtId="0" fontId="11" fillId="2" borderId="0" xfId="7" applyNumberFormat="1" applyFont="1" applyFill="1" applyAlignment="1">
      <alignment horizontal="left" wrapText="1"/>
    </xf>
    <xf numFmtId="171" fontId="11" fillId="2" borderId="0" xfId="7" applyNumberFormat="1" applyFont="1" applyFill="1" applyAlignment="1">
      <alignment horizontal="right"/>
    </xf>
    <xf numFmtId="0" fontId="11" fillId="2" borderId="0" xfId="10" applyNumberFormat="1" applyFont="1" applyFill="1" applyAlignment="1">
      <alignment horizontal="left" wrapText="1"/>
    </xf>
    <xf numFmtId="4" fontId="0" fillId="2" borderId="0" xfId="0" applyNumberFormat="1" applyFill="1"/>
    <xf numFmtId="170" fontId="10" fillId="0" borderId="0" xfId="7" applyNumberFormat="1" applyFont="1" applyAlignment="1">
      <alignment horizontal="right"/>
    </xf>
    <xf numFmtId="3" fontId="10" fillId="0" borderId="0" xfId="7" applyNumberFormat="1" applyFont="1" applyAlignment="1">
      <alignment horizontal="right"/>
    </xf>
    <xf numFmtId="171" fontId="10" fillId="0" borderId="0" xfId="7" applyNumberFormat="1" applyFont="1" applyFill="1" applyBorder="1" applyAlignment="1">
      <alignment horizontal="center"/>
    </xf>
    <xf numFmtId="171" fontId="10" fillId="0" borderId="0" xfId="7" applyNumberFormat="1" applyFont="1" applyAlignment="1">
      <alignment horizontal="right"/>
    </xf>
    <xf numFmtId="166" fontId="10" fillId="0" borderId="0" xfId="14" applyFont="1" applyFill="1" applyBorder="1" applyAlignment="1">
      <alignment horizontal="right"/>
    </xf>
    <xf numFmtId="0" fontId="10" fillId="0" borderId="0" xfId="7" applyFont="1" applyAlignment="1">
      <alignment horizontal="right"/>
    </xf>
    <xf numFmtId="1" fontId="10" fillId="0" borderId="0" xfId="7" applyNumberFormat="1" applyFont="1" applyAlignment="1">
      <alignment horizontal="right"/>
    </xf>
    <xf numFmtId="0" fontId="16" fillId="0" borderId="0" xfId="10" applyNumberFormat="1" applyFont="1" applyAlignment="1" applyProtection="1">
      <alignment horizontal="left" wrapText="1"/>
      <protection locked="0"/>
    </xf>
    <xf numFmtId="0" fontId="10" fillId="0" borderId="0" xfId="18" applyFont="1" applyFill="1" applyBorder="1" applyAlignment="1">
      <alignment horizontal="center"/>
    </xf>
    <xf numFmtId="0" fontId="11" fillId="2" borderId="0" xfId="10" applyNumberFormat="1" applyFont="1" applyFill="1" applyBorder="1" applyAlignment="1" applyProtection="1">
      <alignment horizontal="left" wrapText="1"/>
      <protection locked="0"/>
    </xf>
    <xf numFmtId="49" fontId="27" fillId="0" borderId="0" xfId="14" applyNumberFormat="1" applyFont="1" applyAlignment="1">
      <alignment horizontal="right"/>
    </xf>
    <xf numFmtId="170" fontId="10" fillId="0" borderId="0" xfId="0" applyNumberFormat="1" applyFont="1" applyAlignment="1">
      <alignment horizontal="right"/>
    </xf>
    <xf numFmtId="171" fontId="10" fillId="0" borderId="0" xfId="0" applyNumberFormat="1" applyFont="1" applyAlignment="1">
      <alignment horizontal="right"/>
    </xf>
    <xf numFmtId="166" fontId="10" fillId="0" borderId="0" xfId="14" applyFont="1" applyAlignment="1">
      <alignment horizontal="right"/>
    </xf>
    <xf numFmtId="0" fontId="16" fillId="0" borderId="0" xfId="10" applyNumberFormat="1" applyFont="1" applyBorder="1" applyAlignment="1" applyProtection="1">
      <alignment horizontal="left" wrapText="1"/>
      <protection locked="0"/>
    </xf>
    <xf numFmtId="171" fontId="10" fillId="0" borderId="0" xfId="7" applyNumberFormat="1" applyFont="1" applyAlignment="1">
      <alignment horizontal="center"/>
    </xf>
    <xf numFmtId="3" fontId="10" fillId="0" borderId="0" xfId="18" applyNumberFormat="1" applyFont="1" applyFill="1" applyBorder="1" applyAlignment="1">
      <alignment horizontal="right"/>
    </xf>
    <xf numFmtId="1" fontId="10" fillId="0" borderId="0" xfId="18" applyNumberFormat="1" applyFont="1" applyFill="1" applyBorder="1" applyAlignment="1">
      <alignment horizontal="right"/>
    </xf>
    <xf numFmtId="49" fontId="10" fillId="0" borderId="0" xfId="14" applyNumberFormat="1" applyFont="1" applyAlignment="1">
      <alignment horizontal="center"/>
    </xf>
    <xf numFmtId="165" fontId="10" fillId="0" borderId="0" xfId="10" applyFont="1" applyAlignment="1">
      <alignment horizontal="left"/>
    </xf>
    <xf numFmtId="3" fontId="13" fillId="2" borderId="0" xfId="14" applyNumberFormat="1" applyFont="1" applyFill="1" applyAlignment="1">
      <alignment horizontal="right"/>
    </xf>
    <xf numFmtId="1" fontId="13" fillId="2" borderId="0" xfId="14" applyNumberFormat="1" applyFont="1" applyFill="1" applyAlignment="1">
      <alignment horizontal="right"/>
    </xf>
    <xf numFmtId="170" fontId="10" fillId="0" borderId="0" xfId="27" applyNumberFormat="1" applyFont="1" applyAlignment="1">
      <alignment horizontal="right"/>
    </xf>
    <xf numFmtId="0" fontId="10" fillId="3" borderId="0" xfId="7" applyFont="1" applyFill="1" applyAlignment="1">
      <alignment horizontal="right"/>
    </xf>
    <xf numFmtId="3" fontId="10" fillId="0" borderId="0" xfId="27" applyNumberFormat="1" applyFont="1" applyAlignment="1">
      <alignment horizontal="right"/>
    </xf>
    <xf numFmtId="170" fontId="10" fillId="0" borderId="0" xfId="28" applyNumberFormat="1" applyFont="1" applyAlignment="1">
      <alignment horizontal="right"/>
    </xf>
    <xf numFmtId="3" fontId="10" fillId="0" borderId="0" xfId="28" applyNumberFormat="1" applyFont="1" applyAlignment="1">
      <alignment horizontal="right"/>
    </xf>
    <xf numFmtId="170" fontId="10" fillId="0" borderId="0" xfId="29" applyNumberFormat="1" applyFont="1" applyAlignment="1">
      <alignment horizontal="right"/>
    </xf>
    <xf numFmtId="3" fontId="10" fillId="0" borderId="0" xfId="29" applyNumberFormat="1" applyFont="1" applyAlignment="1">
      <alignment horizontal="right"/>
    </xf>
    <xf numFmtId="170" fontId="10" fillId="0" borderId="0" xfId="30" applyNumberFormat="1" applyFont="1" applyAlignment="1">
      <alignment horizontal="right"/>
    </xf>
    <xf numFmtId="3" fontId="10" fillId="0" borderId="0" xfId="30" applyNumberFormat="1" applyFont="1" applyAlignment="1">
      <alignment horizontal="right"/>
    </xf>
    <xf numFmtId="170" fontId="10" fillId="0" borderId="0" xfId="31" applyNumberFormat="1" applyFont="1" applyAlignment="1">
      <alignment horizontal="right"/>
    </xf>
    <xf numFmtId="3" fontId="10" fillId="0" borderId="0" xfId="31" applyNumberFormat="1" applyFont="1" applyAlignment="1">
      <alignment horizontal="right"/>
    </xf>
    <xf numFmtId="170" fontId="10" fillId="0" borderId="0" xfId="32" applyNumberFormat="1" applyFont="1" applyAlignment="1">
      <alignment horizontal="right"/>
    </xf>
    <xf numFmtId="3" fontId="10" fillId="0" borderId="0" xfId="32" applyNumberFormat="1" applyFont="1" applyAlignment="1">
      <alignment horizontal="right"/>
    </xf>
    <xf numFmtId="171" fontId="10" fillId="0" borderId="0" xfId="14" applyNumberFormat="1" applyFont="1" applyAlignment="1">
      <alignment horizontal="right"/>
    </xf>
    <xf numFmtId="170" fontId="11" fillId="2" borderId="0" xfId="18" applyNumberFormat="1" applyFont="1" applyFill="1" applyBorder="1" applyAlignment="1">
      <alignment horizontal="right"/>
    </xf>
    <xf numFmtId="3" fontId="11" fillId="2" borderId="0" xfId="18" applyNumberFormat="1" applyFont="1" applyFill="1" applyBorder="1" applyAlignment="1">
      <alignment horizontal="right"/>
    </xf>
    <xf numFmtId="171" fontId="11" fillId="2" borderId="0" xfId="18" applyNumberFormat="1" applyFont="1" applyFill="1" applyBorder="1" applyAlignment="1">
      <alignment horizontal="right"/>
    </xf>
    <xf numFmtId="170" fontId="10" fillId="0" borderId="0" xfId="34" applyNumberFormat="1" applyFont="1" applyAlignment="1">
      <alignment horizontal="right"/>
    </xf>
    <xf numFmtId="3" fontId="10" fillId="0" borderId="0" xfId="34" applyNumberFormat="1" applyFont="1" applyAlignment="1">
      <alignment horizontal="right"/>
    </xf>
    <xf numFmtId="170" fontId="10" fillId="0" borderId="0" xfId="35" applyNumberFormat="1" applyFont="1" applyAlignment="1">
      <alignment horizontal="right"/>
    </xf>
    <xf numFmtId="3" fontId="10" fillId="0" borderId="0" xfId="35" applyNumberFormat="1" applyFont="1" applyAlignment="1">
      <alignment horizontal="right"/>
    </xf>
    <xf numFmtId="170" fontId="10" fillId="0" borderId="0" xfId="36" applyNumberFormat="1" applyFont="1" applyAlignment="1">
      <alignment horizontal="right"/>
    </xf>
    <xf numFmtId="3" fontId="10" fillId="0" borderId="0" xfId="36" applyNumberFormat="1" applyFont="1" applyAlignment="1">
      <alignment horizontal="right"/>
    </xf>
    <xf numFmtId="170" fontId="10" fillId="3" borderId="0" xfId="19" applyNumberFormat="1" applyFont="1" applyFill="1" applyAlignment="1">
      <alignment horizontal="right"/>
    </xf>
    <xf numFmtId="3" fontId="10" fillId="0" borderId="0" xfId="37" applyNumberFormat="1" applyFont="1" applyAlignment="1">
      <alignment horizontal="right"/>
    </xf>
    <xf numFmtId="1" fontId="11" fillId="2" borderId="0" xfId="18" applyNumberFormat="1" applyFont="1" applyFill="1" applyBorder="1" applyAlignment="1">
      <alignment horizontal="right"/>
    </xf>
    <xf numFmtId="170" fontId="10" fillId="0" borderId="0" xfId="38" applyNumberFormat="1" applyFont="1" applyAlignment="1">
      <alignment horizontal="right"/>
    </xf>
    <xf numFmtId="3" fontId="10" fillId="0" borderId="0" xfId="38" applyNumberFormat="1" applyFont="1" applyAlignment="1">
      <alignment horizontal="right"/>
    </xf>
    <xf numFmtId="0" fontId="10" fillId="0" borderId="0" xfId="7" applyNumberFormat="1" applyFont="1" applyFill="1" applyAlignment="1">
      <alignment wrapText="1"/>
    </xf>
    <xf numFmtId="170" fontId="10" fillId="0" borderId="0" xfId="40" applyNumberFormat="1" applyFont="1" applyAlignment="1">
      <alignment horizontal="right"/>
    </xf>
    <xf numFmtId="3" fontId="10" fillId="0" borderId="0" xfId="40" applyNumberFormat="1" applyFont="1" applyAlignment="1">
      <alignment horizontal="right"/>
    </xf>
    <xf numFmtId="170" fontId="10" fillId="0" borderId="0" xfId="7" applyNumberFormat="1" applyFont="1" applyFill="1" applyAlignment="1">
      <alignment horizontal="right"/>
    </xf>
    <xf numFmtId="49" fontId="10" fillId="0" borderId="0" xfId="14" applyNumberFormat="1" applyFont="1" applyFill="1" applyAlignment="1">
      <alignment horizontal="center"/>
    </xf>
    <xf numFmtId="170" fontId="10" fillId="0" borderId="0" xfId="41" applyNumberFormat="1" applyFont="1" applyAlignment="1">
      <alignment horizontal="right"/>
    </xf>
    <xf numFmtId="3" fontId="10" fillId="0" borderId="0" xfId="41" applyNumberFormat="1" applyFont="1" applyAlignment="1">
      <alignment horizontal="right"/>
    </xf>
    <xf numFmtId="0" fontId="10" fillId="0" borderId="0" xfId="7" applyFont="1" applyFill="1" applyBorder="1" applyAlignment="1">
      <alignment horizontal="left" vertical="center"/>
    </xf>
    <xf numFmtId="165" fontId="10" fillId="0" borderId="2" xfId="10" applyFont="1" applyFill="1" applyBorder="1" applyAlignment="1">
      <alignment vertical="center"/>
    </xf>
    <xf numFmtId="166" fontId="10" fillId="0" borderId="2" xfId="14" applyFont="1" applyFill="1" applyBorder="1" applyAlignment="1">
      <alignment vertical="center"/>
    </xf>
    <xf numFmtId="166" fontId="10" fillId="0" borderId="2" xfId="14" applyFont="1" applyFill="1" applyBorder="1" applyAlignment="1">
      <alignment horizontal="center" vertical="center"/>
    </xf>
    <xf numFmtId="49" fontId="10" fillId="0" borderId="2" xfId="14" applyNumberFormat="1" applyFont="1" applyFill="1" applyBorder="1" applyAlignment="1">
      <alignment horizontal="right" vertical="center"/>
    </xf>
    <xf numFmtId="166" fontId="10" fillId="0" borderId="2" xfId="14" applyFont="1" applyFill="1" applyBorder="1" applyAlignment="1">
      <alignment horizontal="right" vertical="center"/>
    </xf>
    <xf numFmtId="166" fontId="10" fillId="0" borderId="2" xfId="14" applyFont="1" applyFill="1" applyBorder="1" applyAlignment="1">
      <alignment horizontal="center"/>
    </xf>
    <xf numFmtId="166" fontId="10" fillId="0" borderId="2" xfId="14" applyFont="1" applyFill="1" applyBorder="1"/>
    <xf numFmtId="171" fontId="10" fillId="0" borderId="2" xfId="14" applyNumberFormat="1" applyFont="1" applyFill="1" applyBorder="1"/>
    <xf numFmtId="49" fontId="10" fillId="0" borderId="0" xfId="10" applyNumberFormat="1" applyFont="1" applyFill="1" applyBorder="1" applyAlignment="1">
      <alignment vertical="center"/>
    </xf>
    <xf numFmtId="49" fontId="10" fillId="0" borderId="0" xfId="14" applyNumberFormat="1" applyFont="1" applyFill="1" applyAlignment="1">
      <alignment vertical="center"/>
    </xf>
    <xf numFmtId="49" fontId="10" fillId="0" borderId="0" xfId="14" applyNumberFormat="1" applyFont="1" applyFill="1" applyAlignment="1">
      <alignment horizontal="center" vertical="center"/>
    </xf>
    <xf numFmtId="49" fontId="10" fillId="0" borderId="0" xfId="14" applyNumberFormat="1" applyFont="1" applyFill="1" applyAlignment="1">
      <alignment horizontal="right" vertical="center"/>
    </xf>
    <xf numFmtId="49" fontId="10" fillId="0" borderId="0" xfId="14" applyNumberFormat="1" applyFont="1" applyFill="1"/>
    <xf numFmtId="166" fontId="28" fillId="0" borderId="0" xfId="42" applyFont="1" applyBorder="1" applyAlignment="1" applyProtection="1">
      <alignment horizontal="left" vertical="center"/>
    </xf>
    <xf numFmtId="166" fontId="28" fillId="0" borderId="0" xfId="14" applyFont="1" applyAlignment="1">
      <alignment vertical="center"/>
    </xf>
    <xf numFmtId="166" fontId="28" fillId="0" borderId="0" xfId="14" applyFont="1" applyAlignment="1">
      <alignment horizontal="center" vertical="center"/>
    </xf>
    <xf numFmtId="49" fontId="28" fillId="0" borderId="0" xfId="14" applyNumberFormat="1" applyFont="1" applyAlignment="1">
      <alignment horizontal="right" vertical="center"/>
    </xf>
    <xf numFmtId="166" fontId="10" fillId="0" borderId="0" xfId="14" applyFont="1" applyAlignment="1">
      <alignment vertical="center"/>
    </xf>
    <xf numFmtId="166" fontId="10" fillId="0" borderId="0" xfId="14" applyFont="1" applyAlignment="1">
      <alignment horizontal="center"/>
    </xf>
    <xf numFmtId="166" fontId="10" fillId="0" borderId="0" xfId="14" applyFont="1"/>
    <xf numFmtId="171" fontId="10" fillId="0" borderId="0" xfId="14" applyNumberFormat="1" applyFont="1"/>
    <xf numFmtId="49" fontId="21" fillId="0" borderId="0" xfId="10" applyNumberFormat="1" applyFont="1" applyBorder="1" applyAlignment="1" applyProtection="1">
      <alignment horizontal="left"/>
      <protection locked="0"/>
    </xf>
    <xf numFmtId="171" fontId="11" fillId="2" borderId="0" xfId="14" applyNumberFormat="1" applyFont="1" applyFill="1" applyBorder="1" applyAlignment="1">
      <alignment horizontal="right" vertical="center"/>
    </xf>
    <xf numFmtId="170" fontId="15" fillId="0" borderId="0" xfId="43" applyNumberFormat="1" applyFont="1" applyAlignment="1">
      <alignment horizontal="right"/>
    </xf>
    <xf numFmtId="1" fontId="15" fillId="0" borderId="0" xfId="43" applyNumberFormat="1" applyFont="1" applyAlignment="1">
      <alignment horizontal="right"/>
    </xf>
    <xf numFmtId="171" fontId="10" fillId="0" borderId="0" xfId="7" applyNumberFormat="1" applyFont="1" applyFill="1" applyBorder="1" applyAlignment="1">
      <alignment horizontal="right" vertical="center"/>
    </xf>
    <xf numFmtId="171" fontId="10" fillId="0" borderId="0" xfId="14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170" fontId="15" fillId="0" borderId="0" xfId="44" applyNumberFormat="1" applyFont="1" applyAlignment="1">
      <alignment horizontal="right"/>
    </xf>
    <xf numFmtId="1" fontId="15" fillId="0" borderId="0" xfId="44" applyNumberFormat="1" applyFont="1" applyAlignment="1">
      <alignment horizontal="right"/>
    </xf>
    <xf numFmtId="170" fontId="15" fillId="0" borderId="0" xfId="45" applyNumberFormat="1" applyFont="1" applyAlignment="1">
      <alignment horizontal="right"/>
    </xf>
    <xf numFmtId="1" fontId="15" fillId="0" borderId="0" xfId="45" applyNumberFormat="1" applyFont="1" applyAlignment="1">
      <alignment horizontal="right"/>
    </xf>
    <xf numFmtId="170" fontId="15" fillId="0" borderId="0" xfId="46" applyNumberFormat="1" applyFont="1" applyAlignment="1">
      <alignment horizontal="right"/>
    </xf>
    <xf numFmtId="1" fontId="15" fillId="0" borderId="0" xfId="46" applyNumberFormat="1" applyFont="1" applyAlignment="1">
      <alignment horizontal="right"/>
    </xf>
    <xf numFmtId="170" fontId="10" fillId="0" borderId="0" xfId="19" applyNumberFormat="1" applyFont="1" applyAlignment="1">
      <alignment horizontal="right"/>
    </xf>
    <xf numFmtId="1" fontId="10" fillId="0" borderId="0" xfId="19" applyNumberFormat="1" applyFont="1" applyAlignment="1">
      <alignment horizontal="right"/>
    </xf>
    <xf numFmtId="0" fontId="1" fillId="0" borderId="0" xfId="47"/>
    <xf numFmtId="171" fontId="10" fillId="0" borderId="0" xfId="19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170" fontId="15" fillId="0" borderId="0" xfId="48" applyNumberFormat="1" applyFont="1" applyAlignment="1">
      <alignment horizontal="right"/>
    </xf>
    <xf numFmtId="1" fontId="15" fillId="0" borderId="0" xfId="48" applyNumberFormat="1" applyFont="1" applyAlignment="1">
      <alignment horizontal="right"/>
    </xf>
    <xf numFmtId="170" fontId="15" fillId="0" borderId="0" xfId="49" applyNumberFormat="1" applyFont="1" applyAlignment="1">
      <alignment horizontal="right"/>
    </xf>
    <xf numFmtId="1" fontId="15" fillId="0" borderId="0" xfId="49" applyNumberFormat="1" applyFont="1" applyAlignment="1">
      <alignment horizontal="right"/>
    </xf>
    <xf numFmtId="170" fontId="15" fillId="0" borderId="0" xfId="50" applyNumberFormat="1" applyFont="1" applyAlignment="1">
      <alignment horizontal="right"/>
    </xf>
    <xf numFmtId="1" fontId="15" fillId="0" borderId="0" xfId="50" applyNumberFormat="1" applyFont="1" applyAlignment="1">
      <alignment horizontal="right"/>
    </xf>
    <xf numFmtId="170" fontId="15" fillId="0" borderId="0" xfId="51" applyNumberFormat="1" applyFont="1" applyAlignment="1">
      <alignment horizontal="right"/>
    </xf>
    <xf numFmtId="1" fontId="15" fillId="0" borderId="0" xfId="51" applyNumberFormat="1" applyFont="1" applyAlignment="1">
      <alignment horizontal="right"/>
    </xf>
    <xf numFmtId="170" fontId="15" fillId="0" borderId="0" xfId="52" applyNumberFormat="1" applyFont="1" applyAlignment="1">
      <alignment horizontal="right"/>
    </xf>
    <xf numFmtId="1" fontId="15" fillId="0" borderId="0" xfId="52" applyNumberFormat="1" applyFont="1" applyAlignment="1">
      <alignment horizontal="right"/>
    </xf>
    <xf numFmtId="170" fontId="15" fillId="0" borderId="0" xfId="53" applyNumberFormat="1" applyFont="1" applyAlignment="1">
      <alignment horizontal="right"/>
    </xf>
    <xf numFmtId="1" fontId="15" fillId="0" borderId="0" xfId="53" applyNumberFormat="1" applyFont="1" applyAlignment="1">
      <alignment horizontal="right"/>
    </xf>
    <xf numFmtId="49" fontId="10" fillId="0" borderId="0" xfId="14" applyNumberFormat="1" applyFont="1" applyBorder="1" applyAlignment="1">
      <alignment horizontal="right"/>
    </xf>
    <xf numFmtId="171" fontId="10" fillId="0" borderId="0" xfId="14" applyNumberFormat="1" applyFont="1" applyBorder="1" applyAlignment="1">
      <alignment horizontal="right"/>
    </xf>
    <xf numFmtId="49" fontId="10" fillId="0" borderId="0" xfId="14" applyNumberFormat="1" applyFont="1" applyFill="1" applyAlignment="1">
      <alignment horizontal="right"/>
    </xf>
    <xf numFmtId="0" fontId="10" fillId="0" borderId="0" xfId="7" applyFont="1" applyFill="1" applyAlignment="1">
      <alignment horizontal="right"/>
    </xf>
    <xf numFmtId="0" fontId="10" fillId="0" borderId="0" xfId="0" applyFont="1" applyFill="1" applyAlignment="1">
      <alignment horizontal="right"/>
    </xf>
    <xf numFmtId="170" fontId="15" fillId="0" borderId="0" xfId="54" applyNumberFormat="1" applyFont="1" applyAlignment="1">
      <alignment horizontal="right"/>
    </xf>
    <xf numFmtId="1" fontId="15" fillId="0" borderId="0" xfId="54" applyNumberFormat="1" applyFont="1" applyAlignment="1">
      <alignment horizontal="right"/>
    </xf>
    <xf numFmtId="1" fontId="15" fillId="0" borderId="0" xfId="55" applyNumberFormat="1" applyFont="1" applyAlignment="1">
      <alignment horizontal="right"/>
    </xf>
    <xf numFmtId="170" fontId="15" fillId="0" borderId="0" xfId="56" applyNumberFormat="1" applyFont="1" applyAlignment="1">
      <alignment horizontal="right"/>
    </xf>
    <xf numFmtId="1" fontId="15" fillId="0" borderId="0" xfId="56" applyNumberFormat="1" applyFont="1" applyAlignment="1">
      <alignment horizontal="right"/>
    </xf>
    <xf numFmtId="3" fontId="6" fillId="0" borderId="0" xfId="0" applyNumberFormat="1" applyFont="1" applyFill="1" applyAlignment="1">
      <alignment horizontal="right"/>
    </xf>
    <xf numFmtId="1" fontId="6" fillId="0" borderId="0" xfId="0" applyNumberFormat="1" applyFont="1" applyFill="1" applyAlignment="1">
      <alignment horizontal="right"/>
    </xf>
    <xf numFmtId="170" fontId="15" fillId="0" borderId="0" xfId="57" applyNumberFormat="1" applyFont="1" applyAlignment="1">
      <alignment horizontal="right"/>
    </xf>
    <xf numFmtId="1" fontId="15" fillId="0" borderId="0" xfId="57" applyNumberFormat="1" applyFont="1" applyAlignment="1">
      <alignment horizontal="right"/>
    </xf>
    <xf numFmtId="170" fontId="15" fillId="0" borderId="0" xfId="58" applyNumberFormat="1" applyFont="1" applyAlignment="1">
      <alignment horizontal="right"/>
    </xf>
    <xf numFmtId="1" fontId="15" fillId="0" borderId="0" xfId="58" applyNumberFormat="1" applyFont="1" applyAlignment="1">
      <alignment horizontal="right"/>
    </xf>
    <xf numFmtId="49" fontId="10" fillId="0" borderId="0" xfId="14" applyNumberFormat="1" applyFont="1" applyAlignment="1">
      <alignment horizontal="right"/>
    </xf>
    <xf numFmtId="3" fontId="10" fillId="0" borderId="0" xfId="0" applyNumberFormat="1" applyFont="1" applyFill="1" applyAlignment="1">
      <alignment horizontal="right"/>
    </xf>
    <xf numFmtId="1" fontId="10" fillId="0" borderId="0" xfId="0" applyNumberFormat="1" applyFont="1" applyFill="1" applyAlignment="1">
      <alignment horizontal="right"/>
    </xf>
    <xf numFmtId="170" fontId="15" fillId="0" borderId="0" xfId="59" applyNumberFormat="1" applyFont="1" applyAlignment="1">
      <alignment horizontal="right"/>
    </xf>
    <xf numFmtId="1" fontId="15" fillId="0" borderId="0" xfId="59" applyNumberFormat="1" applyFont="1" applyAlignment="1">
      <alignment horizontal="right"/>
    </xf>
    <xf numFmtId="0" fontId="15" fillId="0" borderId="0" xfId="60" applyFont="1" applyAlignment="1">
      <alignment horizontal="right"/>
    </xf>
    <xf numFmtId="170" fontId="15" fillId="0" borderId="0" xfId="61" applyNumberFormat="1" applyFont="1" applyAlignment="1">
      <alignment horizontal="right"/>
    </xf>
    <xf numFmtId="1" fontId="15" fillId="0" borderId="0" xfId="61" applyNumberFormat="1" applyFont="1" applyAlignment="1">
      <alignment horizontal="right"/>
    </xf>
    <xf numFmtId="170" fontId="15" fillId="0" borderId="0" xfId="62" applyNumberFormat="1" applyFont="1" applyAlignment="1">
      <alignment horizontal="right"/>
    </xf>
    <xf numFmtId="1" fontId="15" fillId="0" borderId="0" xfId="62" applyNumberFormat="1" applyFont="1" applyAlignment="1">
      <alignment horizontal="right"/>
    </xf>
    <xf numFmtId="170" fontId="15" fillId="0" borderId="0" xfId="63" applyNumberFormat="1" applyFont="1" applyAlignment="1">
      <alignment horizontal="right"/>
    </xf>
    <xf numFmtId="1" fontId="15" fillId="0" borderId="0" xfId="63" applyNumberFormat="1" applyFont="1" applyAlignment="1">
      <alignment horizontal="right"/>
    </xf>
    <xf numFmtId="170" fontId="15" fillId="0" borderId="0" xfId="64" applyNumberFormat="1" applyFont="1" applyAlignment="1">
      <alignment horizontal="right"/>
    </xf>
    <xf numFmtId="1" fontId="15" fillId="0" borderId="0" xfId="64" applyNumberFormat="1" applyFont="1" applyAlignment="1">
      <alignment horizontal="right"/>
    </xf>
    <xf numFmtId="166" fontId="13" fillId="2" borderId="0" xfId="14" applyFont="1" applyFill="1" applyAlignment="1">
      <alignment horizontal="right"/>
    </xf>
    <xf numFmtId="171" fontId="10" fillId="0" borderId="0" xfId="7" applyNumberFormat="1" applyFont="1" applyFill="1" applyBorder="1" applyAlignment="1">
      <alignment horizontal="left" vertical="center"/>
    </xf>
    <xf numFmtId="171" fontId="10" fillId="0" borderId="0" xfId="7" applyNumberFormat="1" applyFont="1" applyFill="1" applyBorder="1" applyAlignment="1">
      <alignment horizontal="center" vertical="center"/>
    </xf>
    <xf numFmtId="165" fontId="11" fillId="4" borderId="0" xfId="10" applyFont="1" applyFill="1" applyBorder="1" applyAlignment="1" applyProtection="1">
      <alignment horizontal="left" vertical="center"/>
      <protection locked="0"/>
    </xf>
    <xf numFmtId="49" fontId="11" fillId="4" borderId="0" xfId="14" applyNumberFormat="1" applyFont="1" applyFill="1" applyBorder="1" applyAlignment="1" applyProtection="1">
      <alignment horizontal="right"/>
      <protection locked="0"/>
    </xf>
    <xf numFmtId="166" fontId="11" fillId="4" borderId="0" xfId="14" applyFont="1" applyFill="1" applyBorder="1" applyAlignment="1" applyProtection="1">
      <alignment horizontal="right"/>
      <protection locked="0"/>
    </xf>
    <xf numFmtId="49" fontId="11" fillId="4" borderId="0" xfId="14" applyNumberFormat="1" applyFont="1" applyFill="1" applyBorder="1" applyAlignment="1" applyProtection="1">
      <alignment horizontal="center"/>
      <protection locked="0"/>
    </xf>
    <xf numFmtId="0" fontId="0" fillId="4" borderId="0" xfId="0" applyFill="1"/>
    <xf numFmtId="167" fontId="11" fillId="4" borderId="0" xfId="14" applyNumberFormat="1" applyFont="1" applyFill="1" applyBorder="1" applyAlignment="1" applyProtection="1">
      <alignment horizontal="right"/>
      <protection locked="0"/>
    </xf>
    <xf numFmtId="4" fontId="25" fillId="4" borderId="0" xfId="0" applyNumberFormat="1" applyFont="1" applyFill="1"/>
    <xf numFmtId="165" fontId="10" fillId="0" borderId="2" xfId="10" applyFont="1" applyBorder="1" applyAlignment="1"/>
    <xf numFmtId="166" fontId="4" fillId="0" borderId="0" xfId="65" applyFont="1" applyAlignment="1" applyProtection="1">
      <alignment horizontal="left"/>
    </xf>
    <xf numFmtId="166" fontId="29" fillId="0" borderId="0" xfId="65" applyFont="1" applyProtection="1"/>
    <xf numFmtId="166" fontId="7" fillId="0" borderId="0" xfId="65" applyFont="1" applyAlignment="1" applyProtection="1">
      <alignment horizontal="right"/>
    </xf>
    <xf numFmtId="166" fontId="7" fillId="0" borderId="0" xfId="65" applyFont="1" applyProtection="1"/>
    <xf numFmtId="166" fontId="21" fillId="0" borderId="0" xfId="65" applyFont="1" applyAlignment="1" applyProtection="1">
      <alignment horizontal="left" indent="2"/>
    </xf>
    <xf numFmtId="166" fontId="10" fillId="0" borderId="0" xfId="65" applyFont="1" applyBorder="1" applyAlignment="1" applyProtection="1">
      <alignment horizontal="right"/>
    </xf>
    <xf numFmtId="166" fontId="11" fillId="2" borderId="0" xfId="65" applyFont="1" applyFill="1" applyBorder="1" applyAlignment="1" applyProtection="1">
      <alignment horizontal="left"/>
    </xf>
    <xf numFmtId="166" fontId="11" fillId="2" borderId="0" xfId="65" applyFont="1" applyFill="1" applyBorder="1" applyAlignment="1" applyProtection="1">
      <alignment horizontal="right"/>
    </xf>
    <xf numFmtId="166" fontId="10" fillId="0" borderId="0" xfId="65" applyFont="1" applyProtection="1"/>
    <xf numFmtId="166" fontId="10" fillId="0" borderId="0" xfId="65" applyFont="1" applyBorder="1" applyProtection="1"/>
    <xf numFmtId="166" fontId="10" fillId="0" borderId="0" xfId="65" applyFont="1" applyBorder="1" applyAlignment="1" applyProtection="1"/>
    <xf numFmtId="0" fontId="11" fillId="2" borderId="0" xfId="65" applyNumberFormat="1" applyFont="1" applyFill="1" applyBorder="1" applyAlignment="1" applyProtection="1">
      <alignment horizontal="left" wrapText="1"/>
    </xf>
    <xf numFmtId="3" fontId="11" fillId="2" borderId="0" xfId="65" applyNumberFormat="1" applyFont="1" applyFill="1" applyBorder="1" applyAlignment="1" applyProtection="1">
      <alignment horizontal="right" wrapText="1"/>
    </xf>
    <xf numFmtId="0" fontId="10" fillId="0" borderId="0" xfId="65" applyNumberFormat="1" applyFont="1" applyBorder="1" applyAlignment="1" applyProtection="1">
      <alignment horizontal="left" wrapText="1" indent="1"/>
    </xf>
    <xf numFmtId="3" fontId="10" fillId="0" borderId="0" xfId="65" applyNumberFormat="1" applyFont="1" applyBorder="1" applyAlignment="1" applyProtection="1">
      <alignment horizontal="right" wrapText="1"/>
    </xf>
    <xf numFmtId="0" fontId="11" fillId="2" borderId="0" xfId="65" applyNumberFormat="1" applyFont="1" applyFill="1" applyBorder="1" applyAlignment="1" applyProtection="1">
      <alignment horizontal="left" vertical="top" wrapText="1"/>
    </xf>
    <xf numFmtId="166" fontId="10" fillId="0" borderId="0" xfId="65" applyFont="1" applyAlignment="1" applyProtection="1">
      <alignment horizontal="right"/>
    </xf>
    <xf numFmtId="3" fontId="10" fillId="0" borderId="0" xfId="65" applyNumberFormat="1" applyFont="1" applyFill="1" applyBorder="1" applyAlignment="1" applyProtection="1">
      <alignment horizontal="right" wrapText="1"/>
    </xf>
    <xf numFmtId="166" fontId="10" fillId="0" borderId="0" xfId="65" applyFont="1" applyBorder="1" applyAlignment="1" applyProtection="1">
      <alignment horizontal="left"/>
    </xf>
    <xf numFmtId="1" fontId="10" fillId="0" borderId="0" xfId="65" applyNumberFormat="1" applyFont="1" applyBorder="1" applyAlignment="1" applyProtection="1">
      <alignment horizontal="right"/>
    </xf>
    <xf numFmtId="166" fontId="10" fillId="0" borderId="2" xfId="65" applyFont="1" applyBorder="1" applyAlignment="1" applyProtection="1">
      <alignment horizontal="left"/>
    </xf>
    <xf numFmtId="1" fontId="10" fillId="0" borderId="2" xfId="65" applyNumberFormat="1" applyFont="1" applyBorder="1" applyAlignment="1" applyProtection="1">
      <alignment horizontal="right"/>
    </xf>
    <xf numFmtId="166" fontId="18" fillId="0" borderId="0" xfId="65" applyFont="1" applyBorder="1" applyAlignment="1" applyProtection="1">
      <alignment horizontal="left"/>
    </xf>
    <xf numFmtId="166" fontId="4" fillId="0" borderId="0" xfId="65" applyFont="1" applyBorder="1" applyAlignment="1" applyProtection="1">
      <alignment horizontal="left"/>
    </xf>
    <xf numFmtId="166" fontId="29" fillId="0" borderId="0" xfId="65" applyFont="1" applyBorder="1" applyProtection="1"/>
    <xf numFmtId="166" fontId="29" fillId="0" borderId="0" xfId="65" applyFont="1" applyBorder="1" applyAlignment="1" applyProtection="1">
      <alignment horizontal="right"/>
    </xf>
    <xf numFmtId="166" fontId="31" fillId="0" borderId="0" xfId="65" applyFont="1" applyProtection="1"/>
    <xf numFmtId="166" fontId="21" fillId="0" borderId="0" xfId="65" applyFont="1" applyBorder="1" applyAlignment="1" applyProtection="1">
      <alignment horizontal="left" indent="2"/>
    </xf>
    <xf numFmtId="166" fontId="15" fillId="0" borderId="0" xfId="65" applyFont="1" applyProtection="1"/>
    <xf numFmtId="166" fontId="15" fillId="0" borderId="0" xfId="65" applyFont="1" applyBorder="1" applyProtection="1"/>
    <xf numFmtId="166" fontId="15" fillId="0" borderId="0" xfId="65" applyFont="1" applyBorder="1" applyAlignment="1" applyProtection="1">
      <alignment horizontal="right"/>
    </xf>
    <xf numFmtId="166" fontId="11" fillId="2" borderId="0" xfId="65" applyFont="1" applyFill="1" applyBorder="1" applyProtection="1"/>
    <xf numFmtId="166" fontId="14" fillId="0" borderId="0" xfId="65" applyFont="1" applyProtection="1"/>
    <xf numFmtId="3" fontId="15" fillId="0" borderId="0" xfId="65" applyNumberFormat="1" applyFont="1" applyBorder="1" applyAlignment="1" applyProtection="1">
      <alignment horizontal="right" wrapText="1"/>
    </xf>
    <xf numFmtId="3" fontId="14" fillId="0" borderId="0" xfId="65" applyNumberFormat="1" applyFont="1" applyBorder="1" applyAlignment="1" applyProtection="1">
      <alignment horizontal="right" wrapText="1"/>
    </xf>
    <xf numFmtId="0" fontId="10" fillId="0" borderId="0" xfId="0" applyFont="1"/>
    <xf numFmtId="166" fontId="15" fillId="0" borderId="2" xfId="65" applyFont="1" applyBorder="1" applyProtection="1"/>
    <xf numFmtId="166" fontId="15" fillId="0" borderId="2" xfId="65" applyFont="1" applyBorder="1" applyAlignment="1" applyProtection="1">
      <alignment horizontal="center"/>
    </xf>
    <xf numFmtId="166" fontId="15" fillId="0" borderId="2" xfId="65" applyFont="1" applyBorder="1" applyAlignment="1" applyProtection="1">
      <alignment horizontal="right"/>
    </xf>
    <xf numFmtId="0" fontId="33" fillId="0" borderId="0" xfId="65" applyNumberFormat="1" applyFont="1" applyBorder="1" applyAlignment="1" applyProtection="1">
      <alignment horizontal="left"/>
    </xf>
    <xf numFmtId="166" fontId="15" fillId="0" borderId="0" xfId="65" applyFont="1" applyBorder="1" applyAlignment="1" applyProtection="1">
      <alignment horizontal="center"/>
    </xf>
    <xf numFmtId="0" fontId="15" fillId="0" borderId="0" xfId="65" applyNumberFormat="1" applyFont="1" applyBorder="1" applyAlignment="1" applyProtection="1">
      <alignment horizontal="left" indent="2"/>
    </xf>
    <xf numFmtId="0" fontId="15" fillId="0" borderId="0" xfId="65" applyNumberFormat="1" applyFont="1" applyBorder="1" applyAlignment="1" applyProtection="1">
      <alignment horizontal="left" indent="3"/>
    </xf>
    <xf numFmtId="166" fontId="15" fillId="0" borderId="0" xfId="65" applyFont="1" applyBorder="1" applyAlignment="1" applyProtection="1">
      <alignment horizontal="left"/>
    </xf>
    <xf numFmtId="166" fontId="4" fillId="0" borderId="0" xfId="66" applyNumberFormat="1" applyFont="1" applyAlignment="1" applyProtection="1">
      <alignment horizontal="left"/>
    </xf>
    <xf numFmtId="166" fontId="31" fillId="0" borderId="0" xfId="66" applyNumberFormat="1" applyFont="1" applyProtection="1"/>
    <xf numFmtId="166" fontId="31" fillId="0" borderId="0" xfId="66" applyNumberFormat="1" applyFont="1" applyAlignment="1" applyProtection="1">
      <alignment horizontal="right"/>
    </xf>
    <xf numFmtId="0" fontId="21" fillId="0" borderId="0" xfId="66" applyNumberFormat="1" applyFont="1" applyAlignment="1" applyProtection="1">
      <alignment horizontal="left" indent="2"/>
    </xf>
    <xf numFmtId="166" fontId="31" fillId="0" borderId="0" xfId="66" applyNumberFormat="1" applyFont="1" applyAlignment="1" applyProtection="1">
      <alignment horizontal="left"/>
    </xf>
    <xf numFmtId="166" fontId="15" fillId="0" borderId="0" xfId="66" applyNumberFormat="1" applyFont="1" applyBorder="1" applyProtection="1"/>
    <xf numFmtId="166" fontId="15" fillId="0" borderId="0" xfId="66" applyNumberFormat="1" applyFont="1" applyBorder="1" applyAlignment="1" applyProtection="1">
      <alignment horizontal="right"/>
    </xf>
    <xf numFmtId="166" fontId="15" fillId="0" borderId="0" xfId="66" applyNumberFormat="1" applyFont="1" applyProtection="1"/>
    <xf numFmtId="166" fontId="11" fillId="2" borderId="0" xfId="66" applyNumberFormat="1" applyFont="1" applyFill="1" applyBorder="1" applyAlignment="1" applyProtection="1">
      <alignment horizontal="left"/>
    </xf>
    <xf numFmtId="166" fontId="11" fillId="2" borderId="0" xfId="66" applyNumberFormat="1" applyFont="1" applyFill="1" applyBorder="1" applyAlignment="1" applyProtection="1">
      <alignment horizontal="right"/>
    </xf>
    <xf numFmtId="166" fontId="13" fillId="0" borderId="0" xfId="66" applyNumberFormat="1" applyFont="1" applyFill="1" applyBorder="1" applyAlignment="1" applyProtection="1">
      <alignment horizontal="left"/>
    </xf>
    <xf numFmtId="166" fontId="13" fillId="0" borderId="0" xfId="66" applyNumberFormat="1" applyFont="1" applyFill="1" applyBorder="1" applyAlignment="1" applyProtection="1">
      <alignment horizontal="right"/>
    </xf>
    <xf numFmtId="166" fontId="13" fillId="0" borderId="1" xfId="66" applyNumberFormat="1" applyFont="1" applyFill="1" applyBorder="1" applyAlignment="1" applyProtection="1">
      <alignment horizontal="right"/>
    </xf>
    <xf numFmtId="3" fontId="11" fillId="2" borderId="0" xfId="66" applyNumberFormat="1" applyFont="1" applyFill="1" applyBorder="1" applyAlignment="1" applyProtection="1">
      <alignment horizontal="right" wrapText="1"/>
    </xf>
    <xf numFmtId="166" fontId="14" fillId="0" borderId="0" xfId="66" applyNumberFormat="1" applyFont="1" applyProtection="1"/>
    <xf numFmtId="166" fontId="15" fillId="0" borderId="0" xfId="66" quotePrefix="1" applyNumberFormat="1" applyFont="1" applyFill="1" applyBorder="1" applyAlignment="1" applyProtection="1">
      <alignment horizontal="left"/>
    </xf>
    <xf numFmtId="3" fontId="15" fillId="0" borderId="0" xfId="66" applyNumberFormat="1" applyFont="1" applyBorder="1" applyAlignment="1" applyProtection="1">
      <alignment horizontal="right" wrapText="1"/>
    </xf>
    <xf numFmtId="0" fontId="15" fillId="3" borderId="0" xfId="67" applyNumberFormat="1" applyFont="1" applyFill="1" applyBorder="1" applyAlignment="1" applyProtection="1">
      <alignment horizontal="right" wrapText="1"/>
      <protection locked="0"/>
    </xf>
    <xf numFmtId="49" fontId="15" fillId="3" borderId="0" xfId="67" applyNumberFormat="1" applyFont="1" applyFill="1" applyBorder="1" applyAlignment="1" applyProtection="1">
      <alignment horizontal="right" wrapText="1"/>
      <protection locked="0"/>
    </xf>
    <xf numFmtId="0" fontId="15" fillId="3" borderId="0" xfId="67" applyNumberFormat="1" applyFont="1" applyFill="1" applyAlignment="1" applyProtection="1">
      <alignment horizontal="right" wrapText="1"/>
    </xf>
    <xf numFmtId="3" fontId="14" fillId="0" borderId="0" xfId="66" applyNumberFormat="1" applyFont="1" applyBorder="1" applyAlignment="1" applyProtection="1">
      <alignment horizontal="right" wrapText="1"/>
    </xf>
    <xf numFmtId="3" fontId="15" fillId="3" borderId="0" xfId="66" applyNumberFormat="1" applyFont="1" applyFill="1" applyBorder="1" applyAlignment="1" applyProtection="1">
      <alignment horizontal="right" wrapText="1"/>
    </xf>
    <xf numFmtId="3" fontId="15" fillId="0" borderId="0" xfId="66" applyNumberFormat="1" applyFont="1" applyBorder="1" applyProtection="1"/>
    <xf numFmtId="3" fontId="15" fillId="0" borderId="0" xfId="66" applyNumberFormat="1" applyFont="1" applyBorder="1" applyAlignment="1" applyProtection="1">
      <alignment horizontal="right"/>
    </xf>
    <xf numFmtId="166" fontId="15" fillId="0" borderId="2" xfId="66" applyNumberFormat="1" applyFont="1" applyBorder="1" applyAlignment="1" applyProtection="1">
      <alignment horizontal="left"/>
    </xf>
    <xf numFmtId="166" fontId="15" fillId="0" borderId="2" xfId="66" applyNumberFormat="1" applyFont="1" applyBorder="1" applyAlignment="1" applyProtection="1">
      <alignment horizontal="right"/>
    </xf>
    <xf numFmtId="166" fontId="4" fillId="0" borderId="0" xfId="66" applyNumberFormat="1" applyFont="1" applyBorder="1" applyAlignment="1" applyProtection="1">
      <alignment horizontal="left"/>
    </xf>
    <xf numFmtId="166" fontId="31" fillId="0" borderId="0" xfId="66" applyNumberFormat="1" applyFont="1" applyBorder="1" applyAlignment="1" applyProtection="1">
      <alignment horizontal="left"/>
    </xf>
    <xf numFmtId="166" fontId="31" fillId="0" borderId="0" xfId="66" applyNumberFormat="1" applyFont="1" applyBorder="1" applyProtection="1"/>
    <xf numFmtId="166" fontId="35" fillId="0" borderId="0" xfId="66" applyNumberFormat="1" applyFont="1" applyBorder="1" applyAlignment="1" applyProtection="1">
      <alignment horizontal="right"/>
    </xf>
    <xf numFmtId="0" fontId="21" fillId="0" borderId="0" xfId="66" applyNumberFormat="1" applyFont="1" applyBorder="1" applyAlignment="1" applyProtection="1">
      <alignment horizontal="left" indent="2"/>
    </xf>
    <xf numFmtId="166" fontId="11" fillId="2" borderId="0" xfId="66" applyNumberFormat="1" applyFont="1" applyFill="1" applyBorder="1" applyProtection="1"/>
    <xf numFmtId="166" fontId="11" fillId="2" borderId="0" xfId="66" applyNumberFormat="1" applyFont="1" applyFill="1" applyBorder="1" applyAlignment="1" applyProtection="1">
      <alignment horizontal="center"/>
    </xf>
    <xf numFmtId="169" fontId="11" fillId="2" borderId="0" xfId="66" applyNumberFormat="1" applyFont="1" applyFill="1" applyBorder="1" applyAlignment="1" applyProtection="1">
      <alignment horizontal="right"/>
    </xf>
    <xf numFmtId="166" fontId="15" fillId="0" borderId="0" xfId="66" applyNumberFormat="1" applyFont="1" applyFill="1" applyBorder="1" applyAlignment="1" applyProtection="1">
      <alignment horizontal="left"/>
    </xf>
    <xf numFmtId="166" fontId="15" fillId="0" borderId="0" xfId="66" applyNumberFormat="1" applyFont="1" applyFill="1" applyBorder="1" applyAlignment="1" applyProtection="1">
      <alignment horizontal="right"/>
    </xf>
    <xf numFmtId="169" fontId="15" fillId="0" borderId="0" xfId="66" applyNumberFormat="1" applyFont="1" applyFill="1" applyBorder="1" applyAlignment="1" applyProtection="1">
      <alignment horizontal="right"/>
    </xf>
    <xf numFmtId="169" fontId="15" fillId="0" borderId="0" xfId="66" applyNumberFormat="1" applyFont="1" applyFill="1" applyBorder="1" applyAlignment="1" applyProtection="1">
      <alignment horizontal="center"/>
    </xf>
    <xf numFmtId="166" fontId="15" fillId="0" borderId="0" xfId="66" applyNumberFormat="1" applyFont="1" applyFill="1" applyBorder="1" applyAlignment="1" applyProtection="1">
      <alignment horizontal="center"/>
    </xf>
    <xf numFmtId="0" fontId="11" fillId="2" borderId="0" xfId="66" applyNumberFormat="1" applyFont="1" applyFill="1" applyBorder="1" applyAlignment="1" applyProtection="1">
      <alignment wrapText="1"/>
    </xf>
    <xf numFmtId="0" fontId="11" fillId="2" borderId="0" xfId="66" applyNumberFormat="1" applyFont="1" applyFill="1" applyBorder="1" applyAlignment="1" applyProtection="1"/>
    <xf numFmtId="166" fontId="15" fillId="0" borderId="0" xfId="66" applyNumberFormat="1" applyFont="1" applyBorder="1" applyAlignment="1" applyProtection="1">
      <alignment horizontal="left"/>
    </xf>
    <xf numFmtId="166" fontId="15" fillId="0" borderId="2" xfId="66" applyNumberFormat="1" applyFont="1" applyBorder="1" applyProtection="1"/>
    <xf numFmtId="49" fontId="4" fillId="0" borderId="0" xfId="68" applyNumberFormat="1" applyFont="1" applyFill="1" applyAlignment="1" applyProtection="1">
      <alignment horizontal="left"/>
    </xf>
    <xf numFmtId="174" fontId="7" fillId="0" borderId="0" xfId="42" applyNumberFormat="1" applyFont="1" applyProtection="1"/>
    <xf numFmtId="166" fontId="7" fillId="0" borderId="0" xfId="42" applyFont="1" applyProtection="1"/>
    <xf numFmtId="166" fontId="9" fillId="0" borderId="0" xfId="42" applyFont="1" applyBorder="1" applyAlignment="1" applyProtection="1">
      <alignment horizontal="left"/>
    </xf>
    <xf numFmtId="174" fontId="9" fillId="0" borderId="0" xfId="42" applyNumberFormat="1" applyFont="1" applyBorder="1" applyProtection="1"/>
    <xf numFmtId="166" fontId="9" fillId="0" borderId="0" xfId="42" applyFont="1" applyBorder="1" applyProtection="1"/>
    <xf numFmtId="166" fontId="9" fillId="2" borderId="0" xfId="42" applyFont="1" applyFill="1" applyBorder="1" applyAlignment="1" applyProtection="1">
      <alignment horizontal="left"/>
    </xf>
    <xf numFmtId="166" fontId="11" fillId="2" borderId="0" xfId="42" applyFont="1" applyFill="1" applyBorder="1" applyAlignment="1" applyProtection="1">
      <alignment horizontal="left"/>
    </xf>
    <xf numFmtId="174" fontId="11" fillId="2" borderId="0" xfId="42" applyNumberFormat="1" applyFont="1" applyFill="1" applyBorder="1" applyAlignment="1" applyProtection="1">
      <alignment horizontal="right" wrapText="1"/>
    </xf>
    <xf numFmtId="166" fontId="11" fillId="2" borderId="0" xfId="42" applyFont="1" applyFill="1" applyBorder="1" applyAlignment="1" applyProtection="1">
      <alignment horizontal="right"/>
    </xf>
    <xf numFmtId="166" fontId="10" fillId="0" borderId="0" xfId="42" applyFont="1" applyBorder="1" applyAlignment="1" applyProtection="1">
      <alignment horizontal="left"/>
    </xf>
    <xf numFmtId="174" fontId="10" fillId="0" borderId="0" xfId="42" applyNumberFormat="1" applyFont="1" applyBorder="1" applyAlignment="1" applyProtection="1">
      <alignment horizontal="right"/>
    </xf>
    <xf numFmtId="166" fontId="10" fillId="0" borderId="0" xfId="42" applyFont="1" applyBorder="1" applyAlignment="1" applyProtection="1">
      <alignment horizontal="right"/>
    </xf>
    <xf numFmtId="166" fontId="10" fillId="0" borderId="0" xfId="42" applyFont="1" applyBorder="1" applyAlignment="1" applyProtection="1"/>
    <xf numFmtId="0" fontId="11" fillId="2" borderId="0" xfId="42" applyNumberFormat="1" applyFont="1" applyFill="1" applyBorder="1" applyAlignment="1" applyProtection="1">
      <alignment horizontal="left" wrapText="1"/>
    </xf>
    <xf numFmtId="0" fontId="25" fillId="2" borderId="0" xfId="0" applyNumberFormat="1" applyFont="1" applyFill="1" applyAlignment="1"/>
    <xf numFmtId="0" fontId="11" fillId="2" borderId="0" xfId="0" applyNumberFormat="1" applyFont="1" applyFill="1" applyAlignment="1"/>
    <xf numFmtId="0" fontId="10" fillId="0" borderId="0" xfId="42" applyNumberFormat="1" applyFont="1" applyBorder="1" applyAlignment="1" applyProtection="1">
      <alignment horizontal="left" wrapText="1"/>
    </xf>
    <xf numFmtId="166" fontId="16" fillId="0" borderId="0" xfId="42" applyFont="1" applyBorder="1" applyAlignment="1" applyProtection="1">
      <alignment horizontal="center"/>
    </xf>
    <xf numFmtId="166" fontId="10" fillId="0" borderId="0" xfId="42" applyFont="1" applyProtection="1"/>
    <xf numFmtId="166" fontId="10" fillId="0" borderId="0" xfId="42" applyFont="1" applyBorder="1" applyProtection="1"/>
    <xf numFmtId="166" fontId="10" fillId="0" borderId="2" xfId="42" applyFont="1" applyBorder="1" applyProtection="1"/>
    <xf numFmtId="174" fontId="10" fillId="0" borderId="2" xfId="42" applyNumberFormat="1" applyFont="1" applyBorder="1" applyProtection="1"/>
    <xf numFmtId="169" fontId="10" fillId="0" borderId="2" xfId="42" applyNumberFormat="1" applyFont="1" applyBorder="1" applyProtection="1"/>
    <xf numFmtId="0" fontId="10" fillId="0" borderId="0" xfId="42" applyNumberFormat="1" applyFont="1" applyBorder="1" applyAlignment="1" applyProtection="1">
      <alignment horizontal="left"/>
    </xf>
    <xf numFmtId="174" fontId="10" fillId="0" borderId="0" xfId="42" applyNumberFormat="1" applyFont="1" applyProtection="1"/>
    <xf numFmtId="169" fontId="10" fillId="0" borderId="0" xfId="42" applyNumberFormat="1" applyFont="1" applyProtection="1"/>
    <xf numFmtId="165" fontId="4" fillId="0" borderId="0" xfId="69" applyFont="1" applyAlignment="1" applyProtection="1">
      <alignment horizontal="left"/>
    </xf>
    <xf numFmtId="165" fontId="19" fillId="0" borderId="0" xfId="69" applyFont="1" applyAlignment="1" applyProtection="1">
      <alignment horizontal="left"/>
    </xf>
    <xf numFmtId="165" fontId="31" fillId="0" borderId="0" xfId="69" applyFont="1" applyProtection="1"/>
    <xf numFmtId="165" fontId="31" fillId="0" borderId="0" xfId="69" applyFont="1" applyBorder="1" applyProtection="1"/>
    <xf numFmtId="165" fontId="7" fillId="0" borderId="0" xfId="69" applyFont="1" applyProtection="1"/>
    <xf numFmtId="0" fontId="21" fillId="0" borderId="0" xfId="69" applyNumberFormat="1" applyFont="1" applyAlignment="1" applyProtection="1">
      <alignment horizontal="left" indent="2"/>
    </xf>
    <xf numFmtId="0" fontId="22" fillId="0" borderId="0" xfId="69" applyNumberFormat="1" applyFont="1" applyAlignment="1" applyProtection="1">
      <alignment horizontal="left" indent="2"/>
    </xf>
    <xf numFmtId="4" fontId="0" fillId="0" borderId="0" xfId="0" applyNumberFormat="1" applyAlignment="1">
      <alignment horizontal="left"/>
    </xf>
    <xf numFmtId="165" fontId="10" fillId="0" borderId="0" xfId="69" applyFont="1" applyBorder="1" applyAlignment="1" applyProtection="1"/>
    <xf numFmtId="167" fontId="11" fillId="2" borderId="0" xfId="70" applyFont="1" applyFill="1" applyBorder="1" applyAlignment="1" applyProtection="1">
      <alignment horizontal="left"/>
    </xf>
    <xf numFmtId="1" fontId="11" fillId="2" borderId="0" xfId="70" applyNumberFormat="1" applyFont="1" applyFill="1" applyBorder="1" applyAlignment="1" applyProtection="1">
      <alignment horizontal="right"/>
    </xf>
    <xf numFmtId="0" fontId="31" fillId="0" borderId="0" xfId="70" applyNumberFormat="1" applyFont="1" applyBorder="1" applyProtection="1"/>
    <xf numFmtId="167" fontId="10" fillId="0" borderId="0" xfId="70" applyFont="1" applyBorder="1" applyProtection="1"/>
    <xf numFmtId="167" fontId="10" fillId="0" borderId="0" xfId="70" applyFont="1" applyProtection="1"/>
    <xf numFmtId="0" fontId="15" fillId="0" borderId="0" xfId="69" applyNumberFormat="1" applyFont="1" applyBorder="1" applyAlignment="1" applyProtection="1">
      <alignment horizontal="left" wrapText="1"/>
    </xf>
    <xf numFmtId="170" fontId="10" fillId="0" borderId="0" xfId="71" applyNumberFormat="1" applyFont="1" applyAlignment="1" applyProtection="1">
      <alignment horizontal="right"/>
    </xf>
    <xf numFmtId="170" fontId="10" fillId="0" borderId="0" xfId="71" applyNumberFormat="1" applyFont="1" applyProtection="1"/>
    <xf numFmtId="167" fontId="15" fillId="0" borderId="0" xfId="69" applyNumberFormat="1" applyFont="1" applyProtection="1"/>
    <xf numFmtId="167" fontId="10" fillId="0" borderId="0" xfId="69" applyNumberFormat="1" applyFont="1" applyProtection="1"/>
    <xf numFmtId="167" fontId="15" fillId="0" borderId="0" xfId="69" applyNumberFormat="1" applyFont="1" applyAlignment="1" applyProtection="1">
      <alignment horizontal="center"/>
    </xf>
    <xf numFmtId="165" fontId="10" fillId="0" borderId="0" xfId="69" applyFont="1" applyProtection="1"/>
    <xf numFmtId="165" fontId="15" fillId="0" borderId="0" xfId="69" applyFont="1" applyFill="1" applyAlignment="1" applyProtection="1">
      <alignment horizontal="right"/>
    </xf>
    <xf numFmtId="167" fontId="15" fillId="0" borderId="0" xfId="69" applyNumberFormat="1" applyFont="1" applyFill="1" applyAlignment="1" applyProtection="1">
      <alignment horizontal="right" wrapText="1"/>
    </xf>
    <xf numFmtId="165" fontId="35" fillId="0" borderId="0" xfId="70" applyNumberFormat="1" applyFont="1" applyBorder="1" applyAlignment="1" applyProtection="1">
      <alignment horizontal="center"/>
    </xf>
    <xf numFmtId="167" fontId="35" fillId="0" borderId="2" xfId="70" applyFont="1" applyBorder="1" applyAlignment="1" applyProtection="1">
      <alignment horizontal="left"/>
    </xf>
    <xf numFmtId="165" fontId="35" fillId="0" borderId="2" xfId="70" applyNumberFormat="1" applyFont="1" applyBorder="1" applyAlignment="1" applyProtection="1">
      <alignment horizontal="center"/>
    </xf>
    <xf numFmtId="0" fontId="18" fillId="0" borderId="0" xfId="71" applyNumberFormat="1" applyFont="1" applyBorder="1" applyAlignment="1" applyProtection="1">
      <alignment horizontal="left"/>
    </xf>
    <xf numFmtId="0" fontId="10" fillId="0" borderId="0" xfId="71" applyNumberFormat="1" applyFont="1" applyBorder="1" applyAlignment="1" applyProtection="1">
      <alignment horizontal="left"/>
    </xf>
    <xf numFmtId="167" fontId="15" fillId="0" borderId="0" xfId="70" applyFont="1" applyBorder="1" applyAlignment="1" applyProtection="1">
      <alignment horizontal="left"/>
    </xf>
    <xf numFmtId="167" fontId="15" fillId="0" borderId="0" xfId="70" applyFont="1" applyBorder="1" applyProtection="1"/>
    <xf numFmtId="165" fontId="15" fillId="0" borderId="0" xfId="69" applyFont="1" applyProtection="1"/>
    <xf numFmtId="165" fontId="4" fillId="0" borderId="0" xfId="69" applyFont="1" applyBorder="1" applyAlignment="1" applyProtection="1">
      <alignment horizontal="left"/>
    </xf>
    <xf numFmtId="165" fontId="19" fillId="0" borderId="0" xfId="69" applyFont="1" applyBorder="1" applyAlignment="1" applyProtection="1">
      <alignment horizontal="left"/>
    </xf>
    <xf numFmtId="165" fontId="14" fillId="0" borderId="0" xfId="69" applyFont="1" applyBorder="1" applyProtection="1"/>
    <xf numFmtId="165" fontId="35" fillId="0" borderId="0" xfId="69" applyFont="1" applyBorder="1" applyAlignment="1" applyProtection="1">
      <alignment horizontal="left"/>
    </xf>
    <xf numFmtId="165" fontId="15" fillId="0" borderId="0" xfId="69" applyFont="1" applyBorder="1" applyProtection="1"/>
    <xf numFmtId="165" fontId="35" fillId="0" borderId="0" xfId="69" applyFont="1" applyBorder="1" applyProtection="1"/>
    <xf numFmtId="171" fontId="15" fillId="0" borderId="0" xfId="69" applyNumberFormat="1" applyFont="1" applyAlignment="1" applyProtection="1">
      <alignment horizontal="center"/>
    </xf>
    <xf numFmtId="171" fontId="15" fillId="0" borderId="0" xfId="69" applyNumberFormat="1" applyFont="1" applyAlignment="1" applyProtection="1">
      <alignment horizontal="right"/>
    </xf>
    <xf numFmtId="165" fontId="15" fillId="0" borderId="0" xfId="69" applyFont="1" applyAlignment="1" applyProtection="1">
      <alignment horizontal="center"/>
    </xf>
    <xf numFmtId="171" fontId="15" fillId="0" borderId="0" xfId="69" applyNumberFormat="1" applyFont="1" applyBorder="1" applyAlignment="1" applyProtection="1">
      <alignment horizontal="right"/>
    </xf>
    <xf numFmtId="165" fontId="10" fillId="0" borderId="0" xfId="69" applyFont="1" applyBorder="1" applyProtection="1"/>
    <xf numFmtId="165" fontId="10" fillId="0" borderId="2" xfId="69" applyFont="1" applyBorder="1" applyProtection="1"/>
    <xf numFmtId="170" fontId="10" fillId="0" borderId="0" xfId="69" applyNumberFormat="1" applyFont="1" applyBorder="1" applyAlignment="1" applyProtection="1">
      <alignment horizontal="right" wrapText="1"/>
      <protection locked="0"/>
    </xf>
    <xf numFmtId="0" fontId="15" fillId="0" borderId="0" xfId="70" applyNumberFormat="1" applyFont="1" applyBorder="1" applyAlignment="1" applyProtection="1">
      <alignment horizontal="left" wrapText="1"/>
    </xf>
    <xf numFmtId="170" fontId="10" fillId="0" borderId="0" xfId="71" applyNumberFormat="1" applyFont="1" applyFill="1" applyAlignment="1" applyProtection="1">
      <alignment horizontal="right"/>
    </xf>
    <xf numFmtId="165" fontId="10" fillId="0" borderId="0" xfId="69" applyFont="1" applyAlignment="1" applyProtection="1">
      <alignment horizontal="center"/>
    </xf>
    <xf numFmtId="165" fontId="15" fillId="0" borderId="2" xfId="69" applyFont="1" applyBorder="1" applyAlignment="1" applyProtection="1">
      <alignment horizontal="left"/>
    </xf>
    <xf numFmtId="165" fontId="15" fillId="0" borderId="0" xfId="69" applyFont="1" applyBorder="1" applyAlignment="1" applyProtection="1">
      <alignment horizontal="left"/>
    </xf>
    <xf numFmtId="0" fontId="10" fillId="0" borderId="0" xfId="71" applyNumberFormat="1" applyFont="1" applyBorder="1" applyAlignment="1" applyProtection="1">
      <alignment horizontal="left" wrapText="1"/>
    </xf>
    <xf numFmtId="165" fontId="14" fillId="0" borderId="0" xfId="69" applyFont="1" applyBorder="1" applyAlignment="1" applyProtection="1">
      <alignment horizontal="left"/>
    </xf>
    <xf numFmtId="167" fontId="31" fillId="0" borderId="0" xfId="70" applyFont="1" applyBorder="1" applyAlignment="1" applyProtection="1">
      <alignment horizontal="left"/>
    </xf>
    <xf numFmtId="165" fontId="31" fillId="0" borderId="0" xfId="70" applyNumberFormat="1" applyFont="1" applyBorder="1" applyAlignment="1" applyProtection="1">
      <alignment horizontal="center"/>
    </xf>
    <xf numFmtId="4" fontId="20" fillId="0" borderId="0" xfId="0" applyNumberFormat="1" applyFont="1"/>
    <xf numFmtId="4" fontId="20" fillId="0" borderId="0" xfId="0" applyNumberFormat="1" applyFont="1" applyAlignment="1"/>
    <xf numFmtId="165" fontId="20" fillId="0" borderId="0" xfId="11" applyFont="1" applyProtection="1"/>
    <xf numFmtId="4" fontId="38" fillId="0" borderId="0" xfId="0" applyNumberFormat="1" applyFont="1"/>
    <xf numFmtId="2" fontId="20" fillId="0" borderId="0" xfId="0" applyNumberFormat="1" applyFont="1"/>
    <xf numFmtId="2" fontId="39" fillId="0" borderId="0" xfId="0" applyNumberFormat="1" applyFont="1" applyBorder="1" applyAlignment="1">
      <alignment horizontal="right"/>
    </xf>
    <xf numFmtId="4" fontId="38" fillId="0" borderId="0" xfId="13" applyNumberFormat="1" applyFont="1" applyAlignment="1">
      <alignment horizontal="right"/>
    </xf>
    <xf numFmtId="2" fontId="23" fillId="0" borderId="0" xfId="0" applyNumberFormat="1" applyFont="1" applyBorder="1" applyAlignment="1">
      <alignment horizontal="right"/>
    </xf>
    <xf numFmtId="0" fontId="36" fillId="2" borderId="0" xfId="0" applyNumberFormat="1" applyFont="1" applyFill="1" applyBorder="1" applyAlignment="1">
      <alignment horizontal="left" wrapText="1"/>
    </xf>
    <xf numFmtId="165" fontId="4" fillId="0" borderId="0" xfId="72" applyFont="1" applyAlignment="1" applyProtection="1">
      <alignment horizontal="left"/>
      <protection locked="0"/>
    </xf>
    <xf numFmtId="165" fontId="16" fillId="0" borderId="0" xfId="72" applyFont="1" applyAlignment="1" applyProtection="1">
      <alignment horizontal="right"/>
      <protection locked="0"/>
    </xf>
    <xf numFmtId="0" fontId="21" fillId="0" borderId="0" xfId="72" applyNumberFormat="1" applyFont="1" applyAlignment="1" applyProtection="1">
      <alignment horizontal="left" indent="3"/>
      <protection locked="0"/>
    </xf>
    <xf numFmtId="165" fontId="31" fillId="0" borderId="0" xfId="72" applyFont="1" applyAlignment="1" applyProtection="1">
      <alignment horizontal="right"/>
      <protection locked="0"/>
    </xf>
    <xf numFmtId="4" fontId="11" fillId="2" borderId="0" xfId="0" applyNumberFormat="1" applyFont="1" applyFill="1" applyBorder="1" applyAlignment="1">
      <alignment horizontal="right"/>
    </xf>
    <xf numFmtId="165" fontId="15" fillId="0" borderId="0" xfId="73" applyFont="1" applyBorder="1" applyProtection="1"/>
    <xf numFmtId="165" fontId="15" fillId="0" borderId="0" xfId="73" applyFont="1" applyBorder="1" applyAlignment="1" applyProtection="1">
      <alignment horizontal="right"/>
    </xf>
    <xf numFmtId="165" fontId="10" fillId="0" borderId="0" xfId="72" applyFont="1" applyBorder="1" applyAlignment="1" applyProtection="1">
      <alignment horizontal="right"/>
    </xf>
    <xf numFmtId="165" fontId="10" fillId="0" borderId="0" xfId="72" applyFont="1" applyAlignment="1" applyProtection="1">
      <alignment horizontal="right"/>
    </xf>
    <xf numFmtId="165" fontId="10" fillId="0" borderId="0" xfId="72" applyFont="1" applyProtection="1"/>
    <xf numFmtId="165" fontId="20" fillId="0" borderId="0" xfId="72" applyFont="1" applyProtection="1"/>
    <xf numFmtId="4" fontId="11" fillId="2" borderId="0" xfId="0" applyNumberFormat="1" applyFont="1" applyFill="1" applyBorder="1" applyAlignment="1"/>
    <xf numFmtId="4" fontId="11" fillId="2" borderId="0" xfId="73" applyNumberFormat="1" applyFont="1" applyFill="1" applyBorder="1" applyAlignment="1" applyProtection="1">
      <alignment horizontal="right" wrapText="1"/>
    </xf>
    <xf numFmtId="4" fontId="11" fillId="2" borderId="0" xfId="72" applyNumberFormat="1" applyFont="1" applyFill="1" applyBorder="1" applyAlignment="1" applyProtection="1">
      <alignment horizontal="right" wrapText="1"/>
    </xf>
    <xf numFmtId="165" fontId="38" fillId="0" borderId="0" xfId="72" applyFont="1" applyProtection="1"/>
    <xf numFmtId="4" fontId="11" fillId="3" borderId="0" xfId="0" applyNumberFormat="1" applyFont="1" applyFill="1" applyBorder="1" applyAlignment="1"/>
    <xf numFmtId="4" fontId="11" fillId="3" borderId="0" xfId="73" applyNumberFormat="1" applyFont="1" applyFill="1" applyBorder="1" applyAlignment="1" applyProtection="1">
      <alignment horizontal="right" wrapText="1"/>
    </xf>
    <xf numFmtId="4" fontId="11" fillId="3" borderId="0" xfId="72" applyNumberFormat="1" applyFont="1" applyFill="1" applyBorder="1" applyAlignment="1" applyProtection="1">
      <alignment horizontal="right" wrapText="1"/>
    </xf>
    <xf numFmtId="165" fontId="38" fillId="3" borderId="0" xfId="72" applyFont="1" applyFill="1" applyProtection="1"/>
    <xf numFmtId="0" fontId="11" fillId="2" borderId="0" xfId="0" applyNumberFormat="1" applyFont="1" applyFill="1" applyBorder="1" applyAlignment="1">
      <alignment horizontal="left" wrapText="1" indent="1"/>
    </xf>
    <xf numFmtId="4" fontId="11" fillId="2" borderId="0" xfId="0" applyNumberFormat="1" applyFont="1" applyFill="1" applyAlignment="1">
      <alignment horizontal="right" wrapText="1"/>
    </xf>
    <xf numFmtId="4" fontId="40" fillId="2" borderId="0" xfId="13" applyNumberFormat="1" applyFont="1" applyFill="1" applyAlignment="1">
      <alignment horizontal="right"/>
    </xf>
    <xf numFmtId="0" fontId="10" fillId="0" borderId="0" xfId="0" applyNumberFormat="1" applyFont="1" applyFill="1" applyBorder="1" applyAlignment="1">
      <alignment horizontal="left" wrapText="1" indent="2"/>
    </xf>
    <xf numFmtId="4" fontId="10" fillId="0" borderId="0" xfId="0" applyNumberFormat="1" applyFont="1" applyFill="1" applyBorder="1" applyAlignment="1">
      <alignment horizontal="right" wrapText="1" indent="1"/>
    </xf>
    <xf numFmtId="4" fontId="10" fillId="0" borderId="0" xfId="0" applyNumberFormat="1" applyFont="1" applyBorder="1" applyAlignment="1">
      <alignment horizontal="right" wrapText="1"/>
    </xf>
    <xf numFmtId="4" fontId="10" fillId="0" borderId="0" xfId="7" applyNumberFormat="1" applyFont="1" applyBorder="1" applyAlignment="1">
      <alignment horizontal="right" wrapText="1"/>
    </xf>
    <xf numFmtId="4" fontId="11" fillId="2" borderId="0" xfId="0" applyNumberFormat="1" applyFont="1" applyFill="1" applyBorder="1" applyAlignment="1">
      <alignment horizontal="right" wrapText="1" indent="1"/>
    </xf>
    <xf numFmtId="0" fontId="16" fillId="0" borderId="0" xfId="0" applyNumberFormat="1" applyFont="1" applyFill="1" applyBorder="1" applyAlignment="1">
      <alignment horizontal="left" wrapText="1" indent="1"/>
    </xf>
    <xf numFmtId="4" fontId="16" fillId="0" borderId="0" xfId="0" applyNumberFormat="1" applyFont="1" applyFill="1" applyBorder="1" applyAlignment="1">
      <alignment horizontal="right" wrapText="1" indent="1"/>
    </xf>
    <xf numFmtId="4" fontId="11" fillId="2" borderId="0" xfId="0" applyNumberFormat="1" applyFont="1" applyFill="1" applyBorder="1" applyAlignment="1">
      <alignment horizontal="right" wrapText="1" indent="3"/>
    </xf>
    <xf numFmtId="4" fontId="20" fillId="0" borderId="0" xfId="0" applyNumberFormat="1" applyFont="1" applyBorder="1"/>
    <xf numFmtId="4" fontId="20" fillId="0" borderId="0" xfId="0" applyNumberFormat="1" applyFont="1" applyBorder="1" applyAlignment="1">
      <alignment horizontal="right"/>
    </xf>
    <xf numFmtId="4" fontId="20" fillId="0" borderId="2" xfId="0" applyNumberFormat="1" applyFont="1" applyBorder="1"/>
    <xf numFmtId="4" fontId="20" fillId="0" borderId="2" xfId="0" applyNumberFormat="1" applyFont="1" applyBorder="1" applyAlignment="1">
      <alignment horizontal="right"/>
    </xf>
    <xf numFmtId="0" fontId="10" fillId="0" borderId="0" xfId="0" applyNumberFormat="1" applyFont="1" applyBorder="1" applyAlignment="1"/>
    <xf numFmtId="4" fontId="4" fillId="0" borderId="0" xfId="74" applyFont="1" applyFill="1" applyBorder="1" applyAlignment="1"/>
    <xf numFmtId="4" fontId="6" fillId="0" borderId="0" xfId="74" applyFont="1"/>
    <xf numFmtId="0" fontId="21" fillId="0" borderId="0" xfId="74" applyNumberFormat="1" applyFont="1" applyFill="1" applyBorder="1" applyAlignment="1">
      <alignment horizontal="left" indent="3"/>
    </xf>
    <xf numFmtId="4" fontId="11" fillId="2" borderId="0" xfId="74" applyFont="1" applyFill="1" applyBorder="1" applyAlignment="1"/>
    <xf numFmtId="1" fontId="11" fillId="2" borderId="0" xfId="74" applyNumberFormat="1" applyFont="1" applyFill="1" applyBorder="1" applyAlignment="1"/>
    <xf numFmtId="4" fontId="10" fillId="0" borderId="0" xfId="74" applyFont="1" applyAlignment="1"/>
    <xf numFmtId="4" fontId="10" fillId="0" borderId="0" xfId="74" applyFont="1"/>
    <xf numFmtId="0" fontId="11" fillId="2" borderId="0" xfId="74" applyNumberFormat="1" applyFont="1" applyFill="1" applyBorder="1" applyAlignment="1">
      <alignment horizontal="left" wrapText="1"/>
    </xf>
    <xf numFmtId="4" fontId="11" fillId="2" borderId="0" xfId="75" applyFont="1" applyFill="1" applyBorder="1" applyAlignment="1">
      <alignment horizontal="right" wrapText="1"/>
    </xf>
    <xf numFmtId="0" fontId="10" fillId="0" borderId="0" xfId="74" applyNumberFormat="1" applyFont="1" applyFill="1" applyBorder="1" applyAlignment="1">
      <alignment horizontal="left" wrapText="1" indent="1"/>
    </xf>
    <xf numFmtId="4" fontId="10" fillId="0" borderId="0" xfId="75" applyFont="1" applyFill="1" applyBorder="1" applyAlignment="1">
      <alignment horizontal="right" wrapText="1"/>
    </xf>
    <xf numFmtId="4" fontId="10" fillId="0" borderId="0" xfId="75" applyFont="1"/>
    <xf numFmtId="4" fontId="6" fillId="0" borderId="0" xfId="74" applyFont="1" applyBorder="1"/>
    <xf numFmtId="4" fontId="6" fillId="0" borderId="2" xfId="74" applyFont="1" applyBorder="1"/>
    <xf numFmtId="0" fontId="41" fillId="0" borderId="0" xfId="77" applyFont="1" applyProtection="1"/>
    <xf numFmtId="0" fontId="21" fillId="0" borderId="0" xfId="76" applyNumberFormat="1" applyFont="1" applyAlignment="1" applyProtection="1"/>
    <xf numFmtId="0" fontId="8" fillId="0" borderId="0" xfId="76" applyNumberFormat="1" applyFont="1" applyAlignment="1" applyProtection="1"/>
    <xf numFmtId="165" fontId="42" fillId="0" borderId="0" xfId="76" applyFont="1" applyProtection="1"/>
    <xf numFmtId="166" fontId="36" fillId="2" borderId="0" xfId="42" applyFont="1" applyFill="1" applyBorder="1" applyAlignment="1" applyProtection="1">
      <alignment horizontal="left"/>
    </xf>
    <xf numFmtId="0" fontId="36" fillId="2" borderId="0" xfId="77" applyFont="1" applyFill="1" applyBorder="1" applyAlignment="1" applyProtection="1">
      <alignment horizontal="center"/>
    </xf>
    <xf numFmtId="1" fontId="36" fillId="2" borderId="0" xfId="76" applyNumberFormat="1" applyFont="1" applyFill="1" applyBorder="1" applyAlignment="1" applyProtection="1">
      <alignment horizontal="right"/>
    </xf>
    <xf numFmtId="0" fontId="10" fillId="0" borderId="0" xfId="77" applyFont="1" applyProtection="1"/>
    <xf numFmtId="0" fontId="10" fillId="0" borderId="0" xfId="77" applyFont="1" applyFill="1" applyBorder="1" applyProtection="1"/>
    <xf numFmtId="1" fontId="10" fillId="0" borderId="0" xfId="77" applyNumberFormat="1" applyFont="1" applyFill="1" applyBorder="1" applyProtection="1"/>
    <xf numFmtId="0" fontId="36" fillId="2" borderId="0" xfId="77" applyFont="1" applyFill="1" applyBorder="1" applyAlignment="1" applyProtection="1">
      <alignment horizontal="left" wrapText="1"/>
    </xf>
    <xf numFmtId="3" fontId="36" fillId="2" borderId="0" xfId="77" applyNumberFormat="1" applyFont="1" applyFill="1" applyBorder="1" applyAlignment="1" applyProtection="1">
      <alignment horizontal="right" wrapText="1"/>
    </xf>
    <xf numFmtId="0" fontId="16" fillId="0" borderId="0" xfId="77" applyFont="1" applyProtection="1"/>
    <xf numFmtId="0" fontId="10" fillId="0" borderId="0" xfId="77" applyFont="1" applyBorder="1" applyAlignment="1" applyProtection="1">
      <alignment horizontal="left" wrapText="1" indent="1"/>
    </xf>
    <xf numFmtId="0" fontId="10" fillId="0" borderId="0" xfId="77" applyFont="1" applyBorder="1" applyAlignment="1" applyProtection="1">
      <alignment horizontal="center"/>
    </xf>
    <xf numFmtId="3" fontId="10" fillId="0" borderId="0" xfId="78" applyNumberFormat="1" applyFont="1" applyProtection="1"/>
    <xf numFmtId="3" fontId="10" fillId="0" borderId="0" xfId="78" applyNumberFormat="1" applyFont="1" applyAlignment="1" applyProtection="1">
      <alignment horizontal="right"/>
    </xf>
    <xf numFmtId="0" fontId="10" fillId="4" borderId="0" xfId="77" applyFont="1" applyFill="1" applyBorder="1" applyAlignment="1" applyProtection="1">
      <alignment horizontal="left" wrapText="1" indent="1"/>
    </xf>
    <xf numFmtId="0" fontId="10" fillId="4" borderId="0" xfId="77" applyFont="1" applyFill="1" applyBorder="1" applyAlignment="1" applyProtection="1">
      <alignment horizontal="center"/>
    </xf>
    <xf numFmtId="3" fontId="10" fillId="4" borderId="0" xfId="78" applyNumberFormat="1" applyFont="1" applyFill="1" applyProtection="1"/>
    <xf numFmtId="3" fontId="10" fillId="4" borderId="0" xfId="78" applyNumberFormat="1" applyFont="1" applyFill="1" applyAlignment="1" applyProtection="1">
      <alignment horizontal="right"/>
    </xf>
    <xf numFmtId="0" fontId="27" fillId="0" borderId="0" xfId="77" applyFont="1" applyBorder="1" applyAlignment="1" applyProtection="1">
      <alignment horizontal="center"/>
    </xf>
    <xf numFmtId="0" fontId="27" fillId="0" borderId="0" xfId="77" applyFont="1" applyProtection="1"/>
    <xf numFmtId="170" fontId="36" fillId="2" borderId="0" xfId="77" applyNumberFormat="1" applyFont="1" applyFill="1" applyBorder="1" applyAlignment="1" applyProtection="1">
      <alignment horizontal="right" wrapText="1"/>
    </xf>
    <xf numFmtId="170" fontId="10" fillId="0" borderId="0" xfId="78" applyNumberFormat="1" applyFont="1" applyProtection="1"/>
    <xf numFmtId="170" fontId="10" fillId="0" borderId="0" xfId="78" applyNumberFormat="1" applyFont="1" applyAlignment="1" applyProtection="1">
      <alignment horizontal="right"/>
    </xf>
    <xf numFmtId="0" fontId="10" fillId="0" borderId="0" xfId="0" applyFont="1" applyAlignment="1">
      <alignment horizontal="left" wrapText="1" indent="1"/>
    </xf>
    <xf numFmtId="0" fontId="10" fillId="0" borderId="2" xfId="77" applyFont="1" applyBorder="1" applyProtection="1"/>
    <xf numFmtId="170" fontId="10" fillId="0" borderId="2" xfId="77" applyNumberFormat="1" applyFont="1" applyBorder="1" applyProtection="1"/>
    <xf numFmtId="0" fontId="18" fillId="0" borderId="0" xfId="77" applyFont="1" applyBorder="1" applyAlignment="1" applyProtection="1">
      <alignment horizontal="left"/>
    </xf>
    <xf numFmtId="0" fontId="10" fillId="0" borderId="0" xfId="77" applyFont="1" applyBorder="1" applyProtection="1"/>
    <xf numFmtId="165" fontId="19" fillId="0" borderId="0" xfId="76" applyFont="1" applyAlignment="1" applyProtection="1"/>
    <xf numFmtId="165" fontId="43" fillId="0" borderId="0" xfId="76" applyFont="1" applyProtection="1"/>
    <xf numFmtId="165" fontId="15" fillId="0" borderId="0" xfId="76" applyFont="1" applyBorder="1" applyAlignment="1" applyProtection="1">
      <alignment horizontal="left"/>
    </xf>
    <xf numFmtId="165" fontId="15" fillId="0" borderId="0" xfId="76" applyFont="1" applyBorder="1" applyProtection="1"/>
    <xf numFmtId="165" fontId="15" fillId="0" borderId="0" xfId="76" applyFont="1" applyBorder="1" applyAlignment="1" applyProtection="1">
      <alignment horizontal="right"/>
    </xf>
    <xf numFmtId="165" fontId="15" fillId="0" borderId="0" xfId="76" applyFont="1" applyFill="1" applyBorder="1" applyProtection="1"/>
    <xf numFmtId="165" fontId="15" fillId="0" borderId="0" xfId="76" applyFont="1" applyFill="1" applyBorder="1" applyAlignment="1" applyProtection="1">
      <alignment horizontal="right"/>
    </xf>
    <xf numFmtId="165" fontId="10" fillId="0" borderId="0" xfId="79" applyFont="1" applyProtection="1"/>
    <xf numFmtId="0" fontId="36" fillId="2" borderId="0" xfId="76" applyNumberFormat="1" applyFont="1" applyFill="1" applyBorder="1" applyAlignment="1" applyProtection="1">
      <alignment horizontal="left" wrapText="1"/>
    </xf>
    <xf numFmtId="0" fontId="36" fillId="4" borderId="0" xfId="76" applyNumberFormat="1" applyFont="1" applyFill="1" applyBorder="1" applyAlignment="1" applyProtection="1">
      <alignment horizontal="left" wrapText="1"/>
    </xf>
    <xf numFmtId="170" fontId="36" fillId="4" borderId="0" xfId="77" applyNumberFormat="1" applyFont="1" applyFill="1" applyBorder="1" applyAlignment="1" applyProtection="1">
      <alignment horizontal="right" wrapText="1"/>
    </xf>
    <xf numFmtId="0" fontId="36" fillId="2" borderId="0" xfId="77" applyFont="1" applyFill="1" applyBorder="1" applyAlignment="1" applyProtection="1">
      <alignment horizontal="left" wrapText="1" indent="1"/>
    </xf>
    <xf numFmtId="0" fontId="10" fillId="0" borderId="0" xfId="0" applyFont="1" applyAlignment="1">
      <alignment horizontal="left" wrapText="1" indent="2"/>
    </xf>
    <xf numFmtId="170" fontId="10" fillId="4" borderId="0" xfId="78" applyNumberFormat="1" applyFont="1" applyFill="1" applyProtection="1"/>
    <xf numFmtId="0" fontId="10" fillId="0" borderId="0" xfId="77" applyFont="1" applyFill="1" applyBorder="1" applyAlignment="1" applyProtection="1">
      <alignment horizontal="left" wrapText="1" indent="1"/>
    </xf>
    <xf numFmtId="3" fontId="10" fillId="4" borderId="0" xfId="77" applyNumberFormat="1" applyFont="1" applyFill="1" applyBorder="1" applyAlignment="1" applyProtection="1">
      <alignment horizontal="right" wrapText="1"/>
    </xf>
    <xf numFmtId="3" fontId="10" fillId="0" borderId="0" xfId="77" applyNumberFormat="1" applyFont="1" applyBorder="1" applyProtection="1"/>
    <xf numFmtId="4" fontId="4" fillId="0" borderId="0" xfId="7" applyNumberFormat="1" applyFont="1" applyFill="1" applyBorder="1" applyAlignment="1"/>
    <xf numFmtId="4" fontId="23" fillId="0" borderId="0" xfId="7" applyNumberFormat="1" applyFont="1" applyBorder="1" applyProtection="1">
      <protection locked="0"/>
    </xf>
    <xf numFmtId="165" fontId="23" fillId="0" borderId="0" xfId="79" applyNumberFormat="1" applyFont="1" applyBorder="1" applyProtection="1">
      <protection locked="0"/>
    </xf>
    <xf numFmtId="4" fontId="20" fillId="0" borderId="0" xfId="7" applyNumberFormat="1" applyFont="1" applyAlignment="1" applyProtection="1">
      <protection locked="0"/>
    </xf>
    <xf numFmtId="4" fontId="10" fillId="0" borderId="0" xfId="7" applyNumberFormat="1" applyFont="1" applyBorder="1" applyAlignment="1" applyProtection="1">
      <alignment horizontal="right" vertical="center"/>
    </xf>
    <xf numFmtId="4" fontId="10" fillId="0" borderId="0" xfId="7" applyNumberFormat="1" applyFont="1" applyAlignment="1" applyProtection="1">
      <protection locked="0"/>
    </xf>
    <xf numFmtId="166" fontId="11" fillId="2" borderId="0" xfId="42" applyNumberFormat="1" applyFont="1" applyFill="1" applyBorder="1" applyAlignment="1" applyProtection="1">
      <alignment horizontal="left"/>
    </xf>
    <xf numFmtId="1" fontId="11" fillId="2" borderId="0" xfId="7" applyNumberFormat="1" applyFont="1" applyFill="1" applyBorder="1" applyAlignment="1" applyProtection="1">
      <alignment horizontal="right" wrapText="1"/>
      <protection locked="0"/>
    </xf>
    <xf numFmtId="0" fontId="10" fillId="0" borderId="0" xfId="80" applyFont="1" applyFill="1" applyBorder="1" applyAlignment="1" applyProtection="1">
      <alignment vertical="center" wrapText="1"/>
    </xf>
    <xf numFmtId="3" fontId="10" fillId="0" borderId="0" xfId="0" applyNumberFormat="1" applyFont="1"/>
    <xf numFmtId="3" fontId="10" fillId="0" borderId="0" xfId="81" applyNumberFormat="1" applyFont="1" applyProtection="1">
      <protection locked="0"/>
    </xf>
    <xf numFmtId="0" fontId="11" fillId="2" borderId="0" xfId="80" applyFont="1" applyFill="1" applyBorder="1" applyAlignment="1" applyProtection="1">
      <alignment horizontal="left" vertical="center" wrapText="1" indent="1"/>
    </xf>
    <xf numFmtId="3" fontId="11" fillId="2" borderId="0" xfId="81" applyNumberFormat="1" applyFont="1" applyFill="1" applyAlignment="1" applyProtection="1">
      <protection locked="0"/>
    </xf>
    <xf numFmtId="0" fontId="9" fillId="0" borderId="0" xfId="80" applyFont="1" applyFill="1" applyBorder="1" applyAlignment="1" applyProtection="1">
      <alignment horizontal="left" vertical="center" wrapText="1" indent="1"/>
    </xf>
    <xf numFmtId="3" fontId="10" fillId="0" borderId="0" xfId="81" applyNumberFormat="1" applyFont="1" applyFill="1" applyAlignment="1" applyProtection="1">
      <protection locked="0"/>
    </xf>
    <xf numFmtId="3" fontId="10" fillId="0" borderId="0" xfId="81" applyNumberFormat="1" applyFont="1" applyAlignment="1" applyProtection="1">
      <protection locked="0"/>
    </xf>
    <xf numFmtId="3" fontId="10" fillId="0" borderId="0" xfId="82" applyNumberFormat="1" applyFont="1" applyFill="1" applyProtection="1">
      <protection locked="0"/>
    </xf>
    <xf numFmtId="0" fontId="10" fillId="0" borderId="0" xfId="80" applyFont="1" applyFill="1" applyBorder="1" applyAlignment="1" applyProtection="1">
      <alignment horizontal="left" vertical="center" indent="2"/>
    </xf>
    <xf numFmtId="3" fontId="10" fillId="0" borderId="0" xfId="81" applyNumberFormat="1" applyFont="1" applyFill="1" applyAlignment="1" applyProtection="1">
      <alignment horizontal="right"/>
      <protection locked="0"/>
    </xf>
    <xf numFmtId="3" fontId="10" fillId="0" borderId="0" xfId="81" applyNumberFormat="1" applyFont="1" applyAlignment="1" applyProtection="1">
      <alignment horizontal="right"/>
      <protection locked="0"/>
    </xf>
    <xf numFmtId="0" fontId="10" fillId="0" borderId="0" xfId="80" applyFont="1" applyFill="1" applyBorder="1" applyAlignment="1" applyProtection="1">
      <alignment horizontal="left" vertical="center" indent="3"/>
    </xf>
    <xf numFmtId="0" fontId="10" fillId="0" borderId="0" xfId="80" applyFont="1" applyFill="1" applyBorder="1" applyAlignment="1" applyProtection="1">
      <alignment horizontal="left" vertical="center" wrapText="1" indent="2"/>
    </xf>
    <xf numFmtId="0" fontId="10" fillId="0" borderId="0" xfId="80" applyFont="1" applyFill="1" applyBorder="1" applyAlignment="1" applyProtection="1">
      <alignment horizontal="left" vertical="center" indent="1"/>
    </xf>
    <xf numFmtId="3" fontId="10" fillId="0" borderId="0" xfId="81" applyNumberFormat="1" applyFont="1" applyAlignment="1"/>
    <xf numFmtId="0" fontId="11" fillId="2" borderId="0" xfId="80" applyFont="1" applyFill="1" applyBorder="1" applyAlignment="1" applyProtection="1">
      <alignment horizontal="left" vertical="center" wrapText="1"/>
    </xf>
    <xf numFmtId="3" fontId="11" fillId="2" borderId="0" xfId="81" applyNumberFormat="1" applyFont="1" applyFill="1" applyAlignment="1"/>
    <xf numFmtId="3" fontId="10" fillId="0" borderId="0" xfId="0" applyNumberFormat="1" applyFont="1" applyBorder="1"/>
    <xf numFmtId="0" fontId="10" fillId="0" borderId="0" xfId="80" applyFont="1" applyFill="1" applyBorder="1" applyAlignment="1" applyProtection="1">
      <alignment horizontal="left" vertical="center" wrapText="1" indent="3"/>
    </xf>
    <xf numFmtId="4" fontId="0" fillId="0" borderId="2" xfId="0" applyNumberFormat="1" applyBorder="1"/>
    <xf numFmtId="4" fontId="5" fillId="0" borderId="0" xfId="7" applyNumberFormat="1" applyFont="1" applyFill="1" applyBorder="1" applyAlignment="1"/>
    <xf numFmtId="165" fontId="10" fillId="0" borderId="0" xfId="84" applyFont="1" applyFill="1" applyBorder="1" applyAlignment="1" applyProtection="1">
      <alignment horizontal="left"/>
    </xf>
    <xf numFmtId="165" fontId="10" fillId="0" borderId="0" xfId="84" applyFont="1" applyFill="1" applyBorder="1" applyProtection="1"/>
    <xf numFmtId="167" fontId="10" fillId="0" borderId="0" xfId="85" applyNumberFormat="1" applyFont="1" applyFill="1" applyBorder="1" applyProtection="1"/>
    <xf numFmtId="4" fontId="10" fillId="0" borderId="0" xfId="7" applyNumberFormat="1" applyFont="1" applyFill="1" applyProtection="1"/>
    <xf numFmtId="165" fontId="10" fillId="0" borderId="0" xfId="84" applyFont="1" applyFill="1" applyBorder="1" applyAlignment="1" applyProtection="1">
      <alignment horizontal="right"/>
    </xf>
    <xf numFmtId="0" fontId="11" fillId="2" borderId="0" xfId="42" applyNumberFormat="1" applyFont="1" applyFill="1" applyBorder="1" applyAlignment="1" applyProtection="1">
      <alignment horizontal="left"/>
    </xf>
    <xf numFmtId="0" fontId="11" fillId="2" borderId="0" xfId="76" applyNumberFormat="1" applyFont="1" applyFill="1" applyBorder="1" applyAlignment="1" applyProtection="1">
      <alignment horizontal="center" vertical="center" wrapText="1"/>
    </xf>
    <xf numFmtId="165" fontId="11" fillId="2" borderId="0" xfId="76" applyFont="1" applyFill="1" applyBorder="1" applyAlignment="1" applyProtection="1">
      <alignment horizontal="right"/>
    </xf>
    <xf numFmtId="49" fontId="11" fillId="2" borderId="5" xfId="76" applyNumberFormat="1" applyFont="1" applyFill="1" applyBorder="1" applyAlignment="1" applyProtection="1">
      <alignment horizontal="right"/>
    </xf>
    <xf numFmtId="49" fontId="11" fillId="2" borderId="0" xfId="76" applyNumberFormat="1" applyFont="1" applyFill="1" applyBorder="1" applyAlignment="1" applyProtection="1">
      <alignment horizontal="right"/>
    </xf>
    <xf numFmtId="165" fontId="11" fillId="2" borderId="0" xfId="76" applyFont="1" applyFill="1" applyBorder="1" applyAlignment="1" applyProtection="1">
      <alignment horizontal="right" wrapText="1"/>
    </xf>
    <xf numFmtId="165" fontId="9" fillId="0" borderId="0" xfId="76" applyFont="1" applyFill="1" applyBorder="1" applyAlignment="1" applyProtection="1">
      <alignment horizontal="left"/>
    </xf>
    <xf numFmtId="165" fontId="9" fillId="0" borderId="0" xfId="76" applyFont="1" applyFill="1" applyBorder="1" applyAlignment="1" applyProtection="1">
      <alignment horizontal="right"/>
    </xf>
    <xf numFmtId="0" fontId="11" fillId="2" borderId="0" xfId="76" applyNumberFormat="1" applyFont="1" applyFill="1" applyBorder="1" applyAlignment="1" applyProtection="1">
      <alignment horizontal="left" wrapText="1"/>
    </xf>
    <xf numFmtId="165" fontId="13" fillId="2" borderId="0" xfId="76" applyFont="1" applyFill="1" applyProtection="1"/>
    <xf numFmtId="170" fontId="11" fillId="2" borderId="0" xfId="84" applyNumberFormat="1" applyFont="1" applyFill="1" applyBorder="1" applyAlignment="1" applyProtection="1">
      <alignment horizontal="right" wrapText="1"/>
    </xf>
    <xf numFmtId="0" fontId="10" fillId="0" borderId="0" xfId="84" applyNumberFormat="1" applyFont="1" applyFill="1" applyBorder="1" applyAlignment="1" applyProtection="1">
      <alignment horizontal="left" wrapText="1" indent="1"/>
    </xf>
    <xf numFmtId="165" fontId="10" fillId="0" borderId="0" xfId="84" applyFont="1" applyFill="1" applyProtection="1"/>
    <xf numFmtId="0" fontId="10" fillId="0" borderId="0" xfId="84" applyNumberFormat="1" applyFont="1" applyFill="1" applyBorder="1" applyAlignment="1" applyProtection="1">
      <alignment horizontal="left" wrapText="1" indent="2"/>
    </xf>
    <xf numFmtId="170" fontId="10" fillId="0" borderId="0" xfId="84" applyNumberFormat="1" applyFont="1" applyFill="1" applyBorder="1" applyAlignment="1" applyProtection="1">
      <alignment horizontal="right" wrapText="1"/>
    </xf>
    <xf numFmtId="170" fontId="10" fillId="0" borderId="0" xfId="7" applyNumberFormat="1" applyFont="1" applyFill="1" applyProtection="1"/>
    <xf numFmtId="170" fontId="10" fillId="0" borderId="0" xfId="82" applyNumberFormat="1" applyFont="1" applyFill="1" applyProtection="1"/>
    <xf numFmtId="170" fontId="11" fillId="2" borderId="0" xfId="76" applyNumberFormat="1" applyFont="1" applyFill="1" applyBorder="1" applyAlignment="1" applyProtection="1">
      <alignment horizontal="right" wrapText="1"/>
    </xf>
    <xf numFmtId="171" fontId="11" fillId="2" borderId="0" xfId="76" applyNumberFormat="1" applyFont="1" applyFill="1" applyBorder="1" applyAlignment="1" applyProtection="1">
      <alignment horizontal="right" wrapText="1"/>
    </xf>
    <xf numFmtId="0" fontId="11" fillId="3" borderId="0" xfId="76" applyNumberFormat="1" applyFont="1" applyFill="1" applyBorder="1" applyAlignment="1" applyProtection="1">
      <alignment horizontal="left" wrapText="1"/>
    </xf>
    <xf numFmtId="170" fontId="11" fillId="3" borderId="0" xfId="76" applyNumberFormat="1" applyFont="1" applyFill="1" applyBorder="1" applyAlignment="1" applyProtection="1">
      <alignment horizontal="right" wrapText="1"/>
    </xf>
    <xf numFmtId="171" fontId="11" fillId="3" borderId="0" xfId="76" applyNumberFormat="1" applyFont="1" applyFill="1" applyBorder="1" applyAlignment="1" applyProtection="1">
      <alignment horizontal="right" wrapText="1"/>
    </xf>
    <xf numFmtId="4" fontId="0" fillId="3" borderId="0" xfId="0" applyNumberFormat="1" applyFill="1"/>
    <xf numFmtId="4" fontId="13" fillId="2" borderId="0" xfId="7" applyNumberFormat="1" applyFont="1" applyFill="1" applyBorder="1" applyProtection="1"/>
    <xf numFmtId="165" fontId="11" fillId="0" borderId="0" xfId="76" applyFont="1" applyFill="1" applyBorder="1" applyProtection="1"/>
    <xf numFmtId="165" fontId="10" fillId="0" borderId="0" xfId="76" applyFont="1" applyFill="1" applyBorder="1" applyProtection="1"/>
    <xf numFmtId="165" fontId="16" fillId="0" borderId="0" xfId="76" applyFont="1" applyFill="1" applyBorder="1" applyAlignment="1" applyProtection="1">
      <alignment horizontal="left" indent="2"/>
    </xf>
    <xf numFmtId="171" fontId="10" fillId="0" borderId="0" xfId="76" applyNumberFormat="1" applyFont="1" applyFill="1" applyBorder="1" applyAlignment="1" applyProtection="1"/>
    <xf numFmtId="170" fontId="10" fillId="0" borderId="0" xfId="76" applyNumberFormat="1" applyFont="1" applyFill="1" applyBorder="1" applyAlignment="1" applyProtection="1"/>
    <xf numFmtId="165" fontId="10" fillId="0" borderId="2" xfId="76" applyFont="1" applyFill="1" applyBorder="1" applyProtection="1"/>
    <xf numFmtId="165" fontId="10" fillId="0" borderId="2" xfId="76" applyFont="1" applyFill="1" applyBorder="1" applyAlignment="1" applyProtection="1">
      <alignment horizontal="left"/>
    </xf>
    <xf numFmtId="4" fontId="10" fillId="0" borderId="2" xfId="7" applyNumberFormat="1" applyFont="1" applyFill="1" applyBorder="1" applyProtection="1"/>
    <xf numFmtId="165" fontId="10" fillId="0" borderId="0" xfId="76" applyFont="1" applyFill="1" applyBorder="1" applyAlignment="1" applyProtection="1">
      <alignment horizontal="left"/>
    </xf>
    <xf numFmtId="166" fontId="10" fillId="0" borderId="0" xfId="65" applyFont="1" applyFill="1" applyBorder="1" applyProtection="1"/>
    <xf numFmtId="165" fontId="10" fillId="0" borderId="0" xfId="76" applyFont="1" applyFill="1" applyBorder="1" applyAlignment="1" applyProtection="1">
      <alignment horizontal="right"/>
    </xf>
    <xf numFmtId="165" fontId="4" fillId="0" borderId="0" xfId="86" applyNumberFormat="1" applyFont="1" applyBorder="1" applyAlignment="1" applyProtection="1"/>
    <xf numFmtId="165" fontId="7" fillId="0" borderId="0" xfId="86" applyNumberFormat="1" applyFont="1" applyBorder="1" applyProtection="1"/>
    <xf numFmtId="165" fontId="4" fillId="0" borderId="0" xfId="86" applyNumberFormat="1" applyFont="1" applyBorder="1" applyAlignment="1" applyProtection="1">
      <alignment horizontal="left"/>
    </xf>
    <xf numFmtId="165" fontId="16" fillId="0" borderId="0" xfId="86" applyNumberFormat="1" applyFont="1" applyBorder="1" applyAlignment="1" applyProtection="1">
      <alignment horizontal="left"/>
    </xf>
    <xf numFmtId="165" fontId="10" fillId="0" borderId="0" xfId="86" applyNumberFormat="1" applyFont="1" applyBorder="1" applyProtection="1"/>
    <xf numFmtId="165" fontId="10" fillId="0" borderId="0" xfId="87" applyNumberFormat="1" applyFont="1" applyBorder="1" applyAlignment="1" applyProtection="1">
      <alignment horizontal="right"/>
    </xf>
    <xf numFmtId="165" fontId="11" fillId="2" borderId="0" xfId="86" applyNumberFormat="1" applyFont="1" applyFill="1" applyBorder="1" applyProtection="1"/>
    <xf numFmtId="0" fontId="11" fillId="2" borderId="0" xfId="86" applyNumberFormat="1" applyFont="1" applyFill="1" applyBorder="1" applyAlignment="1" applyProtection="1">
      <alignment wrapText="1"/>
    </xf>
    <xf numFmtId="0" fontId="11" fillId="2" borderId="0" xfId="86" applyNumberFormat="1" applyFont="1" applyFill="1" applyBorder="1" applyAlignment="1" applyProtection="1">
      <alignment horizontal="right" wrapText="1"/>
    </xf>
    <xf numFmtId="165" fontId="10" fillId="3" borderId="0" xfId="86" applyNumberFormat="1" applyFont="1" applyFill="1" applyBorder="1" applyAlignment="1" applyProtection="1">
      <alignment horizontal="left"/>
    </xf>
    <xf numFmtId="165" fontId="10" fillId="3" borderId="0" xfId="86" applyNumberFormat="1" applyFont="1" applyFill="1" applyProtection="1"/>
    <xf numFmtId="165" fontId="11" fillId="2" borderId="0" xfId="86" applyNumberFormat="1" applyFont="1" applyFill="1" applyBorder="1" applyAlignment="1" applyProtection="1">
      <alignment horizontal="left"/>
    </xf>
    <xf numFmtId="171" fontId="11" fillId="2" borderId="0" xfId="7" applyNumberFormat="1" applyFont="1" applyFill="1" applyBorder="1"/>
    <xf numFmtId="171" fontId="11" fillId="2" borderId="0" xfId="86" applyNumberFormat="1" applyFont="1" applyFill="1" applyBorder="1" applyAlignment="1" applyProtection="1">
      <alignment horizontal="right"/>
    </xf>
    <xf numFmtId="167" fontId="11" fillId="2" borderId="0" xfId="86" applyNumberFormat="1" applyFont="1" applyFill="1" applyBorder="1" applyProtection="1"/>
    <xf numFmtId="0" fontId="15" fillId="0" borderId="0" xfId="88" applyNumberFormat="1" applyFont="1" applyBorder="1" applyAlignment="1" applyProtection="1">
      <alignment horizontal="left" wrapText="1" indent="1"/>
      <protection locked="0"/>
    </xf>
    <xf numFmtId="171" fontId="10" fillId="3" borderId="0" xfId="86" applyNumberFormat="1" applyFont="1" applyFill="1" applyBorder="1" applyProtection="1"/>
    <xf numFmtId="171" fontId="10" fillId="0" borderId="0" xfId="86" applyNumberFormat="1" applyFont="1" applyBorder="1" applyAlignment="1" applyProtection="1">
      <alignment horizontal="right"/>
    </xf>
    <xf numFmtId="167" fontId="10" fillId="0" borderId="0" xfId="86" applyNumberFormat="1" applyFont="1" applyBorder="1" applyProtection="1"/>
    <xf numFmtId="165" fontId="10" fillId="0" borderId="0" xfId="86" applyNumberFormat="1" applyFont="1" applyBorder="1" applyAlignment="1" applyProtection="1">
      <alignment horizontal="left" indent="1"/>
    </xf>
    <xf numFmtId="171" fontId="10" fillId="0" borderId="0" xfId="86" applyNumberFormat="1" applyFont="1" applyFill="1" applyBorder="1" applyAlignment="1" applyProtection="1">
      <alignment horizontal="right"/>
    </xf>
    <xf numFmtId="167" fontId="10" fillId="0" borderId="0" xfId="86" applyNumberFormat="1" applyFont="1" applyFill="1" applyBorder="1" applyProtection="1"/>
    <xf numFmtId="165" fontId="10" fillId="0" borderId="0" xfId="87" applyNumberFormat="1" applyFont="1" applyBorder="1" applyProtection="1"/>
    <xf numFmtId="176" fontId="10" fillId="0" borderId="0" xfId="87" applyNumberFormat="1" applyFont="1" applyBorder="1" applyAlignment="1" applyProtection="1">
      <alignment horizontal="right"/>
    </xf>
    <xf numFmtId="165" fontId="10" fillId="0" borderId="2" xfId="87" applyNumberFormat="1" applyFont="1" applyBorder="1" applyProtection="1"/>
    <xf numFmtId="176" fontId="10" fillId="0" borderId="2" xfId="87" applyNumberFormat="1" applyFont="1" applyBorder="1" applyAlignment="1" applyProtection="1">
      <alignment horizontal="right"/>
    </xf>
    <xf numFmtId="165" fontId="10" fillId="0" borderId="0" xfId="87" applyNumberFormat="1" applyFont="1" applyProtection="1"/>
    <xf numFmtId="171" fontId="10" fillId="0" borderId="0" xfId="87" applyNumberFormat="1" applyFont="1" applyBorder="1" applyAlignment="1" applyProtection="1">
      <alignment horizontal="right"/>
    </xf>
    <xf numFmtId="171" fontId="10" fillId="0" borderId="0" xfId="87" applyNumberFormat="1" applyFont="1" applyAlignment="1" applyProtection="1">
      <alignment horizontal="right"/>
    </xf>
    <xf numFmtId="165" fontId="5" fillId="0" borderId="0" xfId="86" applyNumberFormat="1" applyFont="1" applyBorder="1" applyAlignment="1" applyProtection="1"/>
    <xf numFmtId="165" fontId="4" fillId="0" borderId="0" xfId="86" applyNumberFormat="1" applyFont="1" applyAlignment="1" applyProtection="1"/>
    <xf numFmtId="165" fontId="4" fillId="0" borderId="0" xfId="86" applyNumberFormat="1" applyFont="1" applyAlignment="1" applyProtection="1">
      <alignment horizontal="left"/>
    </xf>
    <xf numFmtId="165" fontId="10" fillId="0" borderId="0" xfId="86" applyNumberFormat="1" applyFont="1" applyBorder="1" applyAlignment="1" applyProtection="1">
      <alignment horizontal="left"/>
    </xf>
    <xf numFmtId="165" fontId="36" fillId="4" borderId="0" xfId="86" applyNumberFormat="1" applyFont="1" applyFill="1" applyBorder="1" applyAlignment="1" applyProtection="1">
      <alignment horizontal="left"/>
    </xf>
    <xf numFmtId="165" fontId="36" fillId="4" borderId="0" xfId="87" applyNumberFormat="1" applyFont="1" applyFill="1" applyProtection="1"/>
    <xf numFmtId="4" fontId="0" fillId="4" borderId="0" xfId="0" applyNumberFormat="1" applyFill="1"/>
    <xf numFmtId="165" fontId="36" fillId="2" borderId="0" xfId="86" applyNumberFormat="1" applyFont="1" applyFill="1" applyBorder="1" applyAlignment="1" applyProtection="1">
      <alignment horizontal="left"/>
    </xf>
    <xf numFmtId="167" fontId="36" fillId="2" borderId="0" xfId="87" applyNumberFormat="1" applyFont="1" applyFill="1" applyAlignment="1" applyProtection="1">
      <alignment wrapText="1"/>
    </xf>
    <xf numFmtId="4" fontId="45" fillId="2" borderId="0" xfId="0" applyNumberFormat="1" applyFont="1" applyFill="1"/>
    <xf numFmtId="167" fontId="10" fillId="3" borderId="0" xfId="87" applyNumberFormat="1" applyFont="1" applyFill="1" applyAlignment="1" applyProtection="1">
      <alignment wrapText="1"/>
    </xf>
    <xf numFmtId="165" fontId="10" fillId="0" borderId="0" xfId="86" applyNumberFormat="1" applyFont="1" applyAlignment="1" applyProtection="1">
      <alignment horizontal="left" indent="1"/>
    </xf>
    <xf numFmtId="171" fontId="10" fillId="0" borderId="0" xfId="87" applyNumberFormat="1" applyFont="1" applyFill="1" applyAlignment="1" applyProtection="1">
      <alignment horizontal="right"/>
    </xf>
    <xf numFmtId="4" fontId="0" fillId="0" borderId="5" xfId="0" applyNumberFormat="1" applyBorder="1"/>
    <xf numFmtId="171" fontId="10" fillId="0" borderId="0" xfId="86" applyNumberFormat="1" applyFont="1" applyFill="1" applyAlignment="1" applyProtection="1">
      <alignment horizontal="right"/>
    </xf>
    <xf numFmtId="171" fontId="10" fillId="0" borderId="0" xfId="86" applyNumberFormat="1" applyFont="1" applyAlignment="1" applyProtection="1">
      <alignment horizontal="right"/>
    </xf>
    <xf numFmtId="165" fontId="10" fillId="0" borderId="2" xfId="86" applyNumberFormat="1" applyFont="1" applyBorder="1" applyProtection="1"/>
    <xf numFmtId="165" fontId="4" fillId="0" borderId="0" xfId="79" applyFont="1" applyBorder="1" applyAlignment="1" applyProtection="1"/>
    <xf numFmtId="165" fontId="19" fillId="0" borderId="0" xfId="79" applyFont="1" applyBorder="1" applyAlignment="1" applyProtection="1"/>
    <xf numFmtId="4" fontId="10" fillId="0" borderId="0" xfId="0" applyNumberFormat="1" applyFont="1" applyBorder="1" applyAlignment="1" applyProtection="1"/>
    <xf numFmtId="4" fontId="10" fillId="0" borderId="0" xfId="0" applyNumberFormat="1" applyFont="1" applyAlignment="1" applyProtection="1"/>
    <xf numFmtId="165" fontId="19" fillId="0" borderId="0" xfId="79" applyFont="1" applyBorder="1" applyAlignment="1" applyProtection="1">
      <alignment horizontal="left"/>
    </xf>
    <xf numFmtId="1" fontId="45" fillId="2" borderId="0" xfId="0" applyNumberFormat="1" applyFont="1" applyFill="1"/>
    <xf numFmtId="167" fontId="15" fillId="0" borderId="0" xfId="89" applyFont="1" applyBorder="1" applyAlignment="1" applyProtection="1">
      <alignment horizontal="left"/>
    </xf>
    <xf numFmtId="167" fontId="15" fillId="0" borderId="0" xfId="89" applyFont="1" applyBorder="1" applyAlignment="1" applyProtection="1"/>
    <xf numFmtId="4" fontId="46" fillId="2" borderId="0" xfId="0" applyNumberFormat="1" applyFont="1" applyFill="1"/>
    <xf numFmtId="0" fontId="15" fillId="0" borderId="0" xfId="79" applyNumberFormat="1" applyFont="1" applyBorder="1" applyAlignment="1" applyProtection="1">
      <alignment horizontal="left" wrapText="1" indent="1"/>
    </xf>
    <xf numFmtId="165" fontId="15" fillId="0" borderId="0" xfId="79" applyNumberFormat="1" applyFont="1" applyBorder="1" applyAlignment="1" applyProtection="1">
      <alignment horizontal="center"/>
    </xf>
    <xf numFmtId="3" fontId="15" fillId="0" borderId="0" xfId="79" applyNumberFormat="1" applyFont="1" applyBorder="1" applyAlignment="1" applyProtection="1">
      <alignment horizontal="right"/>
    </xf>
    <xf numFmtId="3" fontId="10" fillId="0" borderId="0" xfId="7" applyNumberFormat="1" applyFont="1" applyAlignment="1" applyProtection="1"/>
    <xf numFmtId="1" fontId="10" fillId="3" borderId="0" xfId="0" applyNumberFormat="1" applyFont="1" applyFill="1" applyBorder="1" applyAlignment="1" applyProtection="1">
      <alignment horizontal="right" wrapText="1"/>
    </xf>
    <xf numFmtId="3" fontId="10" fillId="0" borderId="0" xfId="0" applyNumberFormat="1" applyFont="1" applyBorder="1" applyAlignment="1" applyProtection="1">
      <alignment horizontal="right" wrapText="1"/>
    </xf>
    <xf numFmtId="3" fontId="10" fillId="0" borderId="0" xfId="0" applyNumberFormat="1" applyFont="1" applyBorder="1" applyAlignment="1" applyProtection="1">
      <alignment horizontal="right"/>
    </xf>
    <xf numFmtId="170" fontId="10" fillId="0" borderId="0" xfId="0" applyNumberFormat="1" applyFont="1" applyBorder="1" applyAlignment="1" applyProtection="1">
      <alignment horizontal="right" wrapText="1"/>
    </xf>
    <xf numFmtId="170" fontId="10" fillId="0" borderId="0" xfId="7" applyNumberFormat="1" applyFont="1" applyAlignment="1" applyProtection="1"/>
    <xf numFmtId="3" fontId="10" fillId="0" borderId="0" xfId="0" applyNumberFormat="1" applyFont="1" applyAlignment="1" applyProtection="1"/>
    <xf numFmtId="1" fontId="15" fillId="0" borderId="0" xfId="79" applyNumberFormat="1" applyFont="1" applyBorder="1" applyAlignment="1" applyProtection="1">
      <alignment horizontal="right"/>
    </xf>
    <xf numFmtId="3" fontId="10" fillId="0" borderId="0" xfId="0" applyNumberFormat="1" applyFont="1" applyFill="1" applyBorder="1" applyAlignment="1" applyProtection="1">
      <alignment horizontal="right" wrapText="1"/>
    </xf>
    <xf numFmtId="3" fontId="10" fillId="0" borderId="0" xfId="0" applyNumberFormat="1" applyFont="1" applyBorder="1" applyAlignment="1" applyProtection="1"/>
    <xf numFmtId="4" fontId="10" fillId="0" borderId="0" xfId="0" applyNumberFormat="1" applyFont="1" applyBorder="1" applyAlignment="1" applyProtection="1">
      <alignment horizontal="center"/>
    </xf>
    <xf numFmtId="4" fontId="10" fillId="3" borderId="0" xfId="0" applyNumberFormat="1" applyFont="1" applyFill="1" applyBorder="1" applyAlignment="1" applyProtection="1">
      <alignment horizontal="center"/>
    </xf>
    <xf numFmtId="170" fontId="10" fillId="0" borderId="0" xfId="0" applyNumberFormat="1" applyFont="1" applyBorder="1" applyAlignment="1" applyProtection="1"/>
    <xf numFmtId="4" fontId="27" fillId="0" borderId="0" xfId="0" applyNumberFormat="1" applyFont="1" applyAlignment="1" applyProtection="1"/>
    <xf numFmtId="4" fontId="27" fillId="0" borderId="2" xfId="0" applyNumberFormat="1" applyFont="1" applyBorder="1" applyAlignment="1" applyProtection="1"/>
    <xf numFmtId="165" fontId="10" fillId="0" borderId="0" xfId="79" applyFont="1" applyBorder="1"/>
    <xf numFmtId="165" fontId="10" fillId="0" borderId="0" xfId="79" applyFont="1"/>
    <xf numFmtId="165" fontId="5" fillId="0" borderId="0" xfId="79" applyFont="1" applyBorder="1"/>
    <xf numFmtId="165" fontId="10" fillId="0" borderId="0" xfId="79" applyFont="1" applyBorder="1" applyAlignment="1" applyProtection="1">
      <alignment horizontal="left"/>
      <protection locked="0"/>
    </xf>
    <xf numFmtId="165" fontId="10" fillId="0" borderId="0" xfId="76" applyFont="1" applyBorder="1" applyAlignment="1">
      <alignment horizontal="right"/>
    </xf>
    <xf numFmtId="165" fontId="36" fillId="2" borderId="0" xfId="79" applyFont="1" applyFill="1" applyBorder="1"/>
    <xf numFmtId="165" fontId="36" fillId="2" borderId="0" xfId="76" applyFont="1" applyFill="1" applyBorder="1" applyAlignment="1">
      <alignment horizontal="right"/>
    </xf>
    <xf numFmtId="165" fontId="36" fillId="2" borderId="0" xfId="76" applyFont="1" applyFill="1" applyBorder="1" applyAlignment="1" applyProtection="1">
      <alignment horizontal="center"/>
      <protection locked="0"/>
    </xf>
    <xf numFmtId="165" fontId="36" fillId="2" borderId="0" xfId="76" applyFont="1" applyFill="1" applyBorder="1" applyAlignment="1" applyProtection="1">
      <alignment horizontal="right"/>
      <protection locked="0"/>
    </xf>
    <xf numFmtId="165" fontId="36" fillId="2" borderId="0" xfId="76" applyFont="1" applyFill="1" applyBorder="1" applyAlignment="1">
      <alignment horizontal="center"/>
    </xf>
    <xf numFmtId="165" fontId="36" fillId="2" borderId="0" xfId="79" applyFont="1" applyFill="1" applyBorder="1" applyProtection="1"/>
    <xf numFmtId="165" fontId="36" fillId="2" borderId="0" xfId="76" applyFont="1" applyFill="1" applyBorder="1" applyAlignment="1" applyProtection="1">
      <alignment horizontal="right"/>
    </xf>
    <xf numFmtId="165" fontId="10" fillId="0" borderId="0" xfId="79" applyFont="1" applyFill="1" applyBorder="1" applyAlignment="1" applyProtection="1">
      <alignment horizontal="left"/>
      <protection locked="0"/>
    </xf>
    <xf numFmtId="165" fontId="10" fillId="0" borderId="0" xfId="79" applyFont="1" applyFill="1" applyBorder="1"/>
    <xf numFmtId="165" fontId="9" fillId="0" borderId="0" xfId="79" applyFont="1" applyFill="1" applyBorder="1"/>
    <xf numFmtId="0" fontId="36" fillId="2" borderId="0" xfId="79" applyNumberFormat="1" applyFont="1" applyFill="1" applyBorder="1" applyAlignment="1" applyProtection="1">
      <alignment horizontal="left" wrapText="1"/>
      <protection locked="0"/>
    </xf>
    <xf numFmtId="170" fontId="36" fillId="2" borderId="0" xfId="76" applyNumberFormat="1" applyFont="1" applyFill="1" applyBorder="1" applyAlignment="1">
      <alignment horizontal="right" wrapText="1"/>
    </xf>
    <xf numFmtId="170" fontId="36" fillId="2" borderId="0" xfId="79" applyNumberFormat="1" applyFont="1" applyFill="1" applyBorder="1" applyAlignment="1">
      <alignment horizontal="right" wrapText="1"/>
    </xf>
    <xf numFmtId="0" fontId="10" fillId="0" borderId="0" xfId="90" applyFont="1" applyFill="1" applyBorder="1" applyAlignment="1">
      <alignment horizontal="left" wrapText="1"/>
    </xf>
    <xf numFmtId="170" fontId="10" fillId="0" borderId="0" xfId="76" applyNumberFormat="1" applyFont="1" applyBorder="1" applyAlignment="1">
      <alignment horizontal="right" wrapText="1"/>
    </xf>
    <xf numFmtId="171" fontId="15" fillId="0" borderId="0" xfId="91" applyNumberFormat="1" applyFont="1" applyBorder="1" applyAlignment="1">
      <alignment horizontal="right"/>
    </xf>
    <xf numFmtId="171" fontId="15" fillId="0" borderId="0" xfId="92" applyNumberFormat="1" applyFont="1" applyFill="1" applyBorder="1" applyAlignment="1">
      <alignment horizontal="right"/>
    </xf>
    <xf numFmtId="171" fontId="15" fillId="0" borderId="0" xfId="92" applyNumberFormat="1" applyFont="1" applyBorder="1" applyAlignment="1">
      <alignment horizontal="right"/>
    </xf>
    <xf numFmtId="177" fontId="10" fillId="0" borderId="0" xfId="76" applyNumberFormat="1" applyFont="1" applyBorder="1"/>
    <xf numFmtId="177" fontId="10" fillId="0" borderId="0" xfId="76" applyNumberFormat="1" applyFont="1" applyBorder="1" applyAlignment="1" applyProtection="1">
      <alignment horizontal="right"/>
      <protection locked="0"/>
    </xf>
    <xf numFmtId="177" fontId="10" fillId="0" borderId="0" xfId="76" applyNumberFormat="1" applyFont="1" applyBorder="1" applyAlignment="1">
      <alignment vertical="center"/>
    </xf>
    <xf numFmtId="177" fontId="10" fillId="0" borderId="0" xfId="76" applyNumberFormat="1" applyFont="1" applyBorder="1" applyAlignment="1">
      <alignment horizontal="right" vertical="center"/>
    </xf>
    <xf numFmtId="165" fontId="10" fillId="0" borderId="2" xfId="79" applyFont="1" applyBorder="1"/>
    <xf numFmtId="4" fontId="10" fillId="0" borderId="2" xfId="0" applyNumberFormat="1" applyFont="1" applyBorder="1"/>
    <xf numFmtId="165" fontId="18" fillId="0" borderId="0" xfId="76" applyFont="1" applyBorder="1"/>
    <xf numFmtId="165" fontId="10" fillId="0" borderId="0" xfId="79" applyFont="1" applyBorder="1" applyAlignment="1">
      <alignment horizontal="left" wrapText="1"/>
    </xf>
    <xf numFmtId="165" fontId="7" fillId="0" borderId="0" xfId="76" applyFont="1" applyBorder="1"/>
    <xf numFmtId="165" fontId="16" fillId="0" borderId="0" xfId="76" applyFont="1" applyBorder="1" applyAlignment="1" applyProtection="1">
      <alignment horizontal="left"/>
      <protection locked="0"/>
    </xf>
    <xf numFmtId="165" fontId="16" fillId="0" borderId="0" xfId="76" applyFont="1" applyBorder="1"/>
    <xf numFmtId="165" fontId="36" fillId="2" borderId="0" xfId="76" applyFont="1" applyFill="1" applyBorder="1"/>
    <xf numFmtId="165" fontId="10" fillId="0" borderId="0" xfId="76" applyFont="1" applyBorder="1"/>
    <xf numFmtId="165" fontId="36" fillId="2" borderId="0" xfId="76" applyFont="1" applyFill="1" applyBorder="1" applyAlignment="1" applyProtection="1">
      <alignment horizontal="left"/>
      <protection locked="0"/>
    </xf>
    <xf numFmtId="165" fontId="36" fillId="2" borderId="0" xfId="76" applyFont="1" applyFill="1" applyBorder="1" applyAlignment="1" applyProtection="1">
      <alignment horizontal="center" wrapText="1"/>
      <protection locked="0"/>
    </xf>
    <xf numFmtId="165" fontId="36" fillId="2" borderId="0" xfId="76" applyFont="1" applyFill="1" applyBorder="1" applyAlignment="1" applyProtection="1">
      <alignment horizontal="right" wrapText="1"/>
      <protection locked="0"/>
    </xf>
    <xf numFmtId="165" fontId="10" fillId="0" borderId="0" xfId="76" applyFont="1" applyBorder="1" applyAlignment="1" applyProtection="1">
      <alignment horizontal="left"/>
      <protection locked="0"/>
    </xf>
    <xf numFmtId="0" fontId="10" fillId="0" borderId="0" xfId="79" applyNumberFormat="1" applyFont="1" applyBorder="1" applyAlignment="1" applyProtection="1">
      <alignment horizontal="left" wrapText="1" indent="1"/>
      <protection locked="0"/>
    </xf>
    <xf numFmtId="4" fontId="10" fillId="0" borderId="0" xfId="76" applyNumberFormat="1" applyFont="1" applyBorder="1" applyAlignment="1">
      <alignment horizontal="right" wrapText="1"/>
    </xf>
    <xf numFmtId="170" fontId="10" fillId="0" borderId="0" xfId="76" applyNumberFormat="1" applyFont="1" applyBorder="1" applyAlignment="1" applyProtection="1">
      <alignment horizontal="right" wrapText="1"/>
      <protection locked="0"/>
    </xf>
    <xf numFmtId="0" fontId="10" fillId="0" borderId="0" xfId="79" applyNumberFormat="1" applyFont="1" applyBorder="1" applyAlignment="1" applyProtection="1">
      <alignment horizontal="left" wrapText="1" indent="2"/>
      <protection locked="0"/>
    </xf>
    <xf numFmtId="0" fontId="10" fillId="0" borderId="0" xfId="79" applyNumberFormat="1" applyFont="1" applyBorder="1" applyAlignment="1" applyProtection="1">
      <alignment horizontal="left" wrapText="1" indent="3"/>
      <protection locked="0"/>
    </xf>
    <xf numFmtId="4" fontId="10" fillId="0" borderId="0" xfId="76" applyNumberFormat="1" applyFont="1" applyBorder="1" applyAlignment="1" applyProtection="1">
      <alignment horizontal="right" wrapText="1"/>
      <protection locked="0"/>
    </xf>
    <xf numFmtId="4" fontId="10" fillId="0" borderId="0" xfId="76" applyNumberFormat="1" applyFont="1" applyBorder="1" applyAlignment="1" applyProtection="1">
      <alignment horizontal="right" wrapText="1"/>
    </xf>
    <xf numFmtId="4" fontId="10" fillId="0" borderId="0" xfId="79" applyNumberFormat="1" applyFont="1" applyBorder="1" applyAlignment="1" applyProtection="1">
      <alignment horizontal="right" wrapText="1"/>
      <protection locked="0"/>
    </xf>
    <xf numFmtId="2" fontId="10" fillId="0" borderId="0" xfId="79" applyNumberFormat="1" applyFont="1" applyBorder="1" applyAlignment="1" applyProtection="1">
      <alignment horizontal="left"/>
    </xf>
    <xf numFmtId="165" fontId="7" fillId="0" borderId="0" xfId="76" applyFont="1" applyBorder="1" applyAlignment="1" applyProtection="1">
      <alignment horizontal="left"/>
      <protection locked="0"/>
    </xf>
    <xf numFmtId="165" fontId="7" fillId="0" borderId="0" xfId="76" applyFont="1" applyBorder="1" applyAlignment="1" applyProtection="1">
      <alignment horizontal="right"/>
      <protection locked="0"/>
    </xf>
    <xf numFmtId="165" fontId="10" fillId="0" borderId="0" xfId="76" applyFont="1"/>
    <xf numFmtId="165" fontId="16" fillId="0" borderId="0" xfId="79" applyFont="1" applyBorder="1"/>
    <xf numFmtId="165" fontId="7" fillId="0" borderId="0" xfId="79" applyFont="1" applyBorder="1"/>
    <xf numFmtId="165" fontId="7" fillId="0" borderId="0" xfId="79" applyFont="1"/>
    <xf numFmtId="165" fontId="4" fillId="0" borderId="0" xfId="79" applyFont="1" applyBorder="1" applyAlignment="1" applyProtection="1">
      <alignment horizontal="left"/>
      <protection locked="0"/>
    </xf>
    <xf numFmtId="4" fontId="45" fillId="2" borderId="0" xfId="0" applyNumberFormat="1" applyFont="1" applyFill="1" applyAlignment="1">
      <alignment horizontal="center"/>
    </xf>
    <xf numFmtId="165" fontId="13" fillId="3" borderId="0" xfId="79" applyFont="1" applyFill="1" applyBorder="1" applyAlignment="1" applyProtection="1">
      <alignment horizontal="left"/>
      <protection locked="0"/>
    </xf>
    <xf numFmtId="165" fontId="13" fillId="3" borderId="0" xfId="79" applyFont="1" applyFill="1" applyBorder="1"/>
    <xf numFmtId="170" fontId="10" fillId="0" borderId="0" xfId="79" applyNumberFormat="1" applyFont="1" applyBorder="1"/>
    <xf numFmtId="171" fontId="15" fillId="0" borderId="0" xfId="93" applyNumberFormat="1" applyFont="1" applyBorder="1" applyAlignment="1">
      <alignment horizontal="right"/>
    </xf>
    <xf numFmtId="165" fontId="7" fillId="0" borderId="0" xfId="76" applyFont="1"/>
    <xf numFmtId="176" fontId="10" fillId="0" borderId="0" xfId="76" applyNumberFormat="1" applyFont="1" applyBorder="1" applyAlignment="1">
      <alignment horizontal="right"/>
    </xf>
    <xf numFmtId="165" fontId="10" fillId="0" borderId="2" xfId="76" applyFont="1" applyFill="1" applyBorder="1"/>
    <xf numFmtId="165" fontId="11" fillId="3" borderId="0" xfId="76" applyFont="1" applyFill="1" applyBorder="1"/>
    <xf numFmtId="170" fontId="10" fillId="0" borderId="0" xfId="79" applyNumberFormat="1" applyFont="1" applyBorder="1" applyAlignment="1" applyProtection="1">
      <alignment horizontal="right" wrapText="1"/>
      <protection locked="0"/>
    </xf>
    <xf numFmtId="170" fontId="10" fillId="0" borderId="0" xfId="79" applyNumberFormat="1" applyFont="1" applyFill="1" applyBorder="1" applyAlignment="1" applyProtection="1">
      <alignment horizontal="right" wrapText="1"/>
      <protection locked="0"/>
    </xf>
    <xf numFmtId="165" fontId="10" fillId="0" borderId="0" xfId="76" applyFont="1" applyBorder="1" applyAlignment="1">
      <alignment vertical="center"/>
    </xf>
    <xf numFmtId="165" fontId="10" fillId="0" borderId="0" xfId="76" applyFont="1" applyAlignment="1">
      <alignment vertical="center"/>
    </xf>
    <xf numFmtId="171" fontId="10" fillId="0" borderId="0" xfId="79" applyNumberFormat="1" applyFont="1" applyBorder="1" applyAlignment="1" applyProtection="1">
      <alignment horizontal="right"/>
      <protection locked="0"/>
    </xf>
    <xf numFmtId="165" fontId="10" fillId="0" borderId="0" xfId="79" applyFont="1" applyBorder="1" applyAlignment="1">
      <alignment wrapText="1"/>
    </xf>
    <xf numFmtId="170" fontId="4" fillId="3" borderId="0" xfId="90" applyNumberFormat="1" applyFont="1" applyFill="1" applyBorder="1" applyAlignment="1"/>
    <xf numFmtId="4" fontId="6" fillId="3" borderId="0" xfId="7" applyNumberFormat="1" applyFill="1"/>
    <xf numFmtId="4" fontId="6" fillId="0" borderId="0" xfId="7" applyNumberFormat="1"/>
    <xf numFmtId="170" fontId="47" fillId="3" borderId="0" xfId="90" applyNumberFormat="1" applyFont="1" applyFill="1" applyBorder="1" applyAlignment="1"/>
    <xf numFmtId="170" fontId="23" fillId="3" borderId="0" xfId="90" applyNumberFormat="1" applyFont="1" applyFill="1" applyBorder="1"/>
    <xf numFmtId="170" fontId="10" fillId="3" borderId="0" xfId="90" applyNumberFormat="1" applyFont="1" applyFill="1" applyBorder="1" applyAlignment="1">
      <alignment horizontal="right"/>
    </xf>
    <xf numFmtId="4" fontId="6" fillId="0" borderId="0" xfId="7" applyNumberFormat="1" applyBorder="1"/>
    <xf numFmtId="4" fontId="45" fillId="2" borderId="0" xfId="0" applyNumberFormat="1" applyFont="1" applyFill="1" applyAlignment="1">
      <alignment horizontal="right"/>
    </xf>
    <xf numFmtId="3" fontId="16" fillId="0" borderId="0" xfId="81" applyNumberFormat="1" applyFont="1" applyAlignment="1" applyProtection="1">
      <alignment horizontal="right"/>
      <protection locked="0"/>
    </xf>
    <xf numFmtId="3" fontId="16" fillId="3" borderId="0" xfId="81" applyNumberFormat="1" applyFont="1" applyFill="1" applyAlignment="1" applyProtection="1">
      <alignment horizontal="right"/>
      <protection locked="0"/>
    </xf>
    <xf numFmtId="3" fontId="16" fillId="0" borderId="0" xfId="81" applyNumberFormat="1" applyFont="1" applyFill="1" applyAlignment="1" applyProtection="1">
      <alignment horizontal="right"/>
      <protection locked="0"/>
    </xf>
    <xf numFmtId="170" fontId="10" fillId="3" borderId="0" xfId="90" applyNumberFormat="1" applyFont="1" applyFill="1" applyBorder="1" applyAlignment="1">
      <alignment horizontal="left" wrapText="1" indent="3"/>
    </xf>
    <xf numFmtId="170" fontId="10" fillId="3" borderId="0" xfId="90" applyNumberFormat="1" applyFont="1" applyFill="1" applyBorder="1" applyAlignment="1">
      <alignment horizontal="left" wrapText="1" indent="4"/>
    </xf>
    <xf numFmtId="170" fontId="10" fillId="3" borderId="0" xfId="90" applyNumberFormat="1" applyFont="1" applyFill="1" applyBorder="1" applyAlignment="1">
      <alignment horizontal="left" wrapText="1" indent="5"/>
    </xf>
    <xf numFmtId="170" fontId="10" fillId="3" borderId="0" xfId="90" applyNumberFormat="1" applyFont="1" applyFill="1" applyBorder="1" applyAlignment="1">
      <alignment horizontal="left" indent="5"/>
    </xf>
    <xf numFmtId="170" fontId="10" fillId="3" borderId="0" xfId="90" applyNumberFormat="1" applyFont="1" applyFill="1" applyBorder="1" applyAlignment="1">
      <alignment horizontal="left" wrapText="1" indent="2"/>
    </xf>
    <xf numFmtId="170" fontId="10" fillId="3" borderId="0" xfId="90" applyNumberFormat="1" applyFont="1" applyFill="1" applyBorder="1" applyAlignment="1">
      <alignment horizontal="left" indent="3"/>
    </xf>
    <xf numFmtId="170" fontId="16" fillId="3" borderId="0" xfId="90" applyNumberFormat="1" applyFont="1" applyFill="1" applyBorder="1" applyAlignment="1">
      <alignment horizontal="right"/>
    </xf>
    <xf numFmtId="0" fontId="10" fillId="3" borderId="0" xfId="7" applyFont="1" applyFill="1" applyBorder="1"/>
    <xf numFmtId="3" fontId="10" fillId="0" borderId="0" xfId="81" applyNumberFormat="1" applyFont="1" applyBorder="1" applyAlignment="1" applyProtection="1">
      <protection locked="0"/>
    </xf>
    <xf numFmtId="165" fontId="10" fillId="3" borderId="0" xfId="79" applyFont="1" applyFill="1"/>
    <xf numFmtId="165" fontId="10" fillId="3" borderId="0" xfId="79" applyFont="1" applyFill="1" applyBorder="1" applyAlignment="1">
      <alignment wrapText="1"/>
    </xf>
    <xf numFmtId="3" fontId="16" fillId="0" borderId="0" xfId="81" applyNumberFormat="1" applyFont="1" applyAlignment="1"/>
    <xf numFmtId="170" fontId="10" fillId="3" borderId="0" xfId="90" applyNumberFormat="1" applyFont="1" applyFill="1" applyBorder="1" applyAlignment="1">
      <alignment horizontal="left" wrapText="1"/>
    </xf>
    <xf numFmtId="170" fontId="10" fillId="4" borderId="0" xfId="90" applyNumberFormat="1" applyFont="1" applyFill="1" applyBorder="1" applyAlignment="1">
      <alignment horizontal="right"/>
    </xf>
    <xf numFmtId="170" fontId="10" fillId="3" borderId="0" xfId="90" applyNumberFormat="1" applyFont="1" applyFill="1" applyBorder="1" applyAlignment="1">
      <alignment wrapText="1"/>
    </xf>
    <xf numFmtId="165" fontId="15" fillId="3" borderId="0" xfId="76" applyFont="1" applyFill="1" applyBorder="1" applyAlignment="1" applyProtection="1">
      <alignment horizontal="left"/>
    </xf>
    <xf numFmtId="165" fontId="31" fillId="3" borderId="0" xfId="76" applyFont="1" applyFill="1" applyBorder="1" applyAlignment="1" applyProtection="1">
      <alignment horizontal="right"/>
    </xf>
    <xf numFmtId="165" fontId="10" fillId="3" borderId="2" xfId="79" applyFont="1" applyFill="1" applyBorder="1"/>
    <xf numFmtId="165" fontId="4" fillId="3" borderId="0" xfId="76" applyFont="1" applyFill="1" applyBorder="1" applyAlignment="1" applyProtection="1"/>
    <xf numFmtId="165" fontId="19" fillId="3" borderId="0" xfId="76" applyFont="1" applyFill="1" applyBorder="1" applyAlignment="1" applyProtection="1"/>
    <xf numFmtId="165" fontId="14" fillId="3" borderId="0" xfId="76" applyFont="1" applyFill="1" applyBorder="1" applyProtection="1"/>
    <xf numFmtId="165" fontId="31" fillId="3" borderId="0" xfId="76" applyFont="1" applyFill="1" applyBorder="1" applyProtection="1"/>
    <xf numFmtId="165" fontId="19" fillId="3" borderId="0" xfId="76" applyFont="1" applyFill="1" applyBorder="1" applyAlignment="1" applyProtection="1">
      <alignment horizontal="left"/>
    </xf>
    <xf numFmtId="165" fontId="15" fillId="3" borderId="0" xfId="76" applyFont="1" applyFill="1" applyBorder="1" applyProtection="1"/>
    <xf numFmtId="0" fontId="15" fillId="3" borderId="0" xfId="79" applyNumberFormat="1" applyFont="1" applyFill="1" applyBorder="1" applyAlignment="1" applyProtection="1">
      <alignment horizontal="left" wrapText="1" indent="1"/>
    </xf>
    <xf numFmtId="170" fontId="10" fillId="3" borderId="0" xfId="76" applyNumberFormat="1" applyFont="1" applyFill="1" applyBorder="1" applyAlignment="1" applyProtection="1">
      <alignment horizontal="right" wrapText="1"/>
      <protection locked="0"/>
    </xf>
    <xf numFmtId="170" fontId="15" fillId="3" borderId="0" xfId="76" applyNumberFormat="1" applyFont="1" applyFill="1" applyBorder="1" applyAlignment="1" applyProtection="1">
      <alignment horizontal="right" wrapText="1"/>
      <protection locked="0"/>
    </xf>
    <xf numFmtId="170" fontId="15" fillId="3" borderId="0" xfId="76" applyNumberFormat="1" applyFont="1" applyFill="1" applyProtection="1"/>
    <xf numFmtId="171" fontId="15" fillId="3" borderId="0" xfId="76" applyNumberFormat="1" applyFont="1" applyFill="1" applyBorder="1" applyProtection="1"/>
    <xf numFmtId="1" fontId="15" fillId="3" borderId="0" xfId="76" applyNumberFormat="1" applyFont="1" applyFill="1" applyBorder="1" applyProtection="1"/>
    <xf numFmtId="170" fontId="15" fillId="3" borderId="0" xfId="76" applyNumberFormat="1" applyFont="1" applyFill="1" applyBorder="1" applyProtection="1"/>
    <xf numFmtId="165" fontId="36" fillId="2" borderId="0" xfId="76" applyFont="1" applyFill="1" applyBorder="1" applyAlignment="1" applyProtection="1">
      <alignment horizontal="center"/>
    </xf>
    <xf numFmtId="165" fontId="36" fillId="2" borderId="16" xfId="76" applyFont="1" applyFill="1" applyBorder="1" applyAlignment="1" applyProtection="1">
      <alignment horizontal="right"/>
    </xf>
    <xf numFmtId="165" fontId="15" fillId="3" borderId="11" xfId="79" applyFont="1" applyFill="1" applyBorder="1" applyAlignment="1" applyProtection="1">
      <alignment horizontal="left"/>
    </xf>
    <xf numFmtId="1" fontId="15" fillId="3" borderId="11" xfId="76" applyNumberFormat="1" applyFont="1" applyFill="1" applyBorder="1" applyProtection="1"/>
    <xf numFmtId="1" fontId="15" fillId="3" borderId="11" xfId="76" applyNumberFormat="1" applyFont="1" applyFill="1" applyBorder="1" applyAlignment="1" applyProtection="1">
      <alignment horizontal="left"/>
    </xf>
    <xf numFmtId="165" fontId="31" fillId="3" borderId="0" xfId="76" applyFont="1" applyFill="1" applyBorder="1" applyAlignment="1" applyProtection="1">
      <alignment horizontal="left"/>
    </xf>
    <xf numFmtId="1" fontId="15" fillId="3" borderId="0" xfId="76" applyNumberFormat="1" applyFont="1" applyFill="1" applyBorder="1" applyAlignment="1" applyProtection="1">
      <alignment horizontal="left"/>
    </xf>
    <xf numFmtId="1" fontId="15" fillId="3" borderId="0" xfId="76" applyNumberFormat="1" applyFont="1" applyFill="1" applyBorder="1" applyAlignment="1" applyProtection="1">
      <alignment horizontal="right"/>
    </xf>
    <xf numFmtId="165" fontId="15" fillId="3" borderId="0" xfId="76" applyFont="1" applyFill="1" applyBorder="1" applyAlignment="1" applyProtection="1">
      <alignment horizontal="right"/>
    </xf>
    <xf numFmtId="165" fontId="31" fillId="0" borderId="0" xfId="87" applyNumberFormat="1" applyFont="1" applyBorder="1" applyAlignment="1" applyProtection="1">
      <alignment horizontal="left"/>
    </xf>
    <xf numFmtId="165" fontId="31" fillId="0" borderId="0" xfId="87" applyNumberFormat="1" applyFont="1" applyBorder="1" applyAlignment="1" applyProtection="1">
      <alignment horizontal="right"/>
    </xf>
    <xf numFmtId="165" fontId="15" fillId="0" borderId="0" xfId="87" applyNumberFormat="1" applyFont="1" applyBorder="1" applyProtection="1"/>
    <xf numFmtId="0" fontId="4" fillId="0" borderId="0" xfId="87" applyNumberFormat="1" applyFont="1" applyBorder="1" applyAlignment="1" applyProtection="1">
      <alignment horizontal="left" wrapText="1"/>
    </xf>
    <xf numFmtId="165" fontId="11" fillId="3" borderId="0" xfId="87" applyNumberFormat="1" applyFont="1" applyFill="1" applyBorder="1" applyAlignment="1" applyProtection="1">
      <alignment horizontal="left"/>
    </xf>
    <xf numFmtId="165" fontId="11" fillId="3" borderId="0" xfId="87" applyNumberFormat="1" applyFont="1" applyFill="1" applyBorder="1" applyProtection="1"/>
    <xf numFmtId="1" fontId="10" fillId="3" borderId="0" xfId="87" applyNumberFormat="1" applyFont="1" applyFill="1" applyBorder="1" applyAlignment="1" applyProtection="1">
      <alignment horizontal="right" vertical="center"/>
    </xf>
    <xf numFmtId="1" fontId="36" fillId="2" borderId="0" xfId="87" applyNumberFormat="1" applyFont="1" applyFill="1" applyBorder="1" applyAlignment="1" applyProtection="1"/>
    <xf numFmtId="1" fontId="36" fillId="2" borderId="0" xfId="87" applyNumberFormat="1" applyFont="1" applyFill="1" applyBorder="1" applyAlignment="1" applyProtection="1">
      <alignment horizontal="right"/>
    </xf>
    <xf numFmtId="1" fontId="15" fillId="0" borderId="0" xfId="87" applyNumberFormat="1" applyFont="1" applyFill="1" applyBorder="1" applyAlignment="1" applyProtection="1"/>
    <xf numFmtId="1" fontId="15" fillId="0" borderId="0" xfId="87" applyNumberFormat="1" applyFont="1" applyFill="1" applyBorder="1" applyAlignment="1" applyProtection="1">
      <alignment horizontal="right"/>
    </xf>
    <xf numFmtId="165" fontId="15" fillId="0" borderId="0" xfId="87" applyNumberFormat="1" applyFont="1" applyAlignment="1" applyProtection="1">
      <alignment vertical="center"/>
    </xf>
    <xf numFmtId="165" fontId="15" fillId="0" borderId="0" xfId="87" applyNumberFormat="1" applyFont="1" applyBorder="1" applyAlignment="1" applyProtection="1">
      <alignment horizontal="left"/>
    </xf>
    <xf numFmtId="165" fontId="15" fillId="0" borderId="0" xfId="87" applyNumberFormat="1" applyFont="1" applyProtection="1"/>
    <xf numFmtId="1" fontId="15" fillId="0" borderId="0" xfId="87" applyNumberFormat="1" applyFont="1" applyAlignment="1" applyProtection="1">
      <alignment horizontal="right"/>
    </xf>
    <xf numFmtId="0" fontId="36" fillId="2" borderId="0" xfId="86" applyNumberFormat="1" applyFont="1" applyFill="1" applyBorder="1" applyAlignment="1" applyProtection="1">
      <alignment horizontal="left" wrapText="1"/>
    </xf>
    <xf numFmtId="170" fontId="36" fillId="2" borderId="0" xfId="87" applyNumberFormat="1" applyFont="1" applyFill="1" applyBorder="1" applyAlignment="1" applyProtection="1">
      <alignment horizontal="right" wrapText="1"/>
    </xf>
    <xf numFmtId="170" fontId="15" fillId="0" borderId="0" xfId="87" applyNumberFormat="1" applyFont="1" applyBorder="1" applyAlignment="1" applyProtection="1">
      <alignment horizontal="right"/>
      <protection locked="0"/>
    </xf>
    <xf numFmtId="177" fontId="14" fillId="0" borderId="0" xfId="87" applyNumberFormat="1" applyFont="1" applyBorder="1" applyAlignment="1" applyProtection="1">
      <alignment horizontal="right"/>
    </xf>
    <xf numFmtId="0" fontId="15" fillId="0" borderId="0" xfId="86" applyNumberFormat="1" applyFont="1" applyBorder="1" applyAlignment="1" applyProtection="1">
      <alignment horizontal="left" wrapText="1" indent="1"/>
    </xf>
    <xf numFmtId="170" fontId="15" fillId="0" borderId="0" xfId="87" applyNumberFormat="1" applyFont="1" applyBorder="1" applyAlignment="1" applyProtection="1">
      <alignment horizontal="right" wrapText="1"/>
      <protection locked="0"/>
    </xf>
    <xf numFmtId="1" fontId="15" fillId="0" borderId="0" xfId="87" applyNumberFormat="1" applyFont="1" applyAlignment="1" applyProtection="1">
      <alignment horizontal="left"/>
    </xf>
    <xf numFmtId="1" fontId="15" fillId="0" borderId="0" xfId="87" applyNumberFormat="1" applyFont="1" applyProtection="1"/>
    <xf numFmtId="165" fontId="15" fillId="0" borderId="0" xfId="87" applyNumberFormat="1" applyFont="1" applyAlignment="1" applyProtection="1">
      <alignment horizontal="left"/>
    </xf>
    <xf numFmtId="165" fontId="14" fillId="0" borderId="0" xfId="87" applyNumberFormat="1" applyFont="1" applyAlignment="1" applyProtection="1">
      <alignment horizontal="left"/>
    </xf>
    <xf numFmtId="4" fontId="10" fillId="0" borderId="0" xfId="7" applyNumberFormat="1" applyFont="1" applyBorder="1" applyProtection="1"/>
    <xf numFmtId="165" fontId="15" fillId="0" borderId="2" xfId="87" applyNumberFormat="1" applyFont="1" applyBorder="1" applyProtection="1"/>
    <xf numFmtId="4" fontId="10" fillId="0" borderId="2" xfId="7" applyNumberFormat="1" applyFont="1" applyBorder="1" applyProtection="1"/>
    <xf numFmtId="165" fontId="4" fillId="0" borderId="0" xfId="94" applyFont="1" applyFill="1" applyBorder="1" applyAlignment="1" applyProtection="1">
      <protection locked="0"/>
    </xf>
    <xf numFmtId="165" fontId="19" fillId="0" borderId="0" xfId="94" applyFont="1" applyFill="1" applyBorder="1" applyAlignment="1" applyProtection="1">
      <protection locked="0"/>
    </xf>
    <xf numFmtId="4" fontId="49" fillId="0" borderId="0" xfId="0" applyNumberFormat="1" applyFont="1" applyFill="1" applyBorder="1" applyAlignment="1">
      <alignment vertical="top" wrapText="1"/>
    </xf>
    <xf numFmtId="4" fontId="20" fillId="0" borderId="0" xfId="0" applyNumberFormat="1" applyFont="1" applyFill="1" applyBorder="1" applyAlignment="1"/>
    <xf numFmtId="165" fontId="50" fillId="0" borderId="0" xfId="94" applyFont="1" applyFill="1"/>
    <xf numFmtId="4" fontId="23" fillId="0" borderId="0" xfId="0" applyNumberFormat="1" applyFont="1" applyFill="1" applyBorder="1" applyAlignment="1"/>
    <xf numFmtId="49" fontId="51" fillId="0" borderId="0" xfId="0" applyNumberFormat="1" applyFont="1" applyFill="1" applyBorder="1" applyAlignment="1">
      <alignment vertical="top" wrapText="1"/>
    </xf>
    <xf numFmtId="4" fontId="51" fillId="0" borderId="0" xfId="0" applyNumberFormat="1" applyFont="1" applyFill="1" applyBorder="1" applyAlignment="1">
      <alignment vertical="top" wrapText="1"/>
    </xf>
    <xf numFmtId="4" fontId="10" fillId="0" borderId="0" xfId="0" applyNumberFormat="1" applyFont="1" applyFill="1" applyBorder="1" applyAlignment="1">
      <alignment horizontal="right" wrapText="1"/>
    </xf>
    <xf numFmtId="4" fontId="36" fillId="2" borderId="0" xfId="0" applyNumberFormat="1" applyFont="1" applyFill="1" applyBorder="1" applyAlignment="1">
      <alignment wrapText="1"/>
    </xf>
    <xf numFmtId="4" fontId="36" fillId="2" borderId="0" xfId="0" applyNumberFormat="1" applyFont="1" applyFill="1" applyBorder="1" applyAlignment="1">
      <alignment horizontal="center" wrapText="1"/>
    </xf>
    <xf numFmtId="4" fontId="36" fillId="2" borderId="0" xfId="0" applyNumberFormat="1" applyFont="1" applyFill="1" applyBorder="1" applyAlignment="1">
      <alignment horizontal="right" wrapText="1"/>
    </xf>
    <xf numFmtId="165" fontId="52" fillId="0" borderId="0" xfId="94" applyFont="1" applyFill="1" applyBorder="1"/>
    <xf numFmtId="4" fontId="10" fillId="0" borderId="0" xfId="0" applyNumberFormat="1" applyFont="1" applyFill="1" applyBorder="1" applyAlignment="1">
      <alignment wrapText="1"/>
    </xf>
    <xf numFmtId="49" fontId="10" fillId="0" borderId="0" xfId="0" applyNumberFormat="1" applyFont="1" applyFill="1" applyBorder="1" applyAlignment="1">
      <alignment wrapText="1"/>
    </xf>
    <xf numFmtId="4" fontId="36" fillId="2" borderId="0" xfId="0" applyNumberFormat="1" applyFont="1" applyFill="1" applyBorder="1" applyAlignment="1">
      <alignment horizontal="left" wrapText="1"/>
    </xf>
    <xf numFmtId="49" fontId="36" fillId="2" borderId="0" xfId="0" applyNumberFormat="1" applyFont="1" applyFill="1" applyBorder="1" applyAlignment="1">
      <alignment wrapText="1"/>
    </xf>
    <xf numFmtId="3" fontId="36" fillId="2" borderId="0" xfId="0" applyNumberFormat="1" applyFont="1" applyFill="1" applyBorder="1" applyAlignment="1">
      <alignment horizontal="right" wrapText="1"/>
    </xf>
    <xf numFmtId="165" fontId="53" fillId="0" borderId="0" xfId="94" applyFont="1" applyFill="1" applyBorder="1" applyAlignment="1"/>
    <xf numFmtId="4" fontId="11" fillId="3" borderId="0" xfId="0" applyNumberFormat="1" applyFont="1" applyFill="1" applyBorder="1" applyAlignment="1">
      <alignment horizontal="left" wrapText="1"/>
    </xf>
    <xf numFmtId="49" fontId="11" fillId="3" borderId="0" xfId="0" applyNumberFormat="1" applyFont="1" applyFill="1" applyBorder="1" applyAlignment="1">
      <alignment wrapText="1"/>
    </xf>
    <xf numFmtId="165" fontId="53" fillId="3" borderId="0" xfId="94" applyFont="1" applyFill="1" applyBorder="1" applyAlignment="1"/>
    <xf numFmtId="165" fontId="53" fillId="0" borderId="0" xfId="94" applyFont="1" applyFill="1" applyAlignment="1"/>
    <xf numFmtId="4" fontId="10" fillId="0" borderId="2" xfId="0" applyNumberFormat="1" applyFont="1" applyBorder="1" applyAlignment="1">
      <alignment horizontal="left" wrapText="1"/>
    </xf>
    <xf numFmtId="165" fontId="52" fillId="0" borderId="0" xfId="94" applyFont="1" applyFill="1" applyAlignment="1"/>
    <xf numFmtId="4" fontId="36" fillId="2" borderId="15" xfId="0" applyNumberFormat="1" applyFont="1" applyFill="1" applyBorder="1" applyAlignment="1">
      <alignment horizontal="left" wrapText="1"/>
    </xf>
    <xf numFmtId="4" fontId="36" fillId="2" borderId="16" xfId="0" applyNumberFormat="1" applyFont="1" applyFill="1" applyBorder="1" applyAlignment="1">
      <alignment horizontal="left" wrapText="1"/>
    </xf>
    <xf numFmtId="4" fontId="10" fillId="0" borderId="0" xfId="0" applyNumberFormat="1" applyFont="1" applyBorder="1" applyAlignment="1">
      <alignment horizontal="left" wrapText="1"/>
    </xf>
    <xf numFmtId="3" fontId="10" fillId="0" borderId="0" xfId="0" applyNumberFormat="1" applyFont="1" applyFill="1" applyBorder="1" applyAlignment="1">
      <alignment horizontal="right" wrapText="1"/>
    </xf>
    <xf numFmtId="4" fontId="10" fillId="4" borderId="0" xfId="0" applyNumberFormat="1" applyFont="1" applyFill="1" applyBorder="1" applyAlignment="1">
      <alignment horizontal="left" wrapText="1"/>
    </xf>
    <xf numFmtId="165" fontId="53" fillId="4" borderId="0" xfId="94" applyFont="1" applyFill="1" applyAlignment="1"/>
    <xf numFmtId="165" fontId="20" fillId="0" borderId="0" xfId="94" applyFont="1" applyFill="1" applyAlignment="1"/>
    <xf numFmtId="165" fontId="20" fillId="4" borderId="0" xfId="94" applyFont="1" applyFill="1" applyBorder="1" applyAlignment="1"/>
    <xf numFmtId="165" fontId="20" fillId="4" borderId="0" xfId="94" applyFont="1" applyFill="1" applyAlignment="1"/>
    <xf numFmtId="4" fontId="16" fillId="0" borderId="0" xfId="0" applyNumberFormat="1" applyFont="1" applyBorder="1" applyAlignment="1">
      <alignment horizontal="left" vertical="top" wrapText="1"/>
    </xf>
    <xf numFmtId="165" fontId="52" fillId="0" borderId="0" xfId="94" applyFont="1" applyFill="1"/>
    <xf numFmtId="165" fontId="20" fillId="0" borderId="0" xfId="94" applyFont="1" applyFill="1"/>
    <xf numFmtId="3" fontId="36" fillId="2" borderId="0" xfId="0" applyNumberFormat="1" applyFont="1" applyFill="1" applyBorder="1" applyAlignment="1">
      <alignment horizontal="center" wrapText="1"/>
    </xf>
    <xf numFmtId="165" fontId="49" fillId="0" borderId="0" xfId="94" applyFont="1" applyFill="1"/>
    <xf numFmtId="165" fontId="20" fillId="0" borderId="0" xfId="94" applyFont="1" applyFill="1" applyBorder="1"/>
    <xf numFmtId="3" fontId="10" fillId="0" borderId="0" xfId="0" applyNumberFormat="1" applyFont="1" applyFill="1" applyBorder="1" applyAlignment="1">
      <alignment wrapText="1"/>
    </xf>
    <xf numFmtId="165" fontId="53" fillId="0" borderId="0" xfId="94" applyFont="1" applyFill="1"/>
    <xf numFmtId="165" fontId="38" fillId="0" borderId="0" xfId="94" applyFont="1" applyFill="1"/>
    <xf numFmtId="49" fontId="52" fillId="0" borderId="0" xfId="94" applyNumberFormat="1" applyFont="1" applyFill="1"/>
    <xf numFmtId="4" fontId="10" fillId="3" borderId="0" xfId="105" applyNumberFormat="1" applyFont="1" applyFill="1" applyBorder="1" applyAlignment="1">
      <alignment horizontal="left" wrapText="1"/>
    </xf>
    <xf numFmtId="4" fontId="10" fillId="0" borderId="0" xfId="0" applyNumberFormat="1" applyFont="1" applyFill="1" applyBorder="1" applyAlignment="1">
      <alignment horizontal="left" wrapText="1"/>
    </xf>
    <xf numFmtId="4" fontId="10" fillId="0" borderId="0" xfId="113" applyNumberFormat="1" applyFont="1" applyBorder="1" applyAlignment="1">
      <alignment horizontal="left" vertical="top" wrapText="1"/>
    </xf>
    <xf numFmtId="4" fontId="16" fillId="0" borderId="0" xfId="0" applyNumberFormat="1" applyFont="1" applyBorder="1" applyAlignment="1">
      <alignment horizontal="left" wrapText="1"/>
    </xf>
    <xf numFmtId="4" fontId="16" fillId="0" borderId="2" xfId="0" applyNumberFormat="1" applyFont="1" applyBorder="1" applyAlignment="1">
      <alignment horizontal="left" wrapText="1"/>
    </xf>
    <xf numFmtId="3" fontId="10" fillId="3" borderId="2" xfId="108" applyNumberFormat="1" applyFont="1" applyFill="1" applyBorder="1" applyAlignment="1">
      <alignment horizontal="right" wrapText="1"/>
    </xf>
    <xf numFmtId="3" fontId="10" fillId="0" borderId="2" xfId="0" applyNumberFormat="1" applyFont="1" applyBorder="1" applyAlignment="1">
      <alignment horizontal="right" wrapText="1"/>
    </xf>
    <xf numFmtId="3" fontId="10" fillId="3" borderId="2" xfId="109" applyNumberFormat="1" applyFont="1" applyFill="1" applyBorder="1" applyAlignment="1">
      <alignment horizontal="right" wrapText="1"/>
    </xf>
    <xf numFmtId="3" fontId="10" fillId="3" borderId="2" xfId="110" applyNumberFormat="1" applyFont="1" applyFill="1" applyBorder="1" applyAlignment="1">
      <alignment horizontal="right" wrapText="1"/>
    </xf>
    <xf numFmtId="3" fontId="10" fillId="3" borderId="2" xfId="111" applyNumberFormat="1" applyFont="1" applyFill="1" applyBorder="1" applyAlignment="1">
      <alignment horizontal="right" wrapText="1"/>
    </xf>
    <xf numFmtId="4" fontId="10" fillId="0" borderId="0" xfId="0" applyNumberFormat="1" applyFont="1" applyBorder="1" applyAlignment="1"/>
    <xf numFmtId="4" fontId="6" fillId="0" borderId="0" xfId="0" applyNumberFormat="1" applyFont="1" applyBorder="1" applyAlignment="1">
      <alignment horizontal="left"/>
    </xf>
    <xf numFmtId="1" fontId="6" fillId="0" borderId="0" xfId="0" applyNumberFormat="1" applyFont="1" applyBorder="1" applyAlignment="1"/>
    <xf numFmtId="3" fontId="10" fillId="0" borderId="0" xfId="0" applyNumberFormat="1" applyFont="1" applyBorder="1" applyAlignment="1">
      <alignment horizontal="right" wrapText="1"/>
    </xf>
    <xf numFmtId="3" fontId="36" fillId="2" borderId="0" xfId="0" applyNumberFormat="1" applyFont="1" applyFill="1" applyBorder="1" applyAlignment="1">
      <alignment wrapText="1"/>
    </xf>
    <xf numFmtId="3" fontId="10" fillId="3" borderId="0" xfId="102" applyNumberFormat="1" applyFont="1" applyFill="1" applyBorder="1" applyAlignment="1">
      <alignment wrapText="1"/>
    </xf>
    <xf numFmtId="3" fontId="10" fillId="3" borderId="0" xfId="103" applyNumberFormat="1" applyFont="1" applyFill="1" applyBorder="1" applyAlignment="1">
      <alignment wrapText="1"/>
    </xf>
    <xf numFmtId="3" fontId="54" fillId="3" borderId="0" xfId="103" applyNumberFormat="1" applyFont="1" applyFill="1" applyBorder="1" applyAlignment="1">
      <alignment wrapText="1"/>
    </xf>
    <xf numFmtId="3" fontId="10" fillId="3" borderId="0" xfId="106" applyNumberFormat="1" applyFont="1" applyFill="1" applyBorder="1" applyAlignment="1">
      <alignment wrapText="1"/>
    </xf>
    <xf numFmtId="3" fontId="10" fillId="3" borderId="0" xfId="112" applyNumberFormat="1" applyFont="1" applyFill="1" applyBorder="1" applyAlignment="1">
      <alignment wrapText="1"/>
    </xf>
    <xf numFmtId="3" fontId="10" fillId="3" borderId="0" xfId="114" applyNumberFormat="1" applyFont="1" applyFill="1" applyBorder="1" applyAlignment="1">
      <alignment wrapText="1"/>
    </xf>
    <xf numFmtId="3" fontId="11" fillId="3" borderId="0" xfId="0" applyNumberFormat="1" applyFont="1" applyFill="1" applyBorder="1" applyAlignment="1">
      <alignment wrapText="1"/>
    </xf>
    <xf numFmtId="165" fontId="4" fillId="0" borderId="0" xfId="96" applyFont="1" applyBorder="1" applyAlignment="1" applyProtection="1">
      <protection locked="0"/>
    </xf>
    <xf numFmtId="165" fontId="15" fillId="0" borderId="0" xfId="96" applyFont="1"/>
    <xf numFmtId="165" fontId="7" fillId="0" borderId="0" xfId="96" applyFont="1" applyBorder="1" applyAlignment="1" applyProtection="1">
      <alignment horizontal="left"/>
      <protection locked="0"/>
    </xf>
    <xf numFmtId="49" fontId="16" fillId="0" borderId="0" xfId="96" applyNumberFormat="1" applyFont="1" applyBorder="1"/>
    <xf numFmtId="165" fontId="16" fillId="0" borderId="0" xfId="96" applyFont="1" applyBorder="1"/>
    <xf numFmtId="165" fontId="16" fillId="0" borderId="0" xfId="96" applyFont="1" applyBorder="1" applyAlignment="1">
      <alignment horizontal="right"/>
    </xf>
    <xf numFmtId="165" fontId="7" fillId="0" borderId="0" xfId="96" applyFont="1" applyBorder="1" applyAlignment="1">
      <alignment horizontal="center"/>
    </xf>
    <xf numFmtId="165" fontId="36" fillId="2" borderId="0" xfId="96" applyFont="1" applyFill="1" applyBorder="1" applyAlignment="1">
      <alignment horizontal="center"/>
    </xf>
    <xf numFmtId="49" fontId="36" fillId="2" borderId="0" xfId="96" applyNumberFormat="1" applyFont="1" applyFill="1" applyBorder="1" applyAlignment="1" applyProtection="1">
      <alignment horizontal="center"/>
      <protection locked="0"/>
    </xf>
    <xf numFmtId="4" fontId="36" fillId="2" borderId="0" xfId="0" applyNumberFormat="1" applyFont="1" applyFill="1" applyBorder="1"/>
    <xf numFmtId="4" fontId="36" fillId="2" borderId="0" xfId="0" applyNumberFormat="1" applyFont="1" applyFill="1" applyBorder="1" applyAlignment="1">
      <alignment horizontal="right"/>
    </xf>
    <xf numFmtId="1" fontId="36" fillId="2" borderId="0" xfId="115" applyNumberFormat="1" applyFont="1" applyFill="1" applyBorder="1"/>
    <xf numFmtId="165" fontId="36" fillId="2" borderId="0" xfId="96" applyFont="1" applyFill="1" applyBorder="1" applyAlignment="1" applyProtection="1">
      <alignment horizontal="center"/>
      <protection locked="0"/>
    </xf>
    <xf numFmtId="49" fontId="15" fillId="0" borderId="0" xfId="96" applyNumberFormat="1" applyFont="1" applyBorder="1"/>
    <xf numFmtId="1" fontId="10" fillId="0" borderId="0" xfId="115" applyNumberFormat="1" applyFont="1" applyBorder="1"/>
    <xf numFmtId="0" fontId="36" fillId="2" borderId="0" xfId="96" applyNumberFormat="1" applyFont="1" applyFill="1" applyBorder="1" applyAlignment="1">
      <alignment horizontal="left" wrapText="1"/>
    </xf>
    <xf numFmtId="165" fontId="36" fillId="2" borderId="0" xfId="115" applyFont="1" applyFill="1" applyBorder="1"/>
    <xf numFmtId="0" fontId="10" fillId="0" borderId="0" xfId="0" applyNumberFormat="1" applyFont="1" applyBorder="1" applyAlignment="1">
      <alignment horizontal="left" wrapText="1"/>
    </xf>
    <xf numFmtId="165" fontId="10" fillId="0" borderId="0" xfId="115" applyFont="1" applyBorder="1"/>
    <xf numFmtId="3" fontId="10" fillId="0" borderId="0" xfId="116" applyNumberFormat="1" applyFont="1" applyFill="1" applyBorder="1" applyAlignment="1">
      <alignment horizontal="right" wrapText="1"/>
    </xf>
    <xf numFmtId="0" fontId="15" fillId="0" borderId="0" xfId="96" applyNumberFormat="1" applyFont="1" applyBorder="1" applyAlignment="1">
      <alignment horizontal="left" wrapText="1"/>
    </xf>
    <xf numFmtId="165" fontId="55" fillId="0" borderId="0" xfId="96" applyFont="1"/>
    <xf numFmtId="0" fontId="10" fillId="0" borderId="0" xfId="96" applyNumberFormat="1" applyFont="1" applyFill="1" applyBorder="1" applyAlignment="1">
      <alignment horizontal="left" wrapText="1"/>
    </xf>
    <xf numFmtId="4" fontId="10" fillId="0" borderId="0" xfId="0" applyNumberFormat="1" applyFont="1" applyFill="1" applyBorder="1" applyAlignment="1">
      <alignment horizontal="right"/>
    </xf>
    <xf numFmtId="165" fontId="10" fillId="0" borderId="0" xfId="115" applyFont="1" applyFill="1" applyBorder="1"/>
    <xf numFmtId="165" fontId="15" fillId="0" borderId="0" xfId="96" applyFont="1" applyFill="1"/>
    <xf numFmtId="165" fontId="15" fillId="5" borderId="0" xfId="96" applyFont="1" applyFill="1"/>
    <xf numFmtId="3" fontId="10" fillId="0" borderId="0" xfId="117" applyNumberFormat="1" applyFont="1" applyFill="1" applyAlignment="1">
      <alignment horizontal="right" wrapText="1"/>
    </xf>
    <xf numFmtId="0" fontId="10" fillId="0" borderId="0" xfId="0" applyNumberFormat="1" applyFont="1" applyBorder="1" applyAlignment="1">
      <alignment horizontal="left" wrapText="1" indent="2"/>
    </xf>
    <xf numFmtId="0" fontId="10" fillId="0" borderId="0" xfId="118" applyNumberFormat="1" applyFont="1" applyFill="1" applyBorder="1" applyAlignment="1">
      <alignment horizontal="left" wrapText="1"/>
    </xf>
    <xf numFmtId="3" fontId="15" fillId="0" borderId="0" xfId="117" applyNumberFormat="1" applyFont="1" applyAlignment="1">
      <alignment horizontal="right" wrapText="1"/>
    </xf>
    <xf numFmtId="49" fontId="10" fillId="0" borderId="0" xfId="0" applyNumberFormat="1" applyFont="1" applyBorder="1" applyAlignment="1">
      <alignment horizontal="left" wrapText="1" indent="2"/>
    </xf>
    <xf numFmtId="49" fontId="10" fillId="0" borderId="0" xfId="0" applyNumberFormat="1" applyFont="1" applyBorder="1" applyAlignment="1">
      <alignment horizontal="left" wrapText="1" indent="1"/>
    </xf>
    <xf numFmtId="165" fontId="15" fillId="0" borderId="0" xfId="96" applyFont="1" applyBorder="1"/>
    <xf numFmtId="49" fontId="10" fillId="0" borderId="0" xfId="0" applyNumberFormat="1" applyFont="1" applyBorder="1" applyAlignment="1">
      <alignment horizontal="left" vertical="top" wrapText="1" indent="5"/>
    </xf>
    <xf numFmtId="4" fontId="10" fillId="0" borderId="0" xfId="0" applyNumberFormat="1" applyFont="1" applyBorder="1" applyAlignment="1">
      <alignment vertical="top"/>
    </xf>
    <xf numFmtId="3" fontId="10" fillId="0" borderId="0" xfId="0" applyNumberFormat="1" applyFont="1" applyBorder="1" applyAlignment="1">
      <alignment horizontal="right" vertical="top" wrapText="1"/>
    </xf>
    <xf numFmtId="165" fontId="15" fillId="0" borderId="2" xfId="96" applyFont="1" applyBorder="1"/>
    <xf numFmtId="49" fontId="10" fillId="0" borderId="2" xfId="0" applyNumberFormat="1" applyFont="1" applyBorder="1" applyAlignment="1">
      <alignment horizontal="left" vertical="top" wrapText="1" indent="5"/>
    </xf>
    <xf numFmtId="4" fontId="10" fillId="0" borderId="2" xfId="0" applyNumberFormat="1" applyFont="1" applyBorder="1" applyAlignment="1">
      <alignment vertical="top"/>
    </xf>
    <xf numFmtId="4" fontId="10" fillId="0" borderId="2" xfId="0" applyNumberFormat="1" applyFont="1" applyBorder="1" applyAlignment="1"/>
    <xf numFmtId="3" fontId="10" fillId="0" borderId="2" xfId="0" applyNumberFormat="1" applyFont="1" applyBorder="1" applyAlignment="1">
      <alignment horizontal="right" vertical="top" wrapText="1"/>
    </xf>
    <xf numFmtId="165" fontId="18" fillId="0" borderId="0" xfId="96" applyFont="1" applyBorder="1" applyAlignment="1"/>
    <xf numFmtId="165" fontId="15" fillId="0" borderId="0" xfId="96" applyFont="1" applyBorder="1" applyAlignment="1">
      <alignment vertical="top"/>
    </xf>
    <xf numFmtId="49" fontId="15" fillId="0" borderId="0" xfId="96" applyNumberFormat="1" applyFont="1" applyBorder="1" applyAlignment="1">
      <alignment vertical="top"/>
    </xf>
    <xf numFmtId="4" fontId="6" fillId="0" borderId="0" xfId="0" applyNumberFormat="1" applyFont="1" applyBorder="1" applyAlignment="1"/>
    <xf numFmtId="4" fontId="36" fillId="2" borderId="0" xfId="0" applyNumberFormat="1" applyFont="1" applyFill="1" applyBorder="1" applyAlignment="1">
      <alignment vertical="center"/>
    </xf>
    <xf numFmtId="4" fontId="36" fillId="2" borderId="0" xfId="0" applyNumberFormat="1" applyFont="1" applyFill="1" applyBorder="1" applyAlignment="1"/>
    <xf numFmtId="165" fontId="36" fillId="2" borderId="0" xfId="96" applyFont="1" applyFill="1" applyBorder="1"/>
    <xf numFmtId="4" fontId="36" fillId="2" borderId="0" xfId="0" applyNumberFormat="1" applyFont="1" applyFill="1" applyBorder="1" applyAlignment="1">
      <alignment horizontal="right" vertical="center"/>
    </xf>
    <xf numFmtId="165" fontId="36" fillId="2" borderId="0" xfId="96" applyFont="1" applyFill="1" applyBorder="1" applyAlignment="1">
      <alignment horizontal="right"/>
    </xf>
    <xf numFmtId="4" fontId="36" fillId="2" borderId="0" xfId="0" applyNumberFormat="1" applyFont="1" applyFill="1" applyBorder="1" applyAlignment="1">
      <alignment horizontal="left" indent="2"/>
    </xf>
    <xf numFmtId="4" fontId="15" fillId="0" borderId="0" xfId="0" applyNumberFormat="1" applyFont="1" applyBorder="1" applyAlignment="1">
      <alignment wrapText="1"/>
    </xf>
    <xf numFmtId="4" fontId="15" fillId="0" borderId="0" xfId="0" applyNumberFormat="1" applyFont="1" applyBorder="1" applyAlignment="1">
      <alignment horizontal="left" indent="2"/>
    </xf>
    <xf numFmtId="3" fontId="10" fillId="0" borderId="0" xfId="119" applyNumberFormat="1" applyFont="1" applyFill="1" applyBorder="1" applyAlignment="1">
      <alignment horizontal="right" wrapText="1"/>
    </xf>
    <xf numFmtId="3" fontId="15" fillId="0" borderId="0" xfId="96" applyNumberFormat="1" applyFont="1" applyAlignment="1">
      <alignment horizontal="right" wrapText="1"/>
    </xf>
    <xf numFmtId="3" fontId="10" fillId="0" borderId="0" xfId="120" applyNumberFormat="1" applyFont="1" applyFill="1" applyBorder="1" applyAlignment="1">
      <alignment horizontal="right" wrapText="1"/>
    </xf>
    <xf numFmtId="170" fontId="15" fillId="0" borderId="0" xfId="0" applyNumberFormat="1" applyFont="1" applyBorder="1" applyAlignment="1">
      <alignment horizontal="right" wrapText="1"/>
    </xf>
    <xf numFmtId="167" fontId="15" fillId="0" borderId="0" xfId="96" applyNumberFormat="1" applyFont="1"/>
    <xf numFmtId="4" fontId="15" fillId="0" borderId="0" xfId="0" applyNumberFormat="1" applyFont="1" applyBorder="1" applyAlignment="1">
      <alignment horizontal="right" wrapText="1"/>
    </xf>
    <xf numFmtId="4" fontId="10" fillId="0" borderId="0" xfId="0" applyNumberFormat="1" applyFont="1" applyAlignment="1"/>
    <xf numFmtId="4" fontId="4" fillId="0" borderId="0" xfId="0" applyNumberFormat="1" applyFont="1" applyBorder="1" applyAlignment="1"/>
    <xf numFmtId="4" fontId="16" fillId="0" borderId="0" xfId="0" applyNumberFormat="1" applyFont="1" applyBorder="1" applyAlignment="1"/>
    <xf numFmtId="4" fontId="10" fillId="0" borderId="0" xfId="0" applyNumberFormat="1" applyFont="1" applyBorder="1" applyAlignment="1">
      <alignment horizontal="right" vertical="center"/>
    </xf>
    <xf numFmtId="4" fontId="10" fillId="0" borderId="0" xfId="0" applyNumberFormat="1" applyFont="1" applyBorder="1" applyAlignment="1">
      <alignment vertical="center"/>
    </xf>
    <xf numFmtId="4" fontId="16" fillId="0" borderId="0" xfId="0" applyNumberFormat="1" applyFont="1" applyFill="1" applyBorder="1" applyAlignment="1">
      <alignment wrapText="1"/>
    </xf>
    <xf numFmtId="4" fontId="10" fillId="0" borderId="0" xfId="0" applyNumberFormat="1" applyFont="1" applyFill="1" applyBorder="1" applyAlignment="1">
      <alignment horizontal="right" vertical="center"/>
    </xf>
    <xf numFmtId="4" fontId="10" fillId="0" borderId="0" xfId="0" applyNumberFormat="1" applyFont="1" applyFill="1" applyBorder="1" applyAlignment="1"/>
    <xf numFmtId="4" fontId="9" fillId="0" borderId="0" xfId="0" applyNumberFormat="1" applyFont="1" applyFill="1" applyBorder="1" applyAlignment="1">
      <alignment vertical="top"/>
    </xf>
    <xf numFmtId="4" fontId="10" fillId="0" borderId="0" xfId="0" applyNumberFormat="1" applyFont="1" applyFill="1" applyBorder="1" applyAlignment="1">
      <alignment horizontal="right" vertical="center" wrapText="1"/>
    </xf>
    <xf numFmtId="4" fontId="36" fillId="2" borderId="0" xfId="0" applyNumberFormat="1" applyFont="1" applyFill="1" applyAlignment="1">
      <alignment vertical="center"/>
    </xf>
    <xf numFmtId="2" fontId="36" fillId="2" borderId="0" xfId="0" applyNumberFormat="1" applyFont="1" applyFill="1" applyAlignment="1">
      <alignment horizontal="right"/>
    </xf>
    <xf numFmtId="3" fontId="36" fillId="2" borderId="0" xfId="0" applyNumberFormat="1" applyFont="1" applyFill="1" applyBorder="1" applyAlignment="1">
      <alignment horizontal="right" vertical="center" wrapText="1"/>
    </xf>
    <xf numFmtId="4" fontId="36" fillId="2" borderId="0" xfId="0" applyNumberFormat="1" applyFont="1" applyFill="1"/>
    <xf numFmtId="4" fontId="16" fillId="0" borderId="0" xfId="0" applyNumberFormat="1" applyFont="1" applyFill="1"/>
    <xf numFmtId="0" fontId="10" fillId="0" borderId="0" xfId="0" applyNumberFormat="1" applyFont="1" applyBorder="1" applyAlignment="1">
      <alignment horizontal="left" wrapText="1" indent="1"/>
    </xf>
    <xf numFmtId="3" fontId="10" fillId="0" borderId="0" xfId="0" applyNumberFormat="1" applyFont="1" applyBorder="1" applyAlignment="1">
      <alignment horizontal="left" wrapText="1" indent="4"/>
    </xf>
    <xf numFmtId="2" fontId="16" fillId="0" borderId="0" xfId="0" applyNumberFormat="1" applyFont="1" applyFill="1" applyAlignment="1">
      <alignment horizontal="right"/>
    </xf>
    <xf numFmtId="3" fontId="10" fillId="0" borderId="0" xfId="121" applyNumberFormat="1" applyFont="1" applyFill="1" applyBorder="1" applyAlignment="1">
      <alignment horizontal="right" wrapText="1"/>
    </xf>
    <xf numFmtId="4" fontId="10" fillId="0" borderId="0" xfId="0" applyNumberFormat="1" applyFont="1" applyBorder="1" applyAlignment="1">
      <alignment horizontal="left" indent="1"/>
    </xf>
    <xf numFmtId="3" fontId="10" fillId="0" borderId="0" xfId="0" applyNumberFormat="1" applyFont="1" applyBorder="1" applyAlignment="1">
      <alignment horizontal="left" wrapText="1" indent="1"/>
    </xf>
    <xf numFmtId="3" fontId="10" fillId="0" borderId="2" xfId="0" applyNumberFormat="1" applyFont="1" applyBorder="1" applyAlignment="1">
      <alignment horizontal="left" wrapText="1" indent="4"/>
    </xf>
    <xf numFmtId="4" fontId="10" fillId="0" borderId="0" xfId="0" applyNumberFormat="1" applyFont="1" applyBorder="1" applyAlignment="1">
      <alignment horizontal="left"/>
    </xf>
    <xf numFmtId="1" fontId="10" fillId="0" borderId="0" xfId="0" applyNumberFormat="1" applyFont="1" applyBorder="1" applyAlignment="1"/>
    <xf numFmtId="165" fontId="15" fillId="0" borderId="0" xfId="94" applyFont="1" applyFill="1"/>
    <xf numFmtId="165" fontId="36" fillId="2" borderId="0" xfId="122" applyFont="1" applyFill="1" applyBorder="1"/>
    <xf numFmtId="165" fontId="36" fillId="2" borderId="0" xfId="122" applyFont="1" applyFill="1" applyBorder="1" applyAlignment="1">
      <alignment horizontal="right"/>
    </xf>
    <xf numFmtId="165" fontId="36" fillId="2" borderId="5" xfId="123" applyFont="1" applyFill="1" applyBorder="1" applyAlignment="1" applyProtection="1">
      <alignment horizontal="right"/>
      <protection locked="0"/>
    </xf>
    <xf numFmtId="4" fontId="36" fillId="2" borderId="18" xfId="0" applyNumberFormat="1" applyFont="1" applyFill="1" applyBorder="1"/>
    <xf numFmtId="165" fontId="36" fillId="2" borderId="18" xfId="123" applyFont="1" applyFill="1" applyBorder="1" applyAlignment="1" applyProtection="1">
      <protection locked="0"/>
    </xf>
    <xf numFmtId="4" fontId="36" fillId="2" borderId="18" xfId="0" applyNumberFormat="1" applyFont="1" applyFill="1" applyBorder="1" applyAlignment="1"/>
    <xf numFmtId="165" fontId="36" fillId="2" borderId="0" xfId="123" applyFont="1" applyFill="1" applyBorder="1"/>
    <xf numFmtId="165" fontId="36" fillId="2" borderId="0" xfId="123" applyFont="1" applyFill="1" applyBorder="1" applyAlignment="1">
      <alignment horizontal="left"/>
    </xf>
    <xf numFmtId="4" fontId="15" fillId="0" borderId="0" xfId="0" applyNumberFormat="1" applyFont="1" applyFill="1" applyBorder="1"/>
    <xf numFmtId="4" fontId="15" fillId="0" borderId="0" xfId="0" applyNumberFormat="1" applyFont="1" applyFill="1" applyBorder="1" applyAlignment="1">
      <alignment horizontal="right"/>
    </xf>
    <xf numFmtId="4" fontId="36" fillId="2" borderId="0" xfId="0" applyNumberFormat="1" applyFont="1" applyFill="1" applyBorder="1" applyAlignment="1">
      <alignment horizontal="left"/>
    </xf>
    <xf numFmtId="4" fontId="54" fillId="2" borderId="0" xfId="0" applyNumberFormat="1" applyFont="1" applyFill="1" applyBorder="1" applyAlignment="1">
      <alignment horizontal="right"/>
    </xf>
    <xf numFmtId="4" fontId="54" fillId="2" borderId="0" xfId="0" applyNumberFormat="1" applyFont="1" applyFill="1" applyAlignment="1">
      <alignment horizontal="right"/>
    </xf>
    <xf numFmtId="4" fontId="10" fillId="0" borderId="0" xfId="0" applyNumberFormat="1" applyFont="1" applyFill="1" applyBorder="1" applyAlignment="1">
      <alignment horizontal="left" indent="1"/>
    </xf>
    <xf numFmtId="4" fontId="10" fillId="0" borderId="0" xfId="0" applyNumberFormat="1" applyFont="1" applyFill="1" applyBorder="1" applyAlignment="1">
      <alignment horizontal="left"/>
    </xf>
    <xf numFmtId="3" fontId="10" fillId="0" borderId="0" xfId="124" applyNumberFormat="1" applyFont="1" applyFill="1" applyBorder="1" applyAlignment="1">
      <alignment horizontal="right"/>
    </xf>
    <xf numFmtId="1" fontId="10" fillId="0" borderId="0" xfId="125" applyNumberFormat="1" applyFont="1" applyFill="1" applyBorder="1" applyAlignment="1">
      <alignment horizontal="right"/>
    </xf>
    <xf numFmtId="170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Alignment="1">
      <alignment horizontal="right"/>
    </xf>
    <xf numFmtId="1" fontId="10" fillId="0" borderId="0" xfId="126" applyNumberFormat="1" applyFont="1" applyFill="1" applyBorder="1" applyAlignment="1">
      <alignment horizontal="right"/>
    </xf>
    <xf numFmtId="4" fontId="10" fillId="0" borderId="0" xfId="127" applyNumberFormat="1" applyFont="1" applyFill="1" applyAlignment="1">
      <alignment horizontal="right"/>
    </xf>
    <xf numFmtId="3" fontId="10" fillId="0" borderId="0" xfId="127" applyNumberFormat="1" applyFont="1" applyFill="1"/>
    <xf numFmtId="179" fontId="10" fillId="0" borderId="0" xfId="125" applyNumberFormat="1" applyFont="1" applyFill="1" applyBorder="1" applyAlignment="1">
      <alignment horizontal="right"/>
    </xf>
    <xf numFmtId="1" fontId="10" fillId="0" borderId="0" xfId="127" applyNumberFormat="1" applyFont="1" applyFill="1" applyBorder="1" applyAlignment="1">
      <alignment horizontal="right"/>
    </xf>
    <xf numFmtId="4" fontId="54" fillId="2" borderId="0" xfId="0" applyNumberFormat="1" applyFont="1" applyFill="1" applyBorder="1" applyAlignment="1">
      <alignment horizontal="left"/>
    </xf>
    <xf numFmtId="3" fontId="54" fillId="2" borderId="0" xfId="124" applyNumberFormat="1" applyFont="1" applyFill="1" applyBorder="1" applyAlignment="1">
      <alignment horizontal="right"/>
    </xf>
    <xf numFmtId="1" fontId="54" fillId="2" borderId="0" xfId="125" applyNumberFormat="1" applyFont="1" applyFill="1" applyBorder="1" applyAlignment="1">
      <alignment horizontal="right"/>
    </xf>
    <xf numFmtId="170" fontId="54" fillId="2" borderId="0" xfId="0" applyNumberFormat="1" applyFont="1" applyFill="1" applyBorder="1" applyAlignment="1">
      <alignment horizontal="right"/>
    </xf>
    <xf numFmtId="1" fontId="54" fillId="2" borderId="0" xfId="126" applyNumberFormat="1" applyFont="1" applyFill="1" applyBorder="1" applyAlignment="1">
      <alignment horizontal="right"/>
    </xf>
    <xf numFmtId="4" fontId="54" fillId="2" borderId="0" xfId="127" applyNumberFormat="1" applyFont="1" applyFill="1"/>
    <xf numFmtId="4" fontId="10" fillId="0" borderId="2" xfId="0" applyNumberFormat="1" applyFont="1" applyBorder="1" applyAlignment="1">
      <alignment horizontal="left"/>
    </xf>
    <xf numFmtId="4" fontId="15" fillId="0" borderId="2" xfId="0" applyNumberFormat="1" applyFont="1" applyBorder="1" applyAlignment="1">
      <alignment horizontal="right"/>
    </xf>
    <xf numFmtId="4" fontId="10" fillId="0" borderId="2" xfId="0" applyNumberFormat="1" applyFont="1" applyBorder="1" applyAlignment="1">
      <alignment horizontal="right"/>
    </xf>
    <xf numFmtId="4" fontId="15" fillId="0" borderId="2" xfId="0" applyNumberFormat="1" applyFont="1" applyBorder="1"/>
    <xf numFmtId="4" fontId="56" fillId="0" borderId="0" xfId="0" applyNumberFormat="1" applyFont="1"/>
    <xf numFmtId="4" fontId="21" fillId="0" borderId="0" xfId="0" applyNumberFormat="1" applyFont="1" applyBorder="1" applyAlignment="1"/>
    <xf numFmtId="4" fontId="36" fillId="2" borderId="0" xfId="0" applyNumberFormat="1" applyFont="1" applyFill="1" applyBorder="1" applyAlignment="1">
      <alignment horizontal="center"/>
    </xf>
    <xf numFmtId="4" fontId="36" fillId="2" borderId="0" xfId="0" applyNumberFormat="1" applyFont="1" applyFill="1" applyBorder="1" applyAlignment="1">
      <alignment horizontal="right" vertical="center" wrapText="1"/>
    </xf>
    <xf numFmtId="4" fontId="56" fillId="0" borderId="0" xfId="0" applyNumberFormat="1" applyFont="1" applyFill="1"/>
    <xf numFmtId="3" fontId="36" fillId="2" borderId="0" xfId="128" applyNumberFormat="1" applyFont="1" applyFill="1" applyBorder="1" applyAlignment="1">
      <alignment horizontal="right" wrapText="1"/>
    </xf>
    <xf numFmtId="4" fontId="57" fillId="0" borderId="0" xfId="0" applyNumberFormat="1" applyFont="1"/>
    <xf numFmtId="0" fontId="11" fillId="3" borderId="0" xfId="0" applyNumberFormat="1" applyFont="1" applyFill="1" applyBorder="1" applyAlignment="1">
      <alignment horizontal="left" wrapText="1"/>
    </xf>
    <xf numFmtId="3" fontId="11" fillId="3" borderId="0" xfId="128" applyNumberFormat="1" applyFont="1" applyFill="1" applyBorder="1" applyAlignment="1">
      <alignment horizontal="right" wrapText="1"/>
    </xf>
    <xf numFmtId="4" fontId="57" fillId="3" borderId="0" xfId="0" applyNumberFormat="1" applyFont="1" applyFill="1"/>
    <xf numFmtId="0" fontId="10" fillId="3" borderId="0" xfId="116" applyFont="1" applyFill="1" applyBorder="1" applyAlignment="1"/>
    <xf numFmtId="3" fontId="10" fillId="0" borderId="0" xfId="128" applyNumberFormat="1" applyFont="1" applyFill="1" applyBorder="1" applyAlignment="1">
      <alignment horizontal="right" wrapText="1"/>
    </xf>
    <xf numFmtId="3" fontId="16" fillId="0" borderId="0" xfId="128" applyNumberFormat="1" applyFont="1" applyFill="1" applyBorder="1" applyAlignment="1">
      <alignment horizontal="right" wrapText="1"/>
    </xf>
    <xf numFmtId="3" fontId="10" fillId="0" borderId="0" xfId="128" applyNumberFormat="1" applyFont="1" applyFill="1" applyAlignment="1">
      <alignment horizontal="right"/>
    </xf>
    <xf numFmtId="0" fontId="10" fillId="3" borderId="0" xfId="116" applyFont="1" applyFill="1" applyBorder="1" applyAlignment="1">
      <alignment wrapText="1"/>
    </xf>
    <xf numFmtId="170" fontId="10" fillId="0" borderId="0" xfId="0" applyNumberFormat="1" applyFont="1" applyBorder="1" applyAlignment="1">
      <alignment horizontal="right" wrapText="1"/>
    </xf>
    <xf numFmtId="4" fontId="27" fillId="0" borderId="0" xfId="0" applyNumberFormat="1" applyFont="1" applyBorder="1"/>
    <xf numFmtId="4" fontId="58" fillId="0" borderId="0" xfId="0" applyNumberFormat="1" applyFont="1"/>
    <xf numFmtId="0" fontId="10" fillId="0" borderId="2" xfId="0" applyNumberFormat="1" applyFont="1" applyBorder="1" applyAlignment="1">
      <alignment horizontal="left" wrapText="1" indent="2"/>
    </xf>
    <xf numFmtId="170" fontId="10" fillId="0" borderId="2" xfId="0" applyNumberFormat="1" applyFont="1" applyBorder="1" applyAlignment="1">
      <alignment horizontal="right" wrapText="1"/>
    </xf>
    <xf numFmtId="4" fontId="27" fillId="0" borderId="2" xfId="0" applyNumberFormat="1" applyFont="1" applyBorder="1"/>
    <xf numFmtId="3" fontId="10" fillId="0" borderId="2" xfId="0" applyNumberFormat="1" applyFont="1" applyBorder="1"/>
    <xf numFmtId="4" fontId="58" fillId="0" borderId="2" xfId="0" applyNumberFormat="1" applyFont="1" applyBorder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/>
    <xf numFmtId="4" fontId="18" fillId="0" borderId="0" xfId="0" applyNumberFormat="1" applyFont="1" applyBorder="1" applyAlignment="1">
      <alignment vertical="center"/>
    </xf>
    <xf numFmtId="165" fontId="4" fillId="0" borderId="0" xfId="76" applyFont="1" applyBorder="1" applyAlignment="1" applyProtection="1">
      <protection locked="0"/>
    </xf>
    <xf numFmtId="4" fontId="10" fillId="0" borderId="0" xfId="129" applyFont="1"/>
    <xf numFmtId="165" fontId="36" fillId="2" borderId="0" xfId="79" applyFont="1" applyFill="1" applyBorder="1" applyAlignment="1" applyProtection="1">
      <alignment vertical="center"/>
    </xf>
    <xf numFmtId="165" fontId="36" fillId="2" borderId="0" xfId="76" applyFont="1" applyFill="1" applyBorder="1" applyAlignment="1" applyProtection="1">
      <alignment horizontal="right" vertical="center"/>
      <protection locked="0"/>
    </xf>
    <xf numFmtId="165" fontId="7" fillId="0" borderId="0" xfId="76" applyFont="1" applyBorder="1" applyAlignment="1" applyProtection="1">
      <alignment horizontal="right" vertical="center"/>
      <protection locked="0"/>
    </xf>
    <xf numFmtId="165" fontId="7" fillId="0" borderId="0" xfId="76" applyFont="1" applyBorder="1" applyAlignment="1" applyProtection="1">
      <alignment horizontal="left" vertical="center"/>
      <protection locked="0"/>
    </xf>
    <xf numFmtId="165" fontId="10" fillId="0" borderId="0" xfId="76" applyFont="1" applyBorder="1" applyAlignment="1">
      <alignment horizontal="center"/>
    </xf>
    <xf numFmtId="165" fontId="10" fillId="0" borderId="0" xfId="79" applyNumberFormat="1" applyFont="1" applyBorder="1" applyAlignment="1" applyProtection="1">
      <alignment horizontal="right"/>
      <protection locked="0"/>
    </xf>
    <xf numFmtId="180" fontId="10" fillId="0" borderId="0" xfId="76" applyNumberFormat="1" applyFont="1" applyBorder="1"/>
    <xf numFmtId="170" fontId="10" fillId="0" borderId="0" xfId="76" applyNumberFormat="1" applyFont="1" applyBorder="1" applyAlignment="1">
      <alignment horizontal="right"/>
    </xf>
    <xf numFmtId="165" fontId="10" fillId="0" borderId="0" xfId="76" applyFont="1" applyAlignment="1">
      <alignment horizontal="right" indent="1"/>
    </xf>
    <xf numFmtId="165" fontId="10" fillId="0" borderId="0" xfId="76" applyFont="1" applyBorder="1" applyAlignment="1">
      <alignment horizontal="right" indent="1"/>
    </xf>
    <xf numFmtId="165" fontId="36" fillId="2" borderId="0" xfId="79" applyNumberFormat="1" applyFont="1" applyFill="1" applyBorder="1" applyAlignment="1" applyProtection="1">
      <alignment horizontal="right"/>
      <protection locked="0"/>
    </xf>
    <xf numFmtId="1" fontId="36" fillId="2" borderId="0" xfId="79" applyNumberFormat="1" applyFont="1" applyFill="1" applyBorder="1" applyAlignment="1" applyProtection="1">
      <alignment horizontal="right"/>
      <protection locked="0"/>
    </xf>
    <xf numFmtId="180" fontId="36" fillId="2" borderId="0" xfId="79" applyNumberFormat="1" applyFont="1" applyFill="1" applyBorder="1" applyAlignment="1" applyProtection="1">
      <alignment horizontal="right"/>
      <protection locked="0"/>
    </xf>
    <xf numFmtId="170" fontId="36" fillId="2" borderId="0" xfId="76" applyNumberFormat="1" applyFont="1" applyFill="1" applyBorder="1" applyAlignment="1">
      <alignment horizontal="right"/>
    </xf>
    <xf numFmtId="4" fontId="59" fillId="2" borderId="0" xfId="0" applyNumberFormat="1" applyFont="1" applyFill="1"/>
    <xf numFmtId="4" fontId="36" fillId="2" borderId="0" xfId="0" applyNumberFormat="1" applyFont="1" applyFill="1" applyAlignment="1">
      <alignment horizontal="right"/>
    </xf>
    <xf numFmtId="170" fontId="36" fillId="2" borderId="0" xfId="0" applyNumberFormat="1" applyFont="1" applyFill="1" applyAlignment="1">
      <alignment horizontal="right"/>
    </xf>
    <xf numFmtId="170" fontId="59" fillId="2" borderId="0" xfId="0" applyNumberFormat="1" applyFont="1" applyFill="1"/>
    <xf numFmtId="3" fontId="10" fillId="3" borderId="0" xfId="76" applyNumberFormat="1" applyFont="1" applyFill="1" applyBorder="1" applyAlignment="1">
      <alignment horizontal="right"/>
    </xf>
    <xf numFmtId="171" fontId="10" fillId="0" borderId="0" xfId="79" applyNumberFormat="1" applyFont="1" applyFill="1" applyBorder="1" applyAlignment="1" applyProtection="1">
      <alignment horizontal="right"/>
      <protection locked="0"/>
    </xf>
    <xf numFmtId="170" fontId="10" fillId="3" borderId="0" xfId="76" applyNumberFormat="1" applyFont="1" applyFill="1" applyBorder="1" applyAlignment="1">
      <alignment horizontal="right"/>
    </xf>
    <xf numFmtId="170" fontId="10" fillId="3" borderId="0" xfId="76" applyNumberFormat="1" applyFont="1" applyFill="1"/>
    <xf numFmtId="165" fontId="10" fillId="0" borderId="0" xfId="76" applyFont="1" applyAlignment="1">
      <alignment horizontal="left" indent="1"/>
    </xf>
    <xf numFmtId="170" fontId="15" fillId="3" borderId="0" xfId="76" applyNumberFormat="1" applyFont="1" applyFill="1"/>
    <xf numFmtId="165" fontId="10" fillId="0" borderId="2" xfId="79" applyFont="1" applyBorder="1" applyAlignment="1" applyProtection="1">
      <alignment horizontal="left"/>
      <protection locked="0"/>
    </xf>
    <xf numFmtId="165" fontId="10" fillId="0" borderId="2" xfId="76" applyFont="1" applyBorder="1"/>
    <xf numFmtId="165" fontId="18" fillId="0" borderId="0" xfId="79" applyFont="1" applyBorder="1" applyAlignment="1" applyProtection="1">
      <alignment horizontal="left"/>
      <protection locked="0"/>
    </xf>
    <xf numFmtId="165" fontId="21" fillId="0" borderId="0" xfId="79" applyFont="1" applyBorder="1" applyAlignment="1" applyProtection="1">
      <alignment horizontal="left"/>
      <protection locked="0"/>
    </xf>
    <xf numFmtId="165" fontId="24" fillId="0" borderId="0" xfId="79" applyFont="1" applyBorder="1" applyAlignment="1" applyProtection="1">
      <alignment horizontal="left"/>
      <protection locked="0"/>
    </xf>
    <xf numFmtId="165" fontId="36" fillId="2" borderId="0" xfId="79" applyFont="1" applyFill="1" applyBorder="1" applyAlignment="1" applyProtection="1">
      <alignment horizontal="center"/>
      <protection locked="0"/>
    </xf>
    <xf numFmtId="165" fontId="36" fillId="2" borderId="6" xfId="79" applyFont="1" applyFill="1" applyBorder="1" applyAlignment="1">
      <alignment horizontal="center"/>
    </xf>
    <xf numFmtId="165" fontId="36" fillId="2" borderId="0" xfId="79" applyFont="1" applyFill="1" applyBorder="1" applyAlignment="1">
      <alignment horizontal="center"/>
    </xf>
    <xf numFmtId="165" fontId="36" fillId="2" borderId="0" xfId="79" applyFont="1" applyFill="1" applyBorder="1" applyAlignment="1">
      <alignment horizontal="right"/>
    </xf>
    <xf numFmtId="2" fontId="10" fillId="0" borderId="0" xfId="79" applyNumberFormat="1" applyFont="1" applyBorder="1" applyAlignment="1" applyProtection="1">
      <alignment horizontal="right"/>
      <protection locked="0"/>
    </xf>
    <xf numFmtId="165" fontId="10" fillId="0" borderId="0" xfId="79" applyFont="1" applyBorder="1" applyAlignment="1">
      <alignment horizontal="right"/>
    </xf>
    <xf numFmtId="165" fontId="36" fillId="2" borderId="0" xfId="79" applyFont="1" applyFill="1" applyBorder="1" applyAlignment="1" applyProtection="1">
      <alignment horizontal="left"/>
      <protection locked="0"/>
    </xf>
    <xf numFmtId="165" fontId="54" fillId="2" borderId="0" xfId="79" applyFont="1" applyFill="1" applyBorder="1" applyAlignment="1">
      <alignment horizontal="left"/>
    </xf>
    <xf numFmtId="170" fontId="54" fillId="2" borderId="0" xfId="79" applyNumberFormat="1" applyFont="1" applyFill="1" applyBorder="1" applyAlignment="1" applyProtection="1">
      <alignment horizontal="right"/>
    </xf>
    <xf numFmtId="2" fontId="54" fillId="2" borderId="0" xfId="79" applyNumberFormat="1" applyFont="1" applyFill="1" applyBorder="1" applyAlignment="1" applyProtection="1">
      <alignment horizontal="right"/>
      <protection locked="0"/>
    </xf>
    <xf numFmtId="165" fontId="54" fillId="2" borderId="0" xfId="79" applyFont="1" applyFill="1" applyBorder="1" applyAlignment="1">
      <alignment horizontal="right"/>
    </xf>
    <xf numFmtId="165" fontId="10" fillId="0" borderId="0" xfId="79" applyFont="1" applyFill="1" applyBorder="1" applyAlignment="1" applyProtection="1">
      <alignment horizontal="left"/>
    </xf>
    <xf numFmtId="171" fontId="10" fillId="0" borderId="0" xfId="79" applyNumberFormat="1" applyFont="1" applyFill="1" applyBorder="1" applyAlignment="1" applyProtection="1">
      <alignment horizontal="left"/>
    </xf>
    <xf numFmtId="170" fontId="10" fillId="0" borderId="0" xfId="79" applyNumberFormat="1" applyFont="1" applyBorder="1" applyAlignment="1" applyProtection="1">
      <alignment horizontal="right"/>
    </xf>
    <xf numFmtId="170" fontId="15" fillId="0" borderId="0" xfId="79" applyNumberFormat="1" applyFont="1" applyBorder="1" applyAlignment="1" applyProtection="1">
      <alignment horizontal="right"/>
    </xf>
    <xf numFmtId="170" fontId="15" fillId="0" borderId="0" xfId="79" applyNumberFormat="1" applyFont="1" applyBorder="1" applyAlignment="1" applyProtection="1">
      <alignment horizontal="right"/>
      <protection locked="0"/>
    </xf>
    <xf numFmtId="170" fontId="10" fillId="0" borderId="0" xfId="79" applyNumberFormat="1" applyFont="1" applyBorder="1" applyAlignment="1" applyProtection="1">
      <alignment horizontal="right"/>
      <protection locked="0"/>
    </xf>
    <xf numFmtId="165" fontId="16" fillId="0" borderId="0" xfId="79" applyFont="1" applyAlignment="1" applyProtection="1">
      <alignment horizontal="left"/>
      <protection locked="0"/>
    </xf>
    <xf numFmtId="171" fontId="10" fillId="0" borderId="0" xfId="79" applyNumberFormat="1" applyFont="1" applyFill="1" applyBorder="1" applyAlignment="1" applyProtection="1">
      <alignment horizontal="left"/>
      <protection locked="0"/>
    </xf>
    <xf numFmtId="171" fontId="54" fillId="2" borderId="0" xfId="79" applyNumberFormat="1" applyFont="1" applyFill="1" applyBorder="1" applyAlignment="1" applyProtection="1">
      <alignment horizontal="left"/>
      <protection locked="0"/>
    </xf>
    <xf numFmtId="171" fontId="54" fillId="2" borderId="0" xfId="79" applyNumberFormat="1" applyFont="1" applyFill="1" applyBorder="1" applyProtection="1">
      <protection locked="0"/>
    </xf>
    <xf numFmtId="165" fontId="54" fillId="2" borderId="0" xfId="79" applyFont="1" applyFill="1" applyBorder="1" applyAlignment="1" applyProtection="1">
      <alignment horizontal="left"/>
      <protection locked="0"/>
    </xf>
    <xf numFmtId="170" fontId="36" fillId="2" borderId="0" xfId="79" applyNumberFormat="1" applyFont="1" applyFill="1" applyAlignment="1" applyProtection="1">
      <alignment horizontal="left"/>
      <protection locked="0"/>
    </xf>
    <xf numFmtId="170" fontId="54" fillId="2" borderId="0" xfId="79" applyNumberFormat="1" applyFont="1" applyFill="1" applyBorder="1" applyAlignment="1" applyProtection="1">
      <alignment horizontal="left"/>
      <protection locked="0"/>
    </xf>
    <xf numFmtId="170" fontId="54" fillId="2" borderId="0" xfId="130" applyNumberFormat="1" applyFont="1" applyFill="1"/>
    <xf numFmtId="170" fontId="54" fillId="2" borderId="0" xfId="79" applyNumberFormat="1" applyFont="1" applyFill="1" applyBorder="1" applyAlignment="1" applyProtection="1">
      <alignment horizontal="right"/>
      <protection locked="0"/>
    </xf>
    <xf numFmtId="165" fontId="10" fillId="0" borderId="0" xfId="79" applyFont="1" applyFill="1" applyBorder="1" applyAlignment="1" applyProtection="1">
      <alignment wrapText="1"/>
      <protection locked="0"/>
    </xf>
    <xf numFmtId="171" fontId="15" fillId="0" borderId="0" xfId="79" applyNumberFormat="1" applyFont="1" applyBorder="1" applyProtection="1">
      <protection locked="0"/>
    </xf>
    <xf numFmtId="165" fontId="15" fillId="0" borderId="0" xfId="79" applyFont="1" applyBorder="1" applyAlignment="1" applyProtection="1">
      <alignment horizontal="left"/>
      <protection locked="0"/>
    </xf>
    <xf numFmtId="170" fontId="14" fillId="0" borderId="0" xfId="79" applyNumberFormat="1" applyFont="1" applyAlignment="1" applyProtection="1">
      <alignment horizontal="left"/>
      <protection locked="0"/>
    </xf>
    <xf numFmtId="170" fontId="15" fillId="0" borderId="0" xfId="79" applyNumberFormat="1" applyFont="1" applyBorder="1" applyAlignment="1" applyProtection="1">
      <alignment horizontal="left"/>
      <protection locked="0"/>
    </xf>
    <xf numFmtId="170" fontId="10" fillId="0" borderId="0" xfId="130" applyNumberFormat="1" applyFont="1"/>
    <xf numFmtId="170" fontId="14" fillId="0" borderId="0" xfId="79" applyNumberFormat="1" applyFont="1" applyBorder="1" applyAlignment="1" applyProtection="1">
      <alignment horizontal="right"/>
      <protection locked="0"/>
    </xf>
    <xf numFmtId="165" fontId="36" fillId="2" borderId="0" xfId="79" applyFont="1" applyFill="1" applyAlignment="1" applyProtection="1">
      <alignment horizontal="left"/>
      <protection locked="0"/>
    </xf>
    <xf numFmtId="170" fontId="36" fillId="2" borderId="0" xfId="79" applyNumberFormat="1" applyFont="1" applyFill="1" applyBorder="1" applyAlignment="1" applyProtection="1">
      <alignment horizontal="right"/>
      <protection locked="0"/>
    </xf>
    <xf numFmtId="165" fontId="10" fillId="0" borderId="0" xfId="79" applyFont="1" applyFill="1" applyBorder="1" applyAlignment="1" applyProtection="1">
      <alignment horizontal="left" wrapText="1"/>
      <protection locked="0"/>
    </xf>
    <xf numFmtId="165" fontId="54" fillId="2" borderId="0" xfId="76" applyFont="1" applyFill="1" applyBorder="1" applyAlignment="1">
      <alignment horizontal="left"/>
    </xf>
    <xf numFmtId="170" fontId="54" fillId="2" borderId="0" xfId="76" applyNumberFormat="1" applyFont="1" applyFill="1" applyBorder="1"/>
    <xf numFmtId="165" fontId="54" fillId="2" borderId="0" xfId="76" applyFont="1" applyFill="1" applyBorder="1"/>
    <xf numFmtId="165" fontId="10" fillId="0" borderId="0" xfId="76" applyFont="1" applyFill="1" applyBorder="1" applyAlignment="1">
      <alignment horizontal="left"/>
    </xf>
    <xf numFmtId="1" fontId="10" fillId="0" borderId="0" xfId="76" applyNumberFormat="1" applyFont="1" applyAlignment="1">
      <alignment vertical="center"/>
    </xf>
    <xf numFmtId="170" fontId="10" fillId="0" borderId="0" xfId="76" applyNumberFormat="1" applyFont="1" applyAlignment="1"/>
    <xf numFmtId="165" fontId="10" fillId="0" borderId="0" xfId="76" applyFont="1" applyAlignment="1"/>
    <xf numFmtId="1" fontId="10" fillId="0" borderId="0" xfId="76" applyNumberFormat="1" applyFont="1" applyAlignment="1"/>
    <xf numFmtId="170" fontId="10" fillId="0" borderId="0" xfId="76" applyNumberFormat="1" applyFont="1" applyAlignment="1">
      <alignment vertical="center"/>
    </xf>
    <xf numFmtId="170" fontId="15" fillId="0" borderId="0" xfId="76" applyNumberFormat="1" applyFont="1" applyAlignment="1">
      <alignment vertical="center"/>
    </xf>
    <xf numFmtId="165" fontId="15" fillId="0" borderId="0" xfId="76" applyFont="1"/>
    <xf numFmtId="1" fontId="10" fillId="0" borderId="0" xfId="76" applyNumberFormat="1" applyFont="1"/>
    <xf numFmtId="170" fontId="10" fillId="0" borderId="0" xfId="76" applyNumberFormat="1" applyFont="1"/>
    <xf numFmtId="1" fontId="10" fillId="0" borderId="0" xfId="76" applyNumberFormat="1" applyFont="1" applyAlignment="1" applyProtection="1">
      <alignment horizontal="right"/>
      <protection locked="0"/>
    </xf>
    <xf numFmtId="165" fontId="10" fillId="0" borderId="0" xfId="79" applyFont="1" applyBorder="1" applyAlignment="1" applyProtection="1">
      <alignment horizontal="left" vertical="center" indent="2"/>
      <protection locked="0"/>
    </xf>
    <xf numFmtId="165" fontId="10" fillId="0" borderId="0" xfId="76" applyFont="1" applyBorder="1" applyAlignment="1">
      <alignment horizontal="left" indent="2"/>
    </xf>
    <xf numFmtId="4" fontId="10" fillId="0" borderId="0" xfId="130" applyFont="1" applyBorder="1"/>
    <xf numFmtId="177" fontId="10" fillId="0" borderId="0" xfId="79" applyNumberFormat="1" applyFont="1" applyBorder="1" applyAlignment="1" applyProtection="1">
      <alignment horizontal="right"/>
    </xf>
    <xf numFmtId="4" fontId="10" fillId="0" borderId="0" xfId="130" applyNumberFormat="1" applyFont="1" applyBorder="1"/>
    <xf numFmtId="165" fontId="10" fillId="0" borderId="2" xfId="79" applyFont="1" applyBorder="1" applyAlignment="1" applyProtection="1">
      <alignment horizontal="left" vertical="center" indent="2"/>
      <protection locked="0"/>
    </xf>
    <xf numFmtId="165" fontId="10" fillId="0" borderId="2" xfId="76" applyFont="1" applyBorder="1" applyAlignment="1">
      <alignment horizontal="left" indent="2"/>
    </xf>
    <xf numFmtId="177" fontId="10" fillId="0" borderId="2" xfId="79" applyNumberFormat="1" applyFont="1" applyBorder="1" applyAlignment="1" applyProtection="1">
      <alignment horizontal="right"/>
    </xf>
    <xf numFmtId="4" fontId="10" fillId="0" borderId="2" xfId="130" applyFont="1" applyBorder="1"/>
    <xf numFmtId="165" fontId="4" fillId="0" borderId="0" xfId="76" applyFont="1" applyAlignment="1" applyProtection="1">
      <protection locked="0"/>
    </xf>
    <xf numFmtId="165" fontId="5" fillId="0" borderId="0" xfId="76" applyFont="1" applyAlignment="1" applyProtection="1">
      <protection locked="0"/>
    </xf>
    <xf numFmtId="165" fontId="24" fillId="0" borderId="0" xfId="76" applyFont="1"/>
    <xf numFmtId="165" fontId="29" fillId="0" borderId="0" xfId="79" applyFont="1"/>
    <xf numFmtId="165" fontId="36" fillId="2" borderId="0" xfId="79" applyFont="1" applyFill="1" applyBorder="1" applyAlignment="1">
      <alignment wrapText="1"/>
    </xf>
    <xf numFmtId="4" fontId="36" fillId="2" borderId="0" xfId="130" applyFont="1" applyFill="1" applyBorder="1" applyAlignment="1">
      <alignment horizontal="center" wrapText="1"/>
    </xf>
    <xf numFmtId="165" fontId="10" fillId="0" borderId="0" xfId="79" applyFont="1" applyAlignment="1">
      <alignment wrapText="1"/>
    </xf>
    <xf numFmtId="4" fontId="36" fillId="2" borderId="0" xfId="130" applyFont="1" applyFill="1" applyBorder="1" applyAlignment="1">
      <alignment horizontal="right"/>
    </xf>
    <xf numFmtId="4" fontId="36" fillId="2" borderId="0" xfId="130" applyFont="1" applyFill="1" applyBorder="1" applyAlignment="1">
      <alignment horizontal="right" indent="1"/>
    </xf>
    <xf numFmtId="4" fontId="10" fillId="0" borderId="0" xfId="130" applyFont="1" applyBorder="1" applyAlignment="1">
      <alignment horizontal="right" indent="1"/>
    </xf>
    <xf numFmtId="4" fontId="9" fillId="0" borderId="0" xfId="130" applyFont="1" applyBorder="1" applyAlignment="1">
      <alignment horizontal="right" indent="1"/>
    </xf>
    <xf numFmtId="4" fontId="9" fillId="0" borderId="0" xfId="130" applyFont="1" applyBorder="1" applyAlignment="1">
      <alignment horizontal="right"/>
    </xf>
    <xf numFmtId="1" fontId="36" fillId="2" borderId="0" xfId="130" applyNumberFormat="1" applyFont="1" applyFill="1" applyBorder="1" applyAlignment="1">
      <alignment horizontal="right"/>
    </xf>
    <xf numFmtId="170" fontId="36" fillId="2" borderId="0" xfId="130" applyNumberFormat="1" applyFont="1" applyFill="1" applyBorder="1" applyAlignment="1">
      <alignment horizontal="right"/>
    </xf>
    <xf numFmtId="171" fontId="36" fillId="2" borderId="0" xfId="130" applyNumberFormat="1" applyFont="1" applyFill="1" applyBorder="1" applyAlignment="1">
      <alignment horizontal="right"/>
    </xf>
    <xf numFmtId="165" fontId="16" fillId="0" borderId="0" xfId="79" applyFont="1"/>
    <xf numFmtId="1" fontId="10" fillId="0" borderId="0" xfId="130" applyNumberFormat="1" applyFont="1" applyBorder="1" applyAlignment="1">
      <alignment horizontal="right"/>
    </xf>
    <xf numFmtId="181" fontId="10" fillId="3" borderId="0" xfId="95" applyNumberFormat="1" applyFont="1" applyFill="1" applyBorder="1" applyAlignment="1">
      <alignment horizontal="right" wrapText="1"/>
    </xf>
    <xf numFmtId="170" fontId="10" fillId="3" borderId="0" xfId="79" applyNumberFormat="1" applyFont="1" applyFill="1" applyBorder="1" applyAlignment="1" applyProtection="1">
      <alignment horizontal="right"/>
      <protection locked="0"/>
    </xf>
    <xf numFmtId="1" fontId="10" fillId="3" borderId="0" xfId="79" applyNumberFormat="1" applyFont="1" applyFill="1" applyBorder="1" applyAlignment="1" applyProtection="1">
      <alignment horizontal="right"/>
      <protection locked="0"/>
    </xf>
    <xf numFmtId="165" fontId="10" fillId="0" borderId="0" xfId="79" applyFont="1" applyAlignment="1">
      <alignment horizontal="left" indent="1"/>
    </xf>
    <xf numFmtId="170" fontId="10" fillId="0" borderId="0" xfId="79" applyNumberFormat="1" applyFont="1" applyFill="1" applyBorder="1" applyAlignment="1" applyProtection="1">
      <alignment horizontal="right"/>
      <protection locked="0"/>
    </xf>
    <xf numFmtId="170" fontId="16" fillId="0" borderId="0" xfId="130" applyNumberFormat="1" applyFont="1" applyBorder="1" applyAlignment="1">
      <alignment horizontal="right"/>
    </xf>
    <xf numFmtId="182" fontId="10" fillId="3" borderId="0" xfId="95" applyNumberFormat="1" applyFont="1" applyFill="1" applyBorder="1" applyAlignment="1">
      <alignment horizontal="right" wrapText="1"/>
    </xf>
    <xf numFmtId="170" fontId="10" fillId="3" borderId="0" xfId="79" applyNumberFormat="1" applyFont="1" applyFill="1" applyAlignment="1">
      <alignment horizontal="right"/>
    </xf>
    <xf numFmtId="165" fontId="10" fillId="3" borderId="0" xfId="79" applyFont="1" applyFill="1" applyBorder="1"/>
    <xf numFmtId="0" fontId="10" fillId="0" borderId="2" xfId="79" applyNumberFormat="1" applyFont="1" applyBorder="1" applyAlignment="1" applyProtection="1">
      <alignment horizontal="left" wrapText="1" indent="1"/>
      <protection locked="0"/>
    </xf>
    <xf numFmtId="1" fontId="10" fillId="0" borderId="2" xfId="130" applyNumberFormat="1" applyFont="1" applyBorder="1" applyAlignment="1">
      <alignment horizontal="right"/>
    </xf>
    <xf numFmtId="170" fontId="10" fillId="0" borderId="2" xfId="79" applyNumberFormat="1" applyFont="1" applyBorder="1" applyAlignment="1" applyProtection="1">
      <alignment horizontal="right"/>
      <protection locked="0"/>
    </xf>
    <xf numFmtId="181" fontId="10" fillId="3" borderId="2" xfId="95" applyNumberFormat="1" applyFont="1" applyFill="1" applyBorder="1" applyAlignment="1">
      <alignment horizontal="right" wrapText="1"/>
    </xf>
    <xf numFmtId="1" fontId="10" fillId="3" borderId="2" xfId="79" applyNumberFormat="1" applyFont="1" applyFill="1" applyBorder="1" applyAlignment="1" applyProtection="1">
      <alignment horizontal="right"/>
      <protection locked="0"/>
    </xf>
    <xf numFmtId="170" fontId="10" fillId="3" borderId="2" xfId="79" applyNumberFormat="1" applyFont="1" applyFill="1" applyBorder="1" applyAlignment="1" applyProtection="1">
      <alignment horizontal="right"/>
      <protection locked="0"/>
    </xf>
    <xf numFmtId="171" fontId="36" fillId="2" borderId="0" xfId="76" applyNumberFormat="1" applyFont="1" applyFill="1" applyBorder="1" applyAlignment="1"/>
    <xf numFmtId="165" fontId="36" fillId="2" borderId="0" xfId="76" applyFont="1" applyFill="1" applyBorder="1" applyAlignment="1"/>
    <xf numFmtId="4" fontId="10" fillId="0" borderId="0" xfId="130" applyFont="1"/>
    <xf numFmtId="4" fontId="36" fillId="2" borderId="0" xfId="130" applyFont="1" applyFill="1" applyBorder="1" applyAlignment="1"/>
    <xf numFmtId="165" fontId="9" fillId="0" borderId="0" xfId="76" applyFont="1" applyBorder="1"/>
    <xf numFmtId="4" fontId="10" fillId="0" borderId="0" xfId="130" applyFont="1" applyAlignment="1">
      <alignment horizontal="right"/>
    </xf>
    <xf numFmtId="4" fontId="9" fillId="0" borderId="0" xfId="130" applyFont="1" applyBorder="1"/>
    <xf numFmtId="4" fontId="10" fillId="0" borderId="0" xfId="130" applyFont="1" applyAlignment="1">
      <alignment horizontal="right" indent="1"/>
    </xf>
    <xf numFmtId="4" fontId="36" fillId="2" borderId="0" xfId="130" applyFont="1" applyFill="1"/>
    <xf numFmtId="4" fontId="36" fillId="2" borderId="0" xfId="130" applyFont="1" applyFill="1" applyAlignment="1">
      <alignment horizontal="right"/>
    </xf>
    <xf numFmtId="183" fontId="36" fillId="2" borderId="0" xfId="79" applyNumberFormat="1" applyFont="1" applyFill="1" applyBorder="1" applyAlignment="1" applyProtection="1">
      <alignment horizontal="right"/>
      <protection locked="0"/>
    </xf>
    <xf numFmtId="4" fontId="10" fillId="0" borderId="0" xfId="130" applyFont="1" applyFill="1"/>
    <xf numFmtId="4" fontId="10" fillId="0" borderId="0" xfId="130" applyFont="1" applyFill="1" applyAlignment="1">
      <alignment horizontal="right"/>
    </xf>
    <xf numFmtId="4" fontId="10" fillId="0" borderId="0" xfId="130" applyFont="1" applyBorder="1" applyAlignment="1">
      <alignment horizontal="right"/>
    </xf>
    <xf numFmtId="165" fontId="19" fillId="0" borderId="0" xfId="131" applyNumberFormat="1" applyFont="1" applyAlignment="1" applyProtection="1"/>
    <xf numFmtId="0" fontId="10" fillId="0" borderId="0" xfId="132" applyFont="1" applyProtection="1"/>
    <xf numFmtId="165" fontId="14" fillId="0" borderId="0" xfId="131" applyNumberFormat="1" applyFont="1" applyAlignment="1" applyProtection="1">
      <alignment horizontal="left"/>
    </xf>
    <xf numFmtId="0" fontId="10" fillId="0" borderId="0" xfId="132" applyFont="1" applyAlignment="1" applyProtection="1">
      <alignment horizontal="right"/>
    </xf>
    <xf numFmtId="0" fontId="10" fillId="0" borderId="0" xfId="132" applyFont="1" applyBorder="1" applyProtection="1"/>
    <xf numFmtId="0" fontId="10" fillId="0" borderId="0" xfId="132" applyFont="1" applyFill="1" applyBorder="1" applyProtection="1"/>
    <xf numFmtId="0" fontId="10" fillId="0" borderId="0" xfId="132" applyFont="1" applyFill="1" applyBorder="1" applyAlignment="1">
      <alignment horizontal="right" wrapText="1"/>
    </xf>
    <xf numFmtId="170" fontId="10" fillId="0" borderId="0" xfId="132" applyNumberFormat="1" applyFont="1" applyBorder="1" applyAlignment="1">
      <alignment horizontal="right"/>
    </xf>
    <xf numFmtId="0" fontId="10" fillId="0" borderId="0" xfId="132" applyFont="1" applyAlignment="1" applyProtection="1">
      <alignment horizontal="left" indent="3"/>
    </xf>
    <xf numFmtId="170" fontId="10" fillId="0" borderId="0" xfId="132" applyNumberFormat="1" applyFont="1" applyFill="1" applyBorder="1" applyAlignment="1">
      <alignment horizontal="right"/>
    </xf>
    <xf numFmtId="0" fontId="10" fillId="0" borderId="0" xfId="132" applyFont="1" applyAlignment="1" applyProtection="1">
      <alignment horizontal="center"/>
    </xf>
    <xf numFmtId="165" fontId="4" fillId="0" borderId="0" xfId="131" applyNumberFormat="1" applyFont="1" applyAlignment="1" applyProtection="1">
      <alignment horizontal="right" indent="1"/>
    </xf>
    <xf numFmtId="165" fontId="4" fillId="0" borderId="0" xfId="131" applyNumberFormat="1" applyFont="1" applyAlignment="1" applyProtection="1"/>
    <xf numFmtId="170" fontId="4" fillId="0" borderId="0" xfId="131" applyNumberFormat="1" applyFont="1" applyAlignment="1" applyProtection="1"/>
    <xf numFmtId="165" fontId="16" fillId="0" borderId="0" xfId="131" applyNumberFormat="1" applyFont="1" applyAlignment="1" applyProtection="1">
      <alignment horizontal="left"/>
    </xf>
    <xf numFmtId="165" fontId="16" fillId="0" borderId="0" xfId="131" applyNumberFormat="1" applyFont="1" applyAlignment="1" applyProtection="1">
      <alignment horizontal="right" indent="1"/>
    </xf>
    <xf numFmtId="170" fontId="16" fillId="0" borderId="0" xfId="131" applyNumberFormat="1" applyFont="1" applyAlignment="1" applyProtection="1">
      <alignment horizontal="left"/>
    </xf>
    <xf numFmtId="0" fontId="10" fillId="0" borderId="0" xfId="132" applyFont="1" applyBorder="1" applyAlignment="1">
      <alignment horizontal="right" wrapText="1" indent="1"/>
    </xf>
    <xf numFmtId="0" fontId="10" fillId="0" borderId="0" xfId="132" applyFont="1" applyFill="1" applyBorder="1" applyAlignment="1" applyProtection="1"/>
    <xf numFmtId="0" fontId="10" fillId="0" borderId="0" xfId="132" applyFont="1" applyBorder="1" applyAlignment="1" applyProtection="1">
      <alignment horizontal="right" indent="1"/>
    </xf>
    <xf numFmtId="0" fontId="10" fillId="0" borderId="0" xfId="132" applyFont="1" applyBorder="1" applyAlignment="1">
      <alignment horizontal="right" wrapText="1"/>
    </xf>
    <xf numFmtId="170" fontId="10" fillId="0" borderId="0" xfId="132" applyNumberFormat="1" applyFont="1" applyBorder="1" applyAlignment="1">
      <alignment horizontal="right" wrapText="1"/>
    </xf>
    <xf numFmtId="170" fontId="10" fillId="0" borderId="0" xfId="132" applyNumberFormat="1" applyFont="1" applyBorder="1" applyAlignment="1" applyProtection="1">
      <alignment horizontal="right"/>
    </xf>
    <xf numFmtId="3" fontId="10" fillId="0" borderId="0" xfId="132" applyNumberFormat="1" applyFont="1" applyBorder="1" applyAlignment="1" applyProtection="1">
      <alignment horizontal="right"/>
    </xf>
    <xf numFmtId="4" fontId="0" fillId="0" borderId="0" xfId="0" applyNumberFormat="1"/>
    <xf numFmtId="0" fontId="0" fillId="0" borderId="0" xfId="0" applyBorder="1"/>
    <xf numFmtId="0" fontId="10" fillId="0" borderId="0" xfId="132" applyFont="1" applyFill="1" applyBorder="1" applyAlignment="1" applyProtection="1">
      <alignment horizontal="center"/>
    </xf>
    <xf numFmtId="0" fontId="54" fillId="2" borderId="0" xfId="132" applyFont="1" applyFill="1" applyBorder="1" applyProtection="1"/>
    <xf numFmtId="0" fontId="36" fillId="2" borderId="0" xfId="132" applyFont="1" applyFill="1" applyBorder="1" applyProtection="1"/>
    <xf numFmtId="0" fontId="36" fillId="2" borderId="0" xfId="132" applyFont="1" applyFill="1" applyBorder="1" applyAlignment="1">
      <alignment horizontal="center" wrapText="1"/>
    </xf>
    <xf numFmtId="170" fontId="36" fillId="2" borderId="0" xfId="132" applyNumberFormat="1" applyFont="1" applyFill="1" applyBorder="1" applyAlignment="1">
      <alignment horizontal="right"/>
    </xf>
    <xf numFmtId="0" fontId="36" fillId="2" borderId="0" xfId="132" applyFont="1" applyFill="1" applyAlignment="1" applyProtection="1">
      <alignment horizontal="left"/>
    </xf>
    <xf numFmtId="170" fontId="54" fillId="2" borderId="0" xfId="132" applyNumberFormat="1" applyFont="1" applyFill="1" applyBorder="1" applyAlignment="1">
      <alignment horizontal="right"/>
    </xf>
    <xf numFmtId="0" fontId="10" fillId="0" borderId="2" xfId="132" applyFont="1" applyBorder="1" applyProtection="1"/>
    <xf numFmtId="0" fontId="0" fillId="0" borderId="2" xfId="0" applyBorder="1"/>
    <xf numFmtId="0" fontId="54" fillId="2" borderId="0" xfId="132" applyFont="1" applyFill="1" applyBorder="1" applyAlignment="1">
      <alignment horizontal="right" wrapText="1" indent="1"/>
    </xf>
    <xf numFmtId="3" fontId="36" fillId="2" borderId="0" xfId="132" applyNumberFormat="1" applyFont="1" applyFill="1" applyBorder="1" applyAlignment="1" applyProtection="1">
      <alignment horizontal="right"/>
    </xf>
    <xf numFmtId="170" fontId="36" fillId="2" borderId="0" xfId="132" applyNumberFormat="1" applyFont="1" applyFill="1" applyBorder="1" applyAlignment="1" applyProtection="1">
      <alignment horizontal="right"/>
    </xf>
    <xf numFmtId="0" fontId="36" fillId="2" borderId="0" xfId="132" applyFont="1" applyFill="1" applyBorder="1" applyAlignment="1" applyProtection="1">
      <alignment horizontal="right" indent="1"/>
    </xf>
    <xf numFmtId="170" fontId="36" fillId="2" borderId="0" xfId="132" applyNumberFormat="1" applyFont="1" applyFill="1" applyBorder="1" applyProtection="1"/>
    <xf numFmtId="0" fontId="36" fillId="2" borderId="0" xfId="132" applyFont="1" applyFill="1" applyBorder="1" applyAlignment="1">
      <alignment wrapText="1"/>
    </xf>
    <xf numFmtId="0" fontId="10" fillId="0" borderId="20" xfId="132" applyFont="1" applyFill="1" applyBorder="1" applyProtection="1"/>
    <xf numFmtId="0" fontId="10" fillId="0" borderId="20" xfId="132" applyFont="1" applyFill="1" applyBorder="1" applyAlignment="1" applyProtection="1">
      <alignment horizontal="right" indent="1"/>
    </xf>
    <xf numFmtId="170" fontId="10" fillId="0" borderId="20" xfId="132" applyNumberFormat="1" applyFont="1" applyFill="1" applyBorder="1" applyProtection="1"/>
    <xf numFmtId="4" fontId="32" fillId="2" borderId="0" xfId="0" applyNumberFormat="1" applyFont="1" applyFill="1"/>
    <xf numFmtId="165" fontId="4" fillId="0" borderId="0" xfId="76" applyNumberFormat="1" applyFont="1" applyBorder="1" applyAlignment="1" applyProtection="1">
      <alignment horizontal="right" indent="1"/>
    </xf>
    <xf numFmtId="165" fontId="4" fillId="0" borderId="0" xfId="76" applyNumberFormat="1" applyFont="1" applyBorder="1" applyAlignment="1" applyProtection="1"/>
    <xf numFmtId="170" fontId="4" fillId="0" borderId="0" xfId="76" applyNumberFormat="1" applyFont="1" applyBorder="1" applyAlignment="1" applyProtection="1"/>
    <xf numFmtId="167" fontId="4" fillId="0" borderId="0" xfId="76" applyNumberFormat="1" applyFont="1" applyBorder="1" applyAlignment="1" applyProtection="1">
      <alignment horizontal="right"/>
    </xf>
    <xf numFmtId="165" fontId="16" fillId="0" borderId="0" xfId="76" applyNumberFormat="1" applyFont="1" applyBorder="1" applyAlignment="1" applyProtection="1">
      <alignment horizontal="left"/>
    </xf>
    <xf numFmtId="167" fontId="16" fillId="0" borderId="0" xfId="76" applyNumberFormat="1" applyFont="1" applyBorder="1" applyAlignment="1" applyProtection="1">
      <alignment horizontal="left"/>
    </xf>
    <xf numFmtId="165" fontId="16" fillId="0" borderId="0" xfId="76" applyNumberFormat="1" applyFont="1" applyBorder="1" applyAlignment="1" applyProtection="1">
      <alignment horizontal="right" indent="1"/>
    </xf>
    <xf numFmtId="167" fontId="16" fillId="0" borderId="0" xfId="76" applyNumberFormat="1" applyFont="1" applyBorder="1" applyAlignment="1" applyProtection="1">
      <alignment horizontal="right"/>
    </xf>
    <xf numFmtId="165" fontId="10" fillId="0" borderId="0" xfId="76" applyNumberFormat="1" applyFont="1" applyFill="1" applyBorder="1" applyProtection="1"/>
    <xf numFmtId="165" fontId="10" fillId="0" borderId="0" xfId="76" applyNumberFormat="1" applyFont="1" applyFill="1" applyBorder="1" applyAlignment="1" applyProtection="1">
      <alignment horizontal="right" indent="1"/>
    </xf>
    <xf numFmtId="170" fontId="10" fillId="0" borderId="0" xfId="76" applyNumberFormat="1" applyFont="1" applyFill="1" applyBorder="1" applyAlignment="1" applyProtection="1">
      <alignment horizontal="right"/>
    </xf>
    <xf numFmtId="167" fontId="10" fillId="0" borderId="0" xfId="76" applyNumberFormat="1" applyFont="1" applyFill="1" applyBorder="1" applyAlignment="1" applyProtection="1">
      <alignment horizontal="right"/>
    </xf>
    <xf numFmtId="165" fontId="16" fillId="0" borderId="0" xfId="76" applyNumberFormat="1" applyFont="1" applyBorder="1" applyProtection="1"/>
    <xf numFmtId="165" fontId="16" fillId="0" borderId="0" xfId="76" applyNumberFormat="1" applyFont="1" applyBorder="1" applyAlignment="1" applyProtection="1">
      <alignment horizontal="right"/>
    </xf>
    <xf numFmtId="170" fontId="16" fillId="0" borderId="0" xfId="76" applyNumberFormat="1" applyFont="1" applyBorder="1" applyAlignment="1" applyProtection="1">
      <alignment horizontal="right"/>
    </xf>
    <xf numFmtId="165" fontId="10" fillId="0" borderId="0" xfId="76" applyNumberFormat="1" applyFont="1" applyProtection="1"/>
    <xf numFmtId="0" fontId="10" fillId="0" borderId="0" xfId="79" applyNumberFormat="1" applyFont="1" applyBorder="1" applyAlignment="1" applyProtection="1">
      <alignment horizontal="left" wrapText="1" indent="1"/>
    </xf>
    <xf numFmtId="3" fontId="10" fillId="0" borderId="0" xfId="76" applyNumberFormat="1" applyFont="1" applyFill="1" applyBorder="1" applyAlignment="1" applyProtection="1">
      <alignment horizontal="right"/>
    </xf>
    <xf numFmtId="3" fontId="10" fillId="0" borderId="0" xfId="76" applyNumberFormat="1" applyFont="1" applyBorder="1" applyAlignment="1" applyProtection="1">
      <alignment horizontal="right"/>
    </xf>
    <xf numFmtId="1" fontId="10" fillId="0" borderId="0" xfId="76" applyNumberFormat="1" applyFont="1" applyFill="1" applyBorder="1" applyAlignment="1" applyProtection="1">
      <alignment horizontal="right"/>
    </xf>
    <xf numFmtId="171" fontId="10" fillId="0" borderId="0" xfId="76" applyNumberFormat="1" applyFont="1" applyFill="1" applyBorder="1" applyAlignment="1" applyProtection="1">
      <alignment horizontal="right"/>
    </xf>
    <xf numFmtId="0" fontId="10" fillId="0" borderId="0" xfId="79" applyNumberFormat="1" applyFont="1" applyFill="1" applyBorder="1" applyAlignment="1" applyProtection="1">
      <alignment horizontal="left" wrapText="1" indent="1"/>
    </xf>
    <xf numFmtId="170" fontId="10" fillId="0" borderId="0" xfId="76" applyNumberFormat="1" applyFont="1" applyBorder="1" applyAlignment="1" applyProtection="1"/>
    <xf numFmtId="170" fontId="10" fillId="0" borderId="0" xfId="76" applyNumberFormat="1" applyFont="1" applyFill="1" applyBorder="1" applyProtection="1"/>
    <xf numFmtId="165" fontId="10" fillId="0" borderId="0" xfId="79" applyNumberFormat="1" applyFont="1" applyBorder="1" applyAlignment="1" applyProtection="1">
      <alignment horizontal="left"/>
    </xf>
    <xf numFmtId="165" fontId="10" fillId="0" borderId="0" xfId="79" applyNumberFormat="1" applyFont="1" applyBorder="1" applyAlignment="1" applyProtection="1">
      <alignment horizontal="right" indent="1"/>
    </xf>
    <xf numFmtId="165" fontId="10" fillId="0" borderId="0" xfId="79" applyNumberFormat="1" applyFont="1" applyBorder="1" applyAlignment="1" applyProtection="1">
      <alignment horizontal="right"/>
    </xf>
    <xf numFmtId="167" fontId="10" fillId="0" borderId="0" xfId="79" applyNumberFormat="1" applyFont="1" applyBorder="1" applyAlignment="1" applyProtection="1">
      <alignment horizontal="right"/>
    </xf>
    <xf numFmtId="4" fontId="10" fillId="0" borderId="0" xfId="0" applyNumberFormat="1" applyFont="1" applyBorder="1" applyProtection="1"/>
    <xf numFmtId="0" fontId="4" fillId="0" borderId="0" xfId="133" applyFont="1" applyBorder="1" applyAlignment="1" applyProtection="1"/>
    <xf numFmtId="0" fontId="16" fillId="0" borderId="0" xfId="133" applyFont="1" applyBorder="1" applyProtection="1"/>
    <xf numFmtId="0" fontId="10" fillId="0" borderId="0" xfId="133" applyFont="1" applyFill="1" applyBorder="1" applyProtection="1"/>
    <xf numFmtId="4" fontId="10" fillId="0" borderId="0" xfId="134" applyNumberFormat="1" applyFont="1" applyProtection="1"/>
    <xf numFmtId="0" fontId="10" fillId="0" borderId="0" xfId="135" applyFont="1" applyBorder="1" applyAlignment="1" applyProtection="1">
      <alignment horizontal="left"/>
    </xf>
    <xf numFmtId="176" fontId="10" fillId="0" borderId="0" xfId="134" applyNumberFormat="1" applyFont="1" applyFill="1" applyBorder="1" applyProtection="1"/>
    <xf numFmtId="176" fontId="10" fillId="0" borderId="0" xfId="134" applyNumberFormat="1" applyFont="1" applyBorder="1" applyProtection="1"/>
    <xf numFmtId="171" fontId="10" fillId="0" borderId="0" xfId="133" applyNumberFormat="1" applyFont="1" applyBorder="1" applyAlignment="1" applyProtection="1">
      <alignment horizontal="right"/>
    </xf>
    <xf numFmtId="0" fontId="10" fillId="0" borderId="0" xfId="135" applyFont="1" applyFill="1" applyBorder="1" applyAlignment="1" applyProtection="1">
      <alignment horizontal="left" indent="1"/>
    </xf>
    <xf numFmtId="176" fontId="10" fillId="0" borderId="0" xfId="134" applyNumberFormat="1" applyFont="1" applyFill="1" applyBorder="1" applyAlignment="1" applyProtection="1">
      <alignment horizontal="right"/>
    </xf>
    <xf numFmtId="4" fontId="10" fillId="0" borderId="0" xfId="134" applyNumberFormat="1" applyFont="1" applyBorder="1" applyProtection="1"/>
    <xf numFmtId="165" fontId="16" fillId="0" borderId="0" xfId="133" applyNumberFormat="1" applyFont="1" applyBorder="1" applyAlignment="1" applyProtection="1"/>
    <xf numFmtId="165" fontId="16" fillId="0" borderId="0" xfId="133" applyNumberFormat="1" applyFont="1" applyBorder="1" applyProtection="1"/>
    <xf numFmtId="4" fontId="10" fillId="0" borderId="0" xfId="136" applyNumberFormat="1" applyFont="1" applyProtection="1"/>
    <xf numFmtId="165" fontId="21" fillId="0" borderId="0" xfId="133" applyNumberFormat="1" applyFont="1" applyBorder="1" applyAlignment="1" applyProtection="1"/>
    <xf numFmtId="165" fontId="10" fillId="0" borderId="0" xfId="135" applyNumberFormat="1" applyFont="1" applyBorder="1" applyAlignment="1" applyProtection="1">
      <alignment horizontal="left"/>
    </xf>
    <xf numFmtId="170" fontId="10" fillId="0" borderId="0" xfId="136" applyNumberFormat="1" applyFont="1" applyFill="1" applyProtection="1"/>
    <xf numFmtId="170" fontId="10" fillId="0" borderId="0" xfId="136" applyNumberFormat="1" applyFont="1" applyProtection="1"/>
    <xf numFmtId="176" fontId="10" fillId="0" borderId="0" xfId="136" applyNumberFormat="1" applyFont="1" applyBorder="1" applyProtection="1"/>
    <xf numFmtId="176" fontId="10" fillId="0" borderId="0" xfId="136" applyNumberFormat="1" applyFont="1" applyFill="1" applyBorder="1" applyProtection="1"/>
    <xf numFmtId="185" fontId="10" fillId="0" borderId="0" xfId="125" applyNumberFormat="1" applyFont="1" applyFill="1" applyBorder="1" applyAlignment="1">
      <alignment horizontal="right"/>
    </xf>
    <xf numFmtId="0" fontId="19" fillId="0" borderId="0" xfId="137" applyFont="1" applyAlignment="1">
      <alignment horizontal="right"/>
    </xf>
    <xf numFmtId="165" fontId="19" fillId="0" borderId="0" xfId="76" applyFont="1" applyBorder="1" applyAlignment="1" applyProtection="1">
      <alignment horizontal="left"/>
      <protection locked="0"/>
    </xf>
    <xf numFmtId="0" fontId="14" fillId="0" borderId="0" xfId="137" applyFont="1"/>
    <xf numFmtId="0" fontId="15" fillId="0" borderId="0" xfId="137" applyFont="1" applyAlignment="1">
      <alignment horizontal="right"/>
    </xf>
    <xf numFmtId="0" fontId="15" fillId="0" borderId="0" xfId="137" applyFont="1" applyBorder="1"/>
    <xf numFmtId="0" fontId="15" fillId="0" borderId="0" xfId="137" applyFont="1" applyBorder="1" applyAlignment="1">
      <alignment horizontal="right"/>
    </xf>
    <xf numFmtId="0" fontId="15" fillId="0" borderId="0" xfId="137" applyFont="1" applyFill="1" applyBorder="1"/>
    <xf numFmtId="0" fontId="15" fillId="0" borderId="0" xfId="137" applyFont="1" applyFill="1" applyBorder="1" applyAlignment="1">
      <alignment horizontal="right"/>
    </xf>
    <xf numFmtId="0" fontId="15" fillId="0" borderId="0" xfId="137" applyFont="1"/>
    <xf numFmtId="0" fontId="15" fillId="0" borderId="0" xfId="79" applyNumberFormat="1" applyFont="1" applyBorder="1" applyAlignment="1" applyProtection="1">
      <alignment horizontal="left" wrapText="1"/>
    </xf>
    <xf numFmtId="170" fontId="15" fillId="0" borderId="0" xfId="137" applyNumberFormat="1" applyFont="1" applyAlignment="1">
      <alignment horizontal="right"/>
    </xf>
    <xf numFmtId="170" fontId="15" fillId="0" borderId="0" xfId="76" applyNumberFormat="1" applyFont="1" applyProtection="1"/>
    <xf numFmtId="170" fontId="10" fillId="0" borderId="0" xfId="137" applyNumberFormat="1" applyFont="1" applyAlignment="1">
      <alignment horizontal="right"/>
    </xf>
    <xf numFmtId="170" fontId="10" fillId="0" borderId="0" xfId="133" applyNumberFormat="1" applyFont="1" applyFill="1" applyBorder="1" applyAlignment="1" applyProtection="1">
      <alignment horizontal="right"/>
    </xf>
    <xf numFmtId="0" fontId="15" fillId="0" borderId="0" xfId="79" applyNumberFormat="1" applyFont="1" applyFill="1" applyBorder="1" applyAlignment="1" applyProtection="1">
      <alignment horizontal="left" wrapText="1" indent="1"/>
    </xf>
    <xf numFmtId="0" fontId="4" fillId="0" borderId="0" xfId="137" applyFont="1" applyFill="1" applyAlignment="1"/>
    <xf numFmtId="0" fontId="4" fillId="0" borderId="0" xfId="137" applyFont="1" applyAlignment="1">
      <alignment horizontal="right"/>
    </xf>
    <xf numFmtId="0" fontId="60" fillId="0" borderId="0" xfId="0" applyFont="1"/>
    <xf numFmtId="0" fontId="15" fillId="0" borderId="2" xfId="137" applyFont="1" applyBorder="1" applyAlignment="1">
      <alignment horizontal="right"/>
    </xf>
    <xf numFmtId="4" fontId="10" fillId="0" borderId="2" xfId="134" applyNumberFormat="1" applyFont="1" applyBorder="1" applyProtection="1"/>
    <xf numFmtId="0" fontId="36" fillId="2" borderId="0" xfId="137" applyFont="1" applyFill="1" applyBorder="1"/>
    <xf numFmtId="0" fontId="36" fillId="2" borderId="0" xfId="137" applyFont="1" applyFill="1" applyBorder="1" applyAlignment="1">
      <alignment horizontal="right"/>
    </xf>
    <xf numFmtId="0" fontId="36" fillId="2" borderId="0" xfId="79" applyNumberFormat="1" applyFont="1" applyFill="1" applyBorder="1" applyAlignment="1" applyProtection="1">
      <alignment horizontal="left" wrapText="1"/>
    </xf>
    <xf numFmtId="170" fontId="36" fillId="2" borderId="0" xfId="137" applyNumberFormat="1" applyFont="1" applyFill="1" applyAlignment="1">
      <alignment horizontal="right"/>
    </xf>
    <xf numFmtId="170" fontId="36" fillId="2" borderId="0" xfId="76" applyNumberFormat="1" applyFont="1" applyFill="1" applyProtection="1"/>
    <xf numFmtId="165" fontId="36" fillId="2" borderId="0" xfId="135" applyNumberFormat="1" applyFont="1" applyFill="1" applyBorder="1" applyAlignment="1" applyProtection="1">
      <alignment horizontal="left"/>
    </xf>
    <xf numFmtId="170" fontId="36" fillId="2" borderId="0" xfId="133" applyNumberFormat="1" applyFont="1" applyFill="1" applyBorder="1" applyProtection="1"/>
    <xf numFmtId="176" fontId="36" fillId="2" borderId="0" xfId="133" applyNumberFormat="1" applyFont="1" applyFill="1" applyBorder="1" applyProtection="1"/>
    <xf numFmtId="171" fontId="36" fillId="2" borderId="0" xfId="133" applyNumberFormat="1" applyFont="1" applyFill="1" applyBorder="1" applyAlignment="1" applyProtection="1">
      <alignment horizontal="right"/>
    </xf>
    <xf numFmtId="170" fontId="36" fillId="2" borderId="0" xfId="136" applyNumberFormat="1" applyFont="1" applyFill="1" applyProtection="1"/>
    <xf numFmtId="165" fontId="36" fillId="2" borderId="0" xfId="133" applyNumberFormat="1" applyFont="1" applyFill="1" applyBorder="1" applyProtection="1"/>
    <xf numFmtId="165" fontId="36" fillId="2" borderId="0" xfId="133" applyNumberFormat="1" applyFont="1" applyFill="1" applyBorder="1" applyAlignment="1" applyProtection="1">
      <alignment horizontal="right"/>
    </xf>
    <xf numFmtId="165" fontId="36" fillId="2" borderId="0" xfId="79" applyNumberFormat="1" applyFont="1" applyFill="1" applyBorder="1" applyProtection="1"/>
    <xf numFmtId="0" fontId="36" fillId="2" borderId="0" xfId="133" applyFont="1" applyFill="1" applyBorder="1" applyAlignment="1" applyProtection="1">
      <alignment horizontal="right"/>
    </xf>
    <xf numFmtId="0" fontId="2" fillId="0" borderId="0" xfId="0" applyFont="1"/>
    <xf numFmtId="0" fontId="36" fillId="2" borderId="20" xfId="133" applyFont="1" applyFill="1" applyBorder="1" applyAlignment="1" applyProtection="1">
      <alignment horizontal="right"/>
    </xf>
    <xf numFmtId="165" fontId="4" fillId="0" borderId="0" xfId="133" applyNumberFormat="1" applyFont="1" applyBorder="1" applyAlignment="1" applyProtection="1"/>
    <xf numFmtId="1" fontId="10" fillId="0" borderId="0" xfId="133" applyNumberFormat="1" applyFont="1" applyBorder="1" applyProtection="1"/>
    <xf numFmtId="4" fontId="10" fillId="0" borderId="2" xfId="136" applyNumberFormat="1" applyFont="1" applyBorder="1" applyProtection="1"/>
    <xf numFmtId="0" fontId="36" fillId="2" borderId="0" xfId="133" applyFont="1" applyFill="1" applyBorder="1" applyProtection="1"/>
    <xf numFmtId="0" fontId="36" fillId="2" borderId="0" xfId="135" applyFont="1" applyFill="1" applyBorder="1" applyAlignment="1" applyProtection="1">
      <alignment horizontal="left"/>
    </xf>
    <xf numFmtId="1" fontId="10" fillId="0" borderId="0" xfId="133" applyNumberFormat="1" applyFont="1" applyBorder="1" applyAlignment="1" applyProtection="1">
      <alignment horizontal="right"/>
    </xf>
    <xf numFmtId="165" fontId="36" fillId="2" borderId="0" xfId="76" applyNumberFormat="1" applyFont="1" applyFill="1" applyBorder="1" applyProtection="1"/>
    <xf numFmtId="165" fontId="36" fillId="2" borderId="0" xfId="76" applyNumberFormat="1" applyFont="1" applyFill="1" applyBorder="1" applyAlignment="1" applyProtection="1">
      <alignment horizontal="right" indent="1"/>
    </xf>
    <xf numFmtId="165" fontId="36" fillId="2" borderId="0" xfId="76" applyNumberFormat="1" applyFont="1" applyFill="1" applyBorder="1" applyAlignment="1" applyProtection="1">
      <alignment horizontal="center"/>
    </xf>
    <xf numFmtId="165" fontId="36" fillId="2" borderId="0" xfId="76" applyNumberFormat="1" applyFont="1" applyFill="1" applyBorder="1" applyAlignment="1" applyProtection="1">
      <alignment horizontal="right"/>
    </xf>
    <xf numFmtId="170" fontId="36" fillId="2" borderId="0" xfId="76" applyNumberFormat="1" applyFont="1" applyFill="1" applyBorder="1" applyAlignment="1" applyProtection="1">
      <alignment horizontal="right"/>
    </xf>
    <xf numFmtId="4" fontId="10" fillId="0" borderId="2" xfId="0" applyNumberFormat="1" applyFont="1" applyBorder="1" applyProtection="1"/>
    <xf numFmtId="0" fontId="10" fillId="0" borderId="2" xfId="132" applyFont="1" applyBorder="1" applyAlignment="1" applyProtection="1">
      <alignment horizontal="right" indent="1"/>
    </xf>
    <xf numFmtId="170" fontId="10" fillId="0" borderId="2" xfId="132" applyNumberFormat="1" applyFont="1" applyBorder="1" applyProtection="1"/>
    <xf numFmtId="167" fontId="10" fillId="0" borderId="2" xfId="132" applyNumberFormat="1" applyFont="1" applyBorder="1" applyAlignment="1" applyProtection="1">
      <alignment horizontal="right"/>
    </xf>
    <xf numFmtId="167" fontId="10" fillId="0" borderId="2" xfId="132" applyNumberFormat="1" applyFont="1" applyBorder="1" applyProtection="1"/>
    <xf numFmtId="165" fontId="36" fillId="2" borderId="20" xfId="76" applyNumberFormat="1" applyFont="1" applyFill="1" applyBorder="1" applyAlignment="1" applyProtection="1">
      <alignment horizontal="right"/>
    </xf>
    <xf numFmtId="170" fontId="36" fillId="2" borderId="20" xfId="76" applyNumberFormat="1" applyFont="1" applyFill="1" applyBorder="1" applyAlignment="1" applyProtection="1">
      <alignment horizontal="right"/>
    </xf>
    <xf numFmtId="167" fontId="36" fillId="2" borderId="20" xfId="76" applyNumberFormat="1" applyFont="1" applyFill="1" applyBorder="1" applyAlignment="1" applyProtection="1">
      <alignment horizontal="right"/>
    </xf>
    <xf numFmtId="49" fontId="36" fillId="2" borderId="20" xfId="76" applyNumberFormat="1" applyFont="1" applyFill="1" applyBorder="1" applyAlignment="1" applyProtection="1">
      <alignment horizontal="right"/>
    </xf>
    <xf numFmtId="165" fontId="36" fillId="2" borderId="0" xfId="79" applyNumberFormat="1" applyFont="1" applyFill="1" applyBorder="1" applyAlignment="1" applyProtection="1">
      <alignment horizontal="left"/>
    </xf>
    <xf numFmtId="170" fontId="36" fillId="2" borderId="0" xfId="76" applyNumberFormat="1" applyFont="1" applyFill="1" applyBorder="1" applyProtection="1"/>
    <xf numFmtId="3" fontId="36" fillId="2" borderId="0" xfId="76" applyNumberFormat="1" applyFont="1" applyFill="1" applyBorder="1" applyAlignment="1" applyProtection="1">
      <alignment horizontal="right"/>
    </xf>
    <xf numFmtId="182" fontId="36" fillId="2" borderId="0" xfId="95" applyNumberFormat="1" applyFont="1" applyFill="1" applyBorder="1" applyAlignment="1">
      <alignment horizontal="right" wrapText="1"/>
    </xf>
    <xf numFmtId="167" fontId="10" fillId="0" borderId="0" xfId="76" applyNumberFormat="1" applyFont="1" applyFill="1" applyBorder="1" applyProtection="1"/>
    <xf numFmtId="0" fontId="15" fillId="0" borderId="0" xfId="137" applyFont="1" applyAlignment="1">
      <alignment horizontal="left"/>
    </xf>
    <xf numFmtId="0" fontId="10" fillId="0" borderId="0" xfId="0" applyNumberFormat="1" applyFont="1" applyAlignment="1">
      <alignment horizontal="right"/>
    </xf>
    <xf numFmtId="14" fontId="10" fillId="0" borderId="0" xfId="0" applyNumberFormat="1" applyFont="1" applyAlignment="1">
      <alignment horizontal="right"/>
    </xf>
    <xf numFmtId="20" fontId="10" fillId="0" borderId="0" xfId="0" applyNumberFormat="1" applyFont="1" applyAlignment="1">
      <alignment horizontal="right"/>
    </xf>
    <xf numFmtId="0" fontId="15" fillId="0" borderId="0" xfId="137" applyFont="1" applyBorder="1" applyAlignment="1">
      <alignment horizontal="left"/>
    </xf>
    <xf numFmtId="14" fontId="10" fillId="0" borderId="0" xfId="0" applyNumberFormat="1" applyFont="1" applyBorder="1" applyAlignment="1">
      <alignment horizontal="right"/>
    </xf>
    <xf numFmtId="20" fontId="10" fillId="0" borderId="0" xfId="0" applyNumberFormat="1" applyFont="1" applyBorder="1" applyAlignment="1">
      <alignment horizontal="right"/>
    </xf>
    <xf numFmtId="171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33" fillId="0" borderId="0" xfId="137" applyFont="1"/>
    <xf numFmtId="0" fontId="15" fillId="0" borderId="0" xfId="18" applyFont="1" applyBorder="1"/>
    <xf numFmtId="0" fontId="10" fillId="0" borderId="0" xfId="138" applyFont="1"/>
    <xf numFmtId="0" fontId="10" fillId="0" borderId="0" xfId="138" applyFont="1" applyAlignment="1">
      <alignment horizontal="center"/>
    </xf>
    <xf numFmtId="165" fontId="4" fillId="0" borderId="0" xfId="139" applyNumberFormat="1" applyFont="1" applyBorder="1" applyAlignment="1" applyProtection="1">
      <alignment horizontal="left"/>
      <protection locked="0"/>
    </xf>
    <xf numFmtId="0" fontId="4" fillId="0" borderId="0" xfId="18" applyFont="1" applyAlignment="1">
      <alignment horizontal="left"/>
    </xf>
    <xf numFmtId="0" fontId="4" fillId="0" borderId="0" xfId="18" applyFont="1" applyAlignment="1">
      <alignment horizontal="center"/>
    </xf>
    <xf numFmtId="0" fontId="15" fillId="0" borderId="0" xfId="140" applyFont="1" applyAlignment="1">
      <alignment horizontal="left" wrapText="1"/>
    </xf>
    <xf numFmtId="14" fontId="10" fillId="0" borderId="0" xfId="141" applyNumberFormat="1" applyFont="1" applyFill="1" applyAlignment="1">
      <alignment horizontal="right"/>
    </xf>
    <xf numFmtId="0" fontId="15" fillId="0" borderId="0" xfId="140" applyFont="1" applyAlignment="1">
      <alignment horizontal="right" wrapText="1"/>
    </xf>
    <xf numFmtId="14" fontId="10" fillId="0" borderId="0" xfId="142" applyNumberFormat="1" applyFont="1" applyAlignment="1">
      <alignment horizontal="right"/>
    </xf>
    <xf numFmtId="186" fontId="10" fillId="0" borderId="0" xfId="142" applyNumberFormat="1" applyFont="1" applyAlignment="1">
      <alignment horizontal="right"/>
    </xf>
    <xf numFmtId="171" fontId="10" fillId="0" borderId="0" xfId="142" applyNumberFormat="1" applyFont="1" applyAlignment="1">
      <alignment horizontal="right"/>
    </xf>
    <xf numFmtId="0" fontId="10" fillId="0" borderId="0" xfId="138" applyFont="1" applyAlignment="1">
      <alignment horizontal="right"/>
    </xf>
    <xf numFmtId="165" fontId="29" fillId="0" borderId="0" xfId="76" applyFont="1" applyBorder="1" applyAlignment="1" applyProtection="1">
      <alignment horizontal="left"/>
    </xf>
    <xf numFmtId="165" fontId="24" fillId="0" borderId="0" xfId="76" applyFont="1" applyBorder="1" applyProtection="1"/>
    <xf numFmtId="2" fontId="24" fillId="0" borderId="0" xfId="76" applyNumberFormat="1" applyFont="1" applyBorder="1" applyProtection="1"/>
    <xf numFmtId="4" fontId="28" fillId="0" borderId="0" xfId="0" applyNumberFormat="1" applyFont="1" applyBorder="1" applyProtection="1"/>
    <xf numFmtId="165" fontId="10" fillId="0" borderId="0" xfId="76" applyFont="1" applyBorder="1" applyProtection="1"/>
    <xf numFmtId="2" fontId="10" fillId="0" borderId="0" xfId="76" applyNumberFormat="1" applyFont="1" applyBorder="1" applyProtection="1"/>
    <xf numFmtId="165" fontId="10" fillId="0" borderId="0" xfId="76" applyFont="1" applyBorder="1" applyAlignment="1" applyProtection="1">
      <alignment horizontal="right"/>
    </xf>
    <xf numFmtId="0" fontId="10" fillId="0" borderId="0" xfId="0" applyNumberFormat="1" applyFont="1" applyFill="1" applyBorder="1" applyAlignment="1">
      <alignment horizontal="left"/>
    </xf>
    <xf numFmtId="0" fontId="10" fillId="0" borderId="0" xfId="76" applyNumberFormat="1" applyFont="1" applyBorder="1" applyAlignment="1" applyProtection="1"/>
    <xf numFmtId="0" fontId="10" fillId="0" borderId="0" xfId="79" applyNumberFormat="1" applyFont="1" applyBorder="1" applyAlignment="1" applyProtection="1">
      <alignment horizontal="left"/>
    </xf>
    <xf numFmtId="170" fontId="10" fillId="0" borderId="0" xfId="0" applyNumberFormat="1" applyFont="1" applyBorder="1" applyProtection="1"/>
    <xf numFmtId="170" fontId="10" fillId="0" borderId="0" xfId="0" applyNumberFormat="1" applyFont="1" applyBorder="1" applyAlignment="1" applyProtection="1">
      <alignment horizontal="right"/>
    </xf>
    <xf numFmtId="0" fontId="10" fillId="0" borderId="0" xfId="79" applyNumberFormat="1" applyFont="1" applyFill="1" applyBorder="1" applyAlignment="1" applyProtection="1">
      <alignment horizontal="left"/>
    </xf>
    <xf numFmtId="0" fontId="10" fillId="0" borderId="0" xfId="0" applyNumberFormat="1" applyFont="1" applyBorder="1" applyAlignment="1" applyProtection="1"/>
    <xf numFmtId="0" fontId="18" fillId="0" borderId="0" xfId="76" applyNumberFormat="1" applyFont="1" applyBorder="1" applyAlignment="1" applyProtection="1">
      <alignment horizontal="left"/>
    </xf>
    <xf numFmtId="0" fontId="61" fillId="0" borderId="0" xfId="76" applyNumberFormat="1" applyFont="1" applyBorder="1" applyAlignment="1" applyProtection="1">
      <alignment horizontal="left"/>
    </xf>
    <xf numFmtId="0" fontId="4" fillId="0" borderId="0" xfId="0" applyNumberFormat="1" applyFont="1" applyFill="1" applyBorder="1" applyAlignment="1"/>
    <xf numFmtId="4" fontId="9" fillId="0" borderId="0" xfId="0" applyNumberFormat="1" applyFont="1" applyBorder="1" applyAlignment="1"/>
    <xf numFmtId="4" fontId="10" fillId="0" borderId="0" xfId="0" applyNumberFormat="1" applyFont="1" applyFill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4" fontId="10" fillId="0" borderId="0" xfId="0" applyNumberFormat="1" applyFont="1" applyBorder="1" applyAlignment="1">
      <alignment horizontal="center"/>
    </xf>
    <xf numFmtId="170" fontId="10" fillId="0" borderId="0" xfId="0" applyNumberFormat="1" applyFont="1" applyBorder="1" applyAlignment="1">
      <alignment horizontal="right"/>
    </xf>
    <xf numFmtId="0" fontId="10" fillId="0" borderId="0" xfId="0" applyNumberFormat="1" applyFont="1" applyBorder="1" applyAlignment="1">
      <alignment horizontal="left"/>
    </xf>
    <xf numFmtId="4" fontId="10" fillId="0" borderId="0" xfId="0" applyNumberFormat="1" applyFont="1" applyBorder="1" applyAlignment="1">
      <alignment horizontal="center" wrapText="1"/>
    </xf>
    <xf numFmtId="3" fontId="10" fillId="0" borderId="0" xfId="0" applyNumberFormat="1" applyFont="1" applyBorder="1" applyProtection="1"/>
    <xf numFmtId="4" fontId="16" fillId="0" borderId="0" xfId="0" applyNumberFormat="1" applyFont="1" applyBorder="1" applyProtection="1"/>
    <xf numFmtId="0" fontId="10" fillId="0" borderId="0" xfId="0" applyNumberFormat="1" applyFont="1" applyBorder="1" applyAlignment="1">
      <alignment wrapText="1"/>
    </xf>
    <xf numFmtId="0" fontId="10" fillId="0" borderId="0" xfId="0" applyNumberFormat="1" applyFont="1" applyBorder="1" applyAlignment="1">
      <alignment horizontal="left" vertical="center"/>
    </xf>
    <xf numFmtId="0" fontId="4" fillId="0" borderId="0" xfId="143" applyNumberFormat="1" applyFont="1" applyBorder="1" applyAlignment="1" applyProtection="1"/>
    <xf numFmtId="165" fontId="10" fillId="0" borderId="0" xfId="143" applyFont="1" applyBorder="1" applyProtection="1"/>
    <xf numFmtId="165" fontId="10" fillId="0" borderId="0" xfId="143" applyFont="1" applyBorder="1" applyAlignment="1" applyProtection="1">
      <alignment horizontal="right"/>
    </xf>
    <xf numFmtId="0" fontId="9" fillId="0" borderId="0" xfId="143" applyNumberFormat="1" applyFont="1" applyFill="1" applyBorder="1" applyAlignment="1" applyProtection="1">
      <alignment horizontal="left"/>
    </xf>
    <xf numFmtId="165" fontId="10" fillId="0" borderId="0" xfId="143" applyFont="1" applyFill="1" applyBorder="1" applyAlignment="1" applyProtection="1">
      <alignment horizontal="right"/>
    </xf>
    <xf numFmtId="0" fontId="16" fillId="0" borderId="0" xfId="144" applyNumberFormat="1" applyFont="1" applyBorder="1" applyAlignment="1" applyProtection="1">
      <alignment horizontal="left"/>
    </xf>
    <xf numFmtId="171" fontId="16" fillId="0" borderId="0" xfId="0" applyNumberFormat="1" applyFont="1" applyBorder="1" applyAlignment="1" applyProtection="1">
      <alignment horizontal="center"/>
    </xf>
    <xf numFmtId="170" fontId="16" fillId="0" borderId="0" xfId="0" applyNumberFormat="1" applyFont="1" applyBorder="1" applyAlignment="1">
      <alignment horizontal="right"/>
    </xf>
    <xf numFmtId="0" fontId="10" fillId="0" borderId="0" xfId="144" applyNumberFormat="1" applyFont="1" applyBorder="1" applyAlignment="1" applyProtection="1">
      <alignment horizontal="left"/>
    </xf>
    <xf numFmtId="171" fontId="10" fillId="0" borderId="0" xfId="0" applyNumberFormat="1" applyFont="1" applyBorder="1" applyAlignment="1" applyProtection="1">
      <alignment horizontal="center"/>
    </xf>
    <xf numFmtId="170" fontId="10" fillId="0" borderId="0" xfId="144" applyNumberFormat="1" applyFont="1" applyBorder="1" applyProtection="1"/>
    <xf numFmtId="170" fontId="10" fillId="0" borderId="0" xfId="145" applyNumberFormat="1" applyFont="1" applyBorder="1" applyAlignment="1">
      <alignment horizontal="right" vertical="center"/>
    </xf>
    <xf numFmtId="0" fontId="10" fillId="0" borderId="0" xfId="146" applyNumberFormat="1" applyFont="1" applyBorder="1" applyAlignment="1" applyProtection="1"/>
    <xf numFmtId="0" fontId="10" fillId="0" borderId="0" xfId="79" applyNumberFormat="1" applyFont="1" applyBorder="1" applyAlignment="1" applyProtection="1">
      <alignment horizontal="center"/>
    </xf>
    <xf numFmtId="0" fontId="10" fillId="0" borderId="0" xfId="144" applyNumberFormat="1" applyFont="1" applyFill="1" applyBorder="1" applyAlignment="1" applyProtection="1">
      <alignment horizontal="left"/>
    </xf>
    <xf numFmtId="0" fontId="9" fillId="0" borderId="0" xfId="143" applyNumberFormat="1" applyFont="1" applyBorder="1" applyAlignment="1" applyProtection="1">
      <alignment horizontal="left"/>
    </xf>
    <xf numFmtId="0" fontId="4" fillId="0" borderId="0" xfId="144" applyNumberFormat="1" applyFont="1" applyBorder="1" applyAlignment="1" applyProtection="1">
      <alignment horizontal="left"/>
    </xf>
    <xf numFmtId="165" fontId="10" fillId="0" borderId="0" xfId="147" applyFont="1" applyBorder="1" applyAlignment="1" applyProtection="1">
      <alignment horizontal="left"/>
      <protection locked="0"/>
    </xf>
    <xf numFmtId="170" fontId="10" fillId="0" borderId="0" xfId="0" applyNumberFormat="1" applyFont="1" applyProtection="1"/>
    <xf numFmtId="165" fontId="10" fillId="0" borderId="0" xfId="147" applyFont="1" applyFill="1" applyBorder="1" applyAlignment="1" applyProtection="1">
      <alignment horizontal="left"/>
      <protection locked="0"/>
    </xf>
    <xf numFmtId="171" fontId="10" fillId="0" borderId="0" xfId="0" applyNumberFormat="1" applyFont="1" applyFill="1" applyBorder="1" applyAlignment="1" applyProtection="1">
      <alignment horizontal="center"/>
    </xf>
    <xf numFmtId="170" fontId="10" fillId="0" borderId="0" xfId="0" applyNumberFormat="1" applyFont="1" applyAlignment="1" applyProtection="1">
      <alignment horizontal="right"/>
    </xf>
    <xf numFmtId="165" fontId="10" fillId="0" borderId="0" xfId="147" applyFont="1" applyBorder="1" applyAlignment="1" applyProtection="1">
      <alignment horizontal="left" indent="1"/>
      <protection locked="0"/>
    </xf>
    <xf numFmtId="0" fontId="21" fillId="0" borderId="0" xfId="148" applyNumberFormat="1" applyFont="1" applyAlignment="1">
      <alignment horizontal="left" indent="3"/>
    </xf>
    <xf numFmtId="167" fontId="62" fillId="0" borderId="0" xfId="148" applyFont="1"/>
    <xf numFmtId="167" fontId="6" fillId="0" borderId="0" xfId="148" applyFont="1"/>
    <xf numFmtId="170" fontId="6" fillId="0" borderId="0" xfId="148" applyNumberFormat="1" applyFont="1"/>
    <xf numFmtId="167" fontId="15" fillId="0" borderId="0" xfId="148" applyFont="1" applyBorder="1"/>
    <xf numFmtId="167" fontId="10" fillId="0" borderId="0" xfId="148" applyFont="1" applyBorder="1"/>
    <xf numFmtId="170" fontId="10" fillId="0" borderId="0" xfId="144" applyNumberFormat="1" applyFont="1" applyBorder="1" applyAlignment="1">
      <alignment horizontal="right"/>
    </xf>
    <xf numFmtId="167" fontId="15" fillId="0" borderId="0" xfId="148" applyFont="1" applyBorder="1" applyAlignment="1" applyProtection="1">
      <alignment horizontal="left"/>
      <protection locked="0"/>
    </xf>
    <xf numFmtId="165" fontId="15" fillId="0" borderId="0" xfId="147" applyFont="1" applyFill="1" applyBorder="1" applyAlignment="1" applyProtection="1">
      <alignment horizontal="left"/>
      <protection locked="0"/>
    </xf>
    <xf numFmtId="170" fontId="10" fillId="0" borderId="0" xfId="0" applyNumberFormat="1" applyFont="1" applyBorder="1"/>
    <xf numFmtId="166" fontId="10" fillId="0" borderId="0" xfId="149" applyFont="1" applyFill="1" applyAlignment="1" applyProtection="1">
      <alignment horizontal="left"/>
    </xf>
    <xf numFmtId="170" fontId="15" fillId="0" borderId="0" xfId="148" applyNumberFormat="1" applyFont="1" applyFill="1" applyBorder="1" applyAlignment="1" applyProtection="1">
      <alignment horizontal="right"/>
      <protection locked="0"/>
    </xf>
    <xf numFmtId="0" fontId="10" fillId="0" borderId="0" xfId="140" applyFont="1" applyAlignment="1">
      <alignment horizontal="left"/>
    </xf>
    <xf numFmtId="0" fontId="10" fillId="0" borderId="0" xfId="140" applyFont="1" applyAlignment="1">
      <alignment horizontal="left" indent="1"/>
    </xf>
    <xf numFmtId="0" fontId="10" fillId="0" borderId="0" xfId="140" applyFont="1" applyAlignment="1">
      <alignment horizontal="left" wrapText="1" indent="1"/>
    </xf>
    <xf numFmtId="170" fontId="10" fillId="0" borderId="0" xfId="147" applyNumberFormat="1" applyFont="1" applyAlignment="1">
      <alignment horizontal="right"/>
    </xf>
    <xf numFmtId="165" fontId="10" fillId="0" borderId="0" xfId="147" applyFont="1"/>
    <xf numFmtId="170" fontId="10" fillId="0" borderId="0" xfId="147" applyNumberFormat="1" applyFont="1"/>
    <xf numFmtId="165" fontId="14" fillId="0" borderId="0" xfId="147" applyFont="1"/>
    <xf numFmtId="170" fontId="14" fillId="0" borderId="0" xfId="147" applyNumberFormat="1" applyFont="1"/>
    <xf numFmtId="0" fontId="21" fillId="0" borderId="0" xfId="147" applyNumberFormat="1" applyFont="1" applyAlignment="1" applyProtection="1">
      <alignment horizontal="left" indent="3"/>
      <protection locked="0"/>
    </xf>
    <xf numFmtId="165" fontId="15" fillId="0" borderId="0" xfId="147" applyFont="1" applyBorder="1" applyAlignment="1" applyProtection="1">
      <alignment horizontal="left"/>
      <protection locked="0"/>
    </xf>
    <xf numFmtId="165" fontId="15" fillId="0" borderId="0" xfId="147" applyFont="1" applyBorder="1"/>
    <xf numFmtId="165" fontId="10" fillId="0" borderId="0" xfId="147" applyFont="1" applyBorder="1" applyAlignment="1">
      <alignment horizontal="center"/>
    </xf>
    <xf numFmtId="170" fontId="10" fillId="0" borderId="0" xfId="147" applyNumberFormat="1" applyFont="1" applyBorder="1" applyAlignment="1">
      <alignment horizontal="center"/>
    </xf>
    <xf numFmtId="170" fontId="10" fillId="0" borderId="0" xfId="0" applyNumberFormat="1" applyFont="1"/>
    <xf numFmtId="170" fontId="10" fillId="0" borderId="0" xfId="151" applyNumberFormat="1" applyFont="1" applyAlignment="1">
      <alignment horizontal="right"/>
    </xf>
    <xf numFmtId="165" fontId="15" fillId="0" borderId="0" xfId="147" applyFont="1" applyFill="1" applyBorder="1" applyAlignment="1" applyProtection="1">
      <alignment horizontal="left" indent="1"/>
      <protection locked="0"/>
    </xf>
    <xf numFmtId="170" fontId="10" fillId="0" borderId="0" xfId="151" applyNumberFormat="1" applyFont="1" applyBorder="1" applyAlignment="1">
      <alignment horizontal="right"/>
    </xf>
    <xf numFmtId="165" fontId="15" fillId="0" borderId="0" xfId="147" applyFont="1" applyBorder="1" applyAlignment="1" applyProtection="1">
      <alignment horizontal="left" indent="1"/>
      <protection locked="0"/>
    </xf>
    <xf numFmtId="167" fontId="15" fillId="0" borderId="0" xfId="152" applyFont="1" applyBorder="1"/>
    <xf numFmtId="167" fontId="10" fillId="0" borderId="0" xfId="152" applyFont="1" applyBorder="1"/>
    <xf numFmtId="165" fontId="10" fillId="0" borderId="0" xfId="144" applyFont="1" applyBorder="1" applyAlignment="1">
      <alignment horizontal="right"/>
    </xf>
    <xf numFmtId="167" fontId="15" fillId="0" borderId="0" xfId="152" applyFont="1" applyBorder="1" applyAlignment="1" applyProtection="1">
      <alignment horizontal="left"/>
      <protection locked="0"/>
    </xf>
    <xf numFmtId="167" fontId="10" fillId="0" borderId="0" xfId="152" applyFont="1" applyBorder="1" applyAlignment="1" applyProtection="1">
      <alignment horizontal="left"/>
    </xf>
    <xf numFmtId="167" fontId="15" fillId="0" borderId="0" xfId="152" applyFont="1" applyBorder="1" applyAlignment="1" applyProtection="1">
      <protection locked="0"/>
    </xf>
    <xf numFmtId="177" fontId="10" fillId="0" borderId="0" xfId="0" applyNumberFormat="1" applyFont="1" applyFill="1" applyBorder="1" applyAlignment="1">
      <alignment horizontal="right"/>
    </xf>
    <xf numFmtId="167" fontId="15" fillId="0" borderId="0" xfId="152" applyFont="1" applyFill="1" applyBorder="1" applyAlignment="1" applyProtection="1">
      <protection locked="0"/>
    </xf>
    <xf numFmtId="170" fontId="10" fillId="0" borderId="0" xfId="150" applyNumberFormat="1" applyFont="1" applyAlignment="1">
      <alignment horizontal="right"/>
    </xf>
    <xf numFmtId="170" fontId="10" fillId="0" borderId="0" xfId="150" applyNumberFormat="1" applyFont="1"/>
    <xf numFmtId="165" fontId="7" fillId="0" borderId="0" xfId="150" applyFont="1" applyAlignment="1">
      <alignment horizontal="right"/>
    </xf>
    <xf numFmtId="165" fontId="7" fillId="0" borderId="0" xfId="150" applyFont="1"/>
    <xf numFmtId="165" fontId="14" fillId="0" borderId="0" xfId="150" applyFont="1" applyAlignment="1" applyProtection="1">
      <alignment horizontal="left"/>
      <protection locked="0"/>
    </xf>
    <xf numFmtId="165" fontId="14" fillId="0" borderId="0" xfId="150" applyFont="1"/>
    <xf numFmtId="0" fontId="8" fillId="0" borderId="0" xfId="148" applyNumberFormat="1" applyFont="1" applyAlignment="1"/>
    <xf numFmtId="4" fontId="9" fillId="0" borderId="0" xfId="0" applyNumberFormat="1" applyFont="1" applyAlignment="1"/>
    <xf numFmtId="165" fontId="15" fillId="0" borderId="0" xfId="147" applyFont="1" applyBorder="1" applyAlignment="1">
      <alignment horizontal="right"/>
    </xf>
    <xf numFmtId="167" fontId="10" fillId="0" borderId="0" xfId="148" applyFont="1" applyFill="1" applyBorder="1"/>
    <xf numFmtId="4" fontId="10" fillId="0" borderId="0" xfId="0" applyNumberFormat="1" applyFont="1" applyFill="1" applyBorder="1"/>
    <xf numFmtId="167" fontId="15" fillId="0" borderId="0" xfId="148" applyFont="1" applyBorder="1" applyAlignment="1" applyProtection="1">
      <alignment horizontal="left" indent="1"/>
      <protection locked="0"/>
    </xf>
    <xf numFmtId="170" fontId="16" fillId="0" borderId="0" xfId="153" applyNumberFormat="1" applyFont="1" applyBorder="1" applyAlignment="1">
      <alignment horizontal="right"/>
    </xf>
    <xf numFmtId="167" fontId="15" fillId="0" borderId="0" xfId="154" applyFont="1" applyBorder="1" applyAlignment="1" applyProtection="1">
      <alignment horizontal="left" indent="1"/>
      <protection locked="0"/>
    </xf>
    <xf numFmtId="167" fontId="4" fillId="0" borderId="0" xfId="152" applyFont="1" applyAlignment="1" applyProtection="1">
      <alignment horizontal="left"/>
      <protection locked="0"/>
    </xf>
    <xf numFmtId="165" fontId="36" fillId="2" borderId="0" xfId="150" applyFont="1" applyFill="1" applyBorder="1" applyAlignment="1" applyProtection="1">
      <alignment horizontal="left"/>
      <protection locked="0"/>
    </xf>
    <xf numFmtId="0" fontId="36" fillId="2" borderId="0" xfId="150" applyNumberFormat="1" applyFont="1" applyFill="1" applyBorder="1" applyAlignment="1">
      <alignment horizontal="right"/>
    </xf>
    <xf numFmtId="167" fontId="15" fillId="0" borderId="0" xfId="152" applyFont="1" applyFill="1" applyBorder="1"/>
    <xf numFmtId="167" fontId="10" fillId="0" borderId="0" xfId="152" applyFont="1" applyFill="1" applyBorder="1"/>
    <xf numFmtId="167" fontId="36" fillId="2" borderId="0" xfId="152" applyFont="1" applyFill="1" applyBorder="1" applyAlignment="1" applyProtection="1">
      <alignment horizontal="left"/>
      <protection locked="0"/>
    </xf>
    <xf numFmtId="170" fontId="36" fillId="2" borderId="0" xfId="152" applyNumberFormat="1" applyFont="1" applyFill="1" applyBorder="1" applyAlignment="1" applyProtection="1">
      <protection locked="0"/>
    </xf>
    <xf numFmtId="167" fontId="4" fillId="0" borderId="0" xfId="148" applyFont="1" applyAlignment="1" applyProtection="1">
      <protection locked="0"/>
    </xf>
    <xf numFmtId="167" fontId="15" fillId="0" borderId="0" xfId="148" applyFont="1" applyFill="1" applyBorder="1"/>
    <xf numFmtId="165" fontId="36" fillId="2" borderId="0" xfId="147" applyFont="1" applyFill="1" applyBorder="1" applyAlignment="1" applyProtection="1">
      <alignment horizontal="left"/>
      <protection locked="0"/>
    </xf>
    <xf numFmtId="170" fontId="36" fillId="2" borderId="0" xfId="148" applyNumberFormat="1" applyFont="1" applyFill="1" applyBorder="1"/>
    <xf numFmtId="165" fontId="10" fillId="0" borderId="2" xfId="150" applyFont="1" applyBorder="1"/>
    <xf numFmtId="170" fontId="15" fillId="0" borderId="0" xfId="148" applyNumberFormat="1" applyFont="1" applyBorder="1" applyAlignment="1" applyProtection="1">
      <alignment horizontal="left"/>
      <protection locked="0"/>
    </xf>
    <xf numFmtId="165" fontId="10" fillId="0" borderId="2" xfId="147" applyFont="1" applyBorder="1"/>
    <xf numFmtId="170" fontId="10" fillId="0" borderId="2" xfId="147" applyNumberFormat="1" applyFont="1" applyBorder="1"/>
    <xf numFmtId="165" fontId="15" fillId="0" borderId="0" xfId="147" applyFont="1" applyFill="1" applyBorder="1"/>
    <xf numFmtId="170" fontId="15" fillId="0" borderId="0" xfId="147" applyNumberFormat="1" applyFont="1" applyFill="1" applyBorder="1"/>
    <xf numFmtId="165" fontId="36" fillId="2" borderId="0" xfId="147" applyFont="1" applyFill="1" applyBorder="1" applyProtection="1"/>
    <xf numFmtId="1" fontId="36" fillId="2" borderId="0" xfId="150" applyNumberFormat="1" applyFont="1" applyFill="1" applyBorder="1" applyAlignment="1">
      <alignment horizontal="right"/>
    </xf>
    <xf numFmtId="170" fontId="36" fillId="2" borderId="0" xfId="0" applyNumberFormat="1" applyFont="1" applyFill="1" applyBorder="1" applyAlignment="1">
      <alignment horizontal="right"/>
    </xf>
    <xf numFmtId="167" fontId="36" fillId="2" borderId="0" xfId="148" applyFont="1" applyFill="1" applyBorder="1" applyAlignment="1" applyProtection="1">
      <alignment horizontal="left"/>
      <protection locked="0"/>
    </xf>
    <xf numFmtId="170" fontId="36" fillId="2" borderId="0" xfId="148" applyNumberFormat="1" applyFont="1" applyFill="1" applyBorder="1" applyAlignment="1" applyProtection="1">
      <protection locked="0"/>
    </xf>
    <xf numFmtId="170" fontId="10" fillId="0" borderId="2" xfId="0" applyNumberFormat="1" applyFont="1" applyBorder="1"/>
    <xf numFmtId="165" fontId="4" fillId="0" borderId="0" xfId="147" applyFont="1" applyAlignment="1" applyProtection="1">
      <alignment horizontal="left"/>
      <protection locked="0"/>
    </xf>
    <xf numFmtId="165" fontId="16" fillId="0" borderId="0" xfId="147" applyFont="1"/>
    <xf numFmtId="170" fontId="16" fillId="0" borderId="0" xfId="147" applyNumberFormat="1" applyFont="1"/>
    <xf numFmtId="170" fontId="10" fillId="0" borderId="0" xfId="148" applyNumberFormat="1" applyFont="1" applyFill="1" applyBorder="1"/>
    <xf numFmtId="0" fontId="36" fillId="2" borderId="0" xfId="147" applyNumberFormat="1" applyFont="1" applyFill="1" applyBorder="1" applyAlignment="1">
      <alignment horizontal="right"/>
    </xf>
    <xf numFmtId="0" fontId="10" fillId="0" borderId="0" xfId="143" applyNumberFormat="1" applyFont="1" applyFill="1" applyBorder="1" applyAlignment="1" applyProtection="1"/>
    <xf numFmtId="165" fontId="10" fillId="0" borderId="0" xfId="143" applyFont="1" applyFill="1" applyBorder="1" applyProtection="1"/>
    <xf numFmtId="0" fontId="36" fillId="2" borderId="0" xfId="143" applyNumberFormat="1" applyFont="1" applyFill="1" applyBorder="1" applyAlignment="1" applyProtection="1">
      <alignment horizontal="left"/>
    </xf>
    <xf numFmtId="165" fontId="36" fillId="2" borderId="0" xfId="143" applyFont="1" applyFill="1" applyBorder="1" applyAlignment="1" applyProtection="1">
      <alignment horizontal="center"/>
    </xf>
    <xf numFmtId="1" fontId="36" fillId="2" borderId="0" xfId="143" applyNumberFormat="1" applyFont="1" applyFill="1" applyBorder="1" applyAlignment="1" applyProtection="1">
      <alignment horizontal="right"/>
    </xf>
    <xf numFmtId="171" fontId="54" fillId="2" borderId="0" xfId="0" applyNumberFormat="1" applyFont="1" applyFill="1" applyBorder="1" applyAlignment="1" applyProtection="1">
      <alignment horizontal="center"/>
    </xf>
    <xf numFmtId="0" fontId="10" fillId="0" borderId="2" xfId="144" applyNumberFormat="1" applyFont="1" applyFill="1" applyBorder="1" applyAlignment="1" applyProtection="1">
      <alignment horizontal="left"/>
    </xf>
    <xf numFmtId="0" fontId="10" fillId="0" borderId="2" xfId="0" applyNumberFormat="1" applyFont="1" applyBorder="1" applyAlignment="1"/>
    <xf numFmtId="4" fontId="10" fillId="0" borderId="2" xfId="0" applyNumberFormat="1" applyFont="1" applyBorder="1" applyAlignment="1" applyProtection="1"/>
    <xf numFmtId="4" fontId="16" fillId="0" borderId="2" xfId="0" applyNumberFormat="1" applyFont="1" applyBorder="1" applyAlignment="1" applyProtection="1"/>
    <xf numFmtId="0" fontId="16" fillId="0" borderId="0" xfId="144" applyNumberFormat="1" applyFont="1" applyBorder="1" applyAlignment="1" applyProtection="1"/>
    <xf numFmtId="171" fontId="16" fillId="0" borderId="0" xfId="0" applyNumberFormat="1" applyFont="1" applyBorder="1" applyAlignment="1" applyProtection="1"/>
    <xf numFmtId="165" fontId="10" fillId="0" borderId="2" xfId="76" applyFont="1" applyBorder="1" applyAlignment="1" applyProtection="1">
      <alignment horizontal="left"/>
      <protection locked="0"/>
    </xf>
    <xf numFmtId="0" fontId="36" fillId="2" borderId="0" xfId="144" applyNumberFormat="1" applyFont="1" applyFill="1" applyBorder="1" applyAlignment="1" applyProtection="1">
      <alignment horizontal="left"/>
    </xf>
    <xf numFmtId="171" fontId="36" fillId="2" borderId="0" xfId="0" applyNumberFormat="1" applyFont="1" applyFill="1" applyBorder="1" applyAlignment="1" applyProtection="1">
      <alignment horizontal="center"/>
    </xf>
    <xf numFmtId="170" fontId="36" fillId="2" borderId="0" xfId="144" applyNumberFormat="1" applyFont="1" applyFill="1" applyBorder="1" applyProtection="1"/>
    <xf numFmtId="0" fontId="36" fillId="2" borderId="0" xfId="0" applyNumberFormat="1" applyFont="1" applyFill="1" applyBorder="1" applyAlignment="1">
      <alignment horizontal="left"/>
    </xf>
    <xf numFmtId="0" fontId="36" fillId="2" borderId="0" xfId="0" applyNumberFormat="1" applyFont="1" applyFill="1" applyBorder="1" applyAlignment="1">
      <alignment horizontal="right"/>
    </xf>
    <xf numFmtId="0" fontId="36" fillId="2" borderId="0" xfId="79" applyNumberFormat="1" applyFont="1" applyFill="1" applyBorder="1" applyAlignment="1" applyProtection="1">
      <alignment horizontal="left"/>
    </xf>
    <xf numFmtId="170" fontId="36" fillId="2" borderId="0" xfId="0" applyNumberFormat="1" applyFont="1" applyFill="1" applyBorder="1" applyProtection="1"/>
    <xf numFmtId="0" fontId="10" fillId="0" borderId="2" xfId="0" applyNumberFormat="1" applyFont="1" applyBorder="1" applyAlignment="1" applyProtection="1"/>
    <xf numFmtId="0" fontId="10" fillId="0" borderId="2" xfId="0" applyNumberFormat="1" applyFont="1" applyBorder="1" applyAlignment="1">
      <alignment horizontal="left" vertical="center"/>
    </xf>
    <xf numFmtId="170" fontId="10" fillId="0" borderId="2" xfId="0" applyNumberFormat="1" applyFont="1" applyBorder="1" applyAlignment="1">
      <alignment horizontal="right"/>
    </xf>
    <xf numFmtId="0" fontId="36" fillId="2" borderId="0" xfId="137" applyFont="1" applyFill="1" applyBorder="1" applyAlignment="1">
      <alignment horizontal="center"/>
    </xf>
    <xf numFmtId="0" fontId="6" fillId="0" borderId="0" xfId="142" applyFont="1" applyBorder="1" applyAlignment="1">
      <alignment horizontal="left"/>
    </xf>
    <xf numFmtId="14" fontId="10" fillId="0" borderId="0" xfId="142" applyNumberFormat="1" applyFont="1" applyBorder="1" applyAlignment="1">
      <alignment horizontal="right"/>
    </xf>
    <xf numFmtId="186" fontId="10" fillId="0" borderId="0" xfId="142" applyNumberFormat="1" applyFont="1" applyBorder="1" applyAlignment="1">
      <alignment horizontal="right"/>
    </xf>
    <xf numFmtId="171" fontId="10" fillId="0" borderId="0" xfId="142" applyNumberFormat="1" applyFont="1" applyBorder="1" applyAlignment="1">
      <alignment horizontal="right"/>
    </xf>
    <xf numFmtId="0" fontId="10" fillId="0" borderId="0" xfId="138" applyFont="1" applyBorder="1" applyAlignment="1">
      <alignment horizontal="right"/>
    </xf>
    <xf numFmtId="14" fontId="10" fillId="0" borderId="2" xfId="142" applyNumberFormat="1" applyFont="1" applyBorder="1" applyAlignment="1">
      <alignment horizontal="right"/>
    </xf>
    <xf numFmtId="186" fontId="10" fillId="0" borderId="2" xfId="142" applyNumberFormat="1" applyFont="1" applyBorder="1" applyAlignment="1">
      <alignment horizontal="right"/>
    </xf>
    <xf numFmtId="171" fontId="10" fillId="0" borderId="2" xfId="142" applyNumberFormat="1" applyFont="1" applyBorder="1" applyAlignment="1">
      <alignment horizontal="right"/>
    </xf>
    <xf numFmtId="0" fontId="10" fillId="0" borderId="2" xfId="138" applyFont="1" applyBorder="1" applyAlignment="1">
      <alignment horizontal="right"/>
    </xf>
    <xf numFmtId="0" fontId="33" fillId="0" borderId="2" xfId="137" applyFont="1" applyBorder="1"/>
    <xf numFmtId="167" fontId="10" fillId="0" borderId="0" xfId="153" applyFont="1" applyBorder="1"/>
    <xf numFmtId="167" fontId="15" fillId="0" borderId="0" xfId="153" applyFont="1" applyBorder="1" applyAlignment="1">
      <alignment horizontal="right" indent="3"/>
    </xf>
    <xf numFmtId="167" fontId="15" fillId="0" borderId="0" xfId="153" applyFont="1" applyBorder="1"/>
    <xf numFmtId="167" fontId="10" fillId="0" borderId="21" xfId="153" applyFont="1" applyFill="1" applyBorder="1"/>
    <xf numFmtId="167" fontId="10" fillId="0" borderId="0" xfId="153" applyFont="1" applyFill="1" applyBorder="1"/>
    <xf numFmtId="167" fontId="10" fillId="0" borderId="0" xfId="153" applyFont="1" applyFill="1" applyBorder="1" applyAlignment="1">
      <alignment horizontal="right" indent="3"/>
    </xf>
    <xf numFmtId="167" fontId="15" fillId="0" borderId="0" xfId="153" applyFont="1" applyBorder="1" applyAlignment="1" applyProtection="1">
      <alignment horizontal="left" indent="1"/>
      <protection locked="0"/>
    </xf>
    <xf numFmtId="2" fontId="10" fillId="0" borderId="0" xfId="153" applyNumberFormat="1" applyFont="1" applyBorder="1" applyAlignment="1">
      <alignment horizontal="right" indent="3"/>
    </xf>
    <xf numFmtId="170" fontId="10" fillId="0" borderId="0" xfId="153" applyNumberFormat="1" applyFont="1" applyBorder="1" applyAlignment="1">
      <alignment horizontal="right"/>
    </xf>
    <xf numFmtId="167" fontId="10" fillId="0" borderId="0" xfId="153" applyFont="1" applyBorder="1" applyAlignment="1" applyProtection="1">
      <alignment horizontal="left" indent="1"/>
      <protection locked="0"/>
    </xf>
    <xf numFmtId="170" fontId="10" fillId="0" borderId="0" xfId="153" applyNumberFormat="1" applyFont="1" applyFill="1" applyBorder="1" applyAlignment="1">
      <alignment horizontal="right" indent="3"/>
    </xf>
    <xf numFmtId="167" fontId="10" fillId="0" borderId="0" xfId="153" applyFont="1" applyBorder="1" applyAlignment="1" applyProtection="1">
      <alignment horizontal="right" wrapText="1"/>
      <protection locked="0"/>
    </xf>
    <xf numFmtId="167" fontId="10" fillId="0" borderId="0" xfId="153" applyFont="1" applyBorder="1" applyAlignment="1">
      <alignment horizontal="right" wrapText="1"/>
    </xf>
    <xf numFmtId="167" fontId="10" fillId="0" borderId="0" xfId="153" applyFont="1" applyBorder="1" applyAlignment="1" applyProtection="1">
      <alignment horizontal="right"/>
      <protection locked="0"/>
    </xf>
    <xf numFmtId="167" fontId="14" fillId="0" borderId="0" xfId="153" applyFont="1" applyBorder="1" applyAlignment="1" applyProtection="1">
      <alignment horizontal="left" indent="1"/>
      <protection locked="0"/>
    </xf>
    <xf numFmtId="167" fontId="10" fillId="0" borderId="0" xfId="153" applyFont="1" applyBorder="1" applyAlignment="1">
      <alignment horizontal="right" indent="3"/>
    </xf>
    <xf numFmtId="4" fontId="10" fillId="0" borderId="0" xfId="0" applyNumberFormat="1" applyFont="1" applyBorder="1" applyAlignment="1">
      <alignment horizontal="right" indent="3"/>
    </xf>
    <xf numFmtId="167" fontId="64" fillId="0" borderId="0" xfId="153" applyFont="1" applyBorder="1" applyAlignment="1" applyProtection="1">
      <protection locked="0"/>
    </xf>
    <xf numFmtId="167" fontId="65" fillId="0" borderId="0" xfId="153" applyFont="1" applyBorder="1"/>
    <xf numFmtId="0" fontId="1" fillId="0" borderId="0" xfId="0" applyFont="1"/>
    <xf numFmtId="167" fontId="54" fillId="2" borderId="0" xfId="153" applyFont="1" applyFill="1" applyBorder="1"/>
    <xf numFmtId="167" fontId="54" fillId="2" borderId="0" xfId="153" applyFont="1" applyFill="1" applyBorder="1" applyAlignment="1">
      <alignment horizontal="right" indent="3"/>
    </xf>
    <xf numFmtId="165" fontId="36" fillId="2" borderId="0" xfId="144" applyFont="1" applyFill="1" applyBorder="1" applyAlignment="1" applyProtection="1">
      <alignment horizontal="left"/>
      <protection locked="0"/>
    </xf>
    <xf numFmtId="170" fontId="36" fillId="2" borderId="0" xfId="154" applyNumberFormat="1" applyFont="1" applyFill="1" applyBorder="1" applyAlignment="1">
      <alignment horizontal="right"/>
    </xf>
    <xf numFmtId="167" fontId="36" fillId="2" borderId="0" xfId="153" applyFont="1" applyFill="1" applyBorder="1" applyAlignment="1" applyProtection="1">
      <alignment horizontal="left"/>
      <protection locked="0"/>
    </xf>
    <xf numFmtId="167" fontId="36" fillId="2" borderId="0" xfId="153" applyFont="1" applyFill="1" applyBorder="1" applyAlignment="1" applyProtection="1">
      <alignment horizontal="left" indent="1"/>
      <protection locked="0"/>
    </xf>
    <xf numFmtId="170" fontId="36" fillId="2" borderId="0" xfId="153" applyNumberFormat="1" applyFont="1" applyFill="1" applyBorder="1" applyAlignment="1">
      <alignment horizontal="right" indent="3"/>
    </xf>
    <xf numFmtId="167" fontId="36" fillId="2" borderId="20" xfId="153" applyFont="1" applyFill="1" applyBorder="1" applyAlignment="1" applyProtection="1">
      <alignment horizontal="right"/>
      <protection locked="0"/>
    </xf>
    <xf numFmtId="167" fontId="36" fillId="2" borderId="20" xfId="153" applyFont="1" applyFill="1" applyBorder="1" applyAlignment="1" applyProtection="1">
      <alignment horizontal="center"/>
      <protection locked="0"/>
    </xf>
    <xf numFmtId="167" fontId="36" fillId="2" borderId="20" xfId="153" applyFont="1" applyFill="1" applyBorder="1"/>
    <xf numFmtId="167" fontId="36" fillId="2" borderId="0" xfId="153" applyFont="1" applyFill="1" applyBorder="1"/>
    <xf numFmtId="167" fontId="36" fillId="2" borderId="0" xfId="153" applyFont="1" applyFill="1" applyBorder="1" applyAlignment="1" applyProtection="1">
      <alignment horizontal="right"/>
      <protection locked="0"/>
    </xf>
    <xf numFmtId="167" fontId="36" fillId="2" borderId="0" xfId="153" applyFont="1" applyFill="1" applyBorder="1" applyAlignment="1" applyProtection="1">
      <alignment horizontal="right" wrapText="1"/>
      <protection locked="0"/>
    </xf>
    <xf numFmtId="167" fontId="36" fillId="2" borderId="0" xfId="153" applyFont="1" applyFill="1" applyBorder="1" applyAlignment="1" applyProtection="1">
      <alignment horizontal="center"/>
      <protection locked="0"/>
    </xf>
    <xf numFmtId="2" fontId="36" fillId="2" borderId="0" xfId="153" applyNumberFormat="1" applyFont="1" applyFill="1" applyBorder="1" applyAlignment="1" applyProtection="1">
      <alignment horizontal="right"/>
      <protection locked="0"/>
    </xf>
    <xf numFmtId="167" fontId="16" fillId="0" borderId="0" xfId="153" applyFont="1" applyBorder="1"/>
    <xf numFmtId="167" fontId="14" fillId="0" borderId="2" xfId="153" applyFont="1" applyBorder="1" applyAlignment="1" applyProtection="1">
      <alignment horizontal="left" indent="1"/>
      <protection locked="0"/>
    </xf>
    <xf numFmtId="167" fontId="10" fillId="0" borderId="2" xfId="153" applyFont="1" applyBorder="1" applyAlignment="1">
      <alignment horizontal="right" indent="3"/>
    </xf>
    <xf numFmtId="167" fontId="10" fillId="0" borderId="2" xfId="153" applyFont="1" applyBorder="1"/>
    <xf numFmtId="0" fontId="4" fillId="0" borderId="0" xfId="137" applyFont="1" applyAlignment="1"/>
    <xf numFmtId="0" fontId="10" fillId="0" borderId="0" xfId="137" applyFont="1" applyAlignment="1">
      <alignment horizontal="right"/>
    </xf>
    <xf numFmtId="170" fontId="11" fillId="2" borderId="0" xfId="20" applyNumberFormat="1" applyFont="1" applyFill="1" applyAlignment="1">
      <alignment horizontal="right"/>
    </xf>
    <xf numFmtId="3" fontId="11" fillId="2" borderId="0" xfId="20" applyNumberFormat="1" applyFont="1" applyFill="1" applyAlignment="1">
      <alignment horizontal="right"/>
    </xf>
    <xf numFmtId="171" fontId="11" fillId="2" borderId="0" xfId="20" applyNumberFormat="1" applyFont="1" applyFill="1" applyAlignment="1">
      <alignment horizontal="right"/>
    </xf>
    <xf numFmtId="166" fontId="15" fillId="4" borderId="0" xfId="66" quotePrefix="1" applyNumberFormat="1" applyFont="1" applyFill="1" applyBorder="1" applyAlignment="1" applyProtection="1">
      <alignment horizontal="left"/>
    </xf>
    <xf numFmtId="3" fontId="15" fillId="4" borderId="0" xfId="66" applyNumberFormat="1" applyFont="1" applyFill="1" applyBorder="1" applyAlignment="1" applyProtection="1">
      <alignment horizontal="right" wrapText="1"/>
    </xf>
    <xf numFmtId="0" fontId="15" fillId="4" borderId="0" xfId="67" applyNumberFormat="1" applyFont="1" applyFill="1" applyBorder="1" applyAlignment="1" applyProtection="1">
      <alignment horizontal="right" wrapText="1"/>
      <protection locked="0"/>
    </xf>
    <xf numFmtId="49" fontId="15" fillId="4" borderId="0" xfId="67" applyNumberFormat="1" applyFont="1" applyFill="1" applyBorder="1" applyAlignment="1" applyProtection="1">
      <alignment horizontal="right" wrapText="1"/>
      <protection locked="0"/>
    </xf>
    <xf numFmtId="166" fontId="15" fillId="4" borderId="0" xfId="66" applyNumberFormat="1" applyFont="1" applyFill="1" applyBorder="1" applyAlignment="1" applyProtection="1">
      <alignment horizontal="left"/>
    </xf>
    <xf numFmtId="0" fontId="15" fillId="4" borderId="0" xfId="66" applyNumberFormat="1" applyFont="1" applyFill="1" applyBorder="1" applyAlignment="1" applyProtection="1">
      <alignment wrapText="1"/>
    </xf>
    <xf numFmtId="0" fontId="15" fillId="4" borderId="0" xfId="66" applyNumberFormat="1" applyFont="1" applyFill="1" applyBorder="1" applyAlignment="1" applyProtection="1"/>
    <xf numFmtId="0" fontId="15" fillId="4" borderId="0" xfId="67" applyNumberFormat="1" applyFont="1" applyFill="1" applyBorder="1" applyAlignment="1" applyProtection="1">
      <alignment wrapText="1"/>
    </xf>
    <xf numFmtId="3" fontId="15" fillId="4" borderId="0" xfId="67" applyNumberFormat="1" applyFont="1" applyFill="1" applyBorder="1" applyAlignment="1" applyProtection="1">
      <alignment horizontal="right" wrapText="1"/>
    </xf>
    <xf numFmtId="4" fontId="0" fillId="0" borderId="0" xfId="0" applyNumberFormat="1"/>
    <xf numFmtId="0" fontId="14" fillId="4" borderId="0" xfId="6" applyNumberFormat="1" applyFont="1" applyFill="1" applyBorder="1" applyAlignment="1" applyProtection="1">
      <alignment horizontal="left" wrapText="1" indent="1"/>
      <protection locked="0"/>
    </xf>
    <xf numFmtId="4" fontId="16" fillId="4" borderId="0" xfId="2" applyFont="1" applyFill="1"/>
    <xf numFmtId="4" fontId="14" fillId="4" borderId="0" xfId="7" applyNumberFormat="1" applyFont="1" applyFill="1" applyBorder="1" applyAlignment="1">
      <alignment horizontal="right" wrapText="1"/>
    </xf>
    <xf numFmtId="165" fontId="4" fillId="0" borderId="0" xfId="76" applyFont="1" applyAlignment="1" applyProtection="1"/>
    <xf numFmtId="0" fontId="10" fillId="4" borderId="0" xfId="0" applyFont="1" applyFill="1" applyAlignment="1">
      <alignment horizontal="left" wrapText="1" indent="2"/>
    </xf>
    <xf numFmtId="4" fontId="65" fillId="2" borderId="0" xfId="0" applyNumberFormat="1" applyFont="1" applyFill="1"/>
    <xf numFmtId="4" fontId="65" fillId="0" borderId="0" xfId="0" applyNumberFormat="1" applyFont="1"/>
    <xf numFmtId="4" fontId="65" fillId="3" borderId="0" xfId="0" applyNumberFormat="1" applyFont="1" applyFill="1"/>
    <xf numFmtId="4" fontId="65" fillId="2" borderId="0" xfId="0" applyNumberFormat="1" applyFont="1" applyFill="1" applyAlignment="1"/>
    <xf numFmtId="0" fontId="15" fillId="4" borderId="0" xfId="88" applyNumberFormat="1" applyFont="1" applyFill="1" applyBorder="1" applyAlignment="1" applyProtection="1">
      <alignment horizontal="left" wrapText="1" indent="1"/>
      <protection locked="0"/>
    </xf>
    <xf numFmtId="171" fontId="10" fillId="4" borderId="0" xfId="86" applyNumberFormat="1" applyFont="1" applyFill="1" applyBorder="1" applyProtection="1"/>
    <xf numFmtId="171" fontId="10" fillId="4" borderId="0" xfId="86" applyNumberFormat="1" applyFont="1" applyFill="1" applyBorder="1" applyAlignment="1" applyProtection="1">
      <alignment horizontal="right"/>
    </xf>
    <xf numFmtId="167" fontId="10" fillId="4" borderId="0" xfId="86" applyNumberFormat="1" applyFont="1" applyFill="1" applyBorder="1" applyProtection="1"/>
    <xf numFmtId="170" fontId="10" fillId="0" borderId="0" xfId="84" applyNumberFormat="1" applyFont="1" applyFill="1" applyProtection="1"/>
    <xf numFmtId="170" fontId="65" fillId="0" borderId="0" xfId="0" applyNumberFormat="1" applyFont="1"/>
    <xf numFmtId="170" fontId="65" fillId="2" borderId="0" xfId="0" applyNumberFormat="1" applyFont="1" applyFill="1"/>
    <xf numFmtId="167" fontId="10" fillId="4" borderId="0" xfId="87" applyNumberFormat="1" applyFont="1" applyFill="1" applyAlignment="1" applyProtection="1">
      <alignment wrapText="1"/>
    </xf>
    <xf numFmtId="170" fontId="45" fillId="2" borderId="0" xfId="0" applyNumberFormat="1" applyFont="1" applyFill="1"/>
    <xf numFmtId="1" fontId="15" fillId="0" borderId="0" xfId="92" applyNumberFormat="1" applyFont="1" applyBorder="1" applyAlignment="1">
      <alignment horizontal="right"/>
    </xf>
    <xf numFmtId="165" fontId="36" fillId="2" borderId="0" xfId="76" quotePrefix="1" applyFont="1" applyFill="1" applyBorder="1" applyAlignment="1" applyProtection="1">
      <alignment horizontal="right"/>
    </xf>
    <xf numFmtId="165" fontId="10" fillId="0" borderId="0" xfId="79" applyFont="1" applyAlignment="1">
      <alignment horizontal="right"/>
    </xf>
    <xf numFmtId="4" fontId="66" fillId="0" borderId="0" xfId="155" applyNumberFormat="1"/>
    <xf numFmtId="1" fontId="36" fillId="2" borderId="0" xfId="0" applyNumberFormat="1" applyFont="1" applyFill="1"/>
    <xf numFmtId="170" fontId="65" fillId="0" borderId="0" xfId="0" applyNumberFormat="1" applyFont="1" applyAlignment="1">
      <alignment horizontal="right"/>
    </xf>
    <xf numFmtId="4" fontId="10" fillId="0" borderId="0" xfId="7" applyNumberFormat="1" applyFont="1" applyAlignment="1">
      <alignment horizontal="right"/>
    </xf>
    <xf numFmtId="4" fontId="10" fillId="3" borderId="2" xfId="7" applyNumberFormat="1" applyFont="1" applyFill="1" applyBorder="1"/>
    <xf numFmtId="4" fontId="10" fillId="3" borderId="0" xfId="7" applyNumberFormat="1" applyFont="1" applyFill="1"/>
    <xf numFmtId="170" fontId="16" fillId="3" borderId="0" xfId="90" applyNumberFormat="1" applyFont="1" applyFill="1" applyBorder="1" applyAlignment="1"/>
    <xf numFmtId="170" fontId="27" fillId="3" borderId="0" xfId="90" applyNumberFormat="1" applyFont="1" applyFill="1" applyBorder="1"/>
    <xf numFmtId="170" fontId="28" fillId="3" borderId="0" xfId="90" applyNumberFormat="1" applyFont="1" applyFill="1" applyBorder="1"/>
    <xf numFmtId="170" fontId="10" fillId="3" borderId="0" xfId="90" applyNumberFormat="1" applyFont="1" applyFill="1" applyBorder="1"/>
    <xf numFmtId="4" fontId="65" fillId="0" borderId="2" xfId="0" applyNumberFormat="1" applyFont="1" applyBorder="1"/>
    <xf numFmtId="4" fontId="65" fillId="0" borderId="0" xfId="0" applyNumberFormat="1" applyFont="1" applyBorder="1"/>
    <xf numFmtId="4" fontId="36" fillId="2" borderId="10" xfId="0" applyNumberFormat="1" applyFont="1" applyFill="1" applyBorder="1"/>
    <xf numFmtId="1" fontId="36" fillId="2" borderId="2" xfId="0" applyNumberFormat="1" applyFont="1" applyFill="1" applyBorder="1"/>
    <xf numFmtId="4" fontId="36" fillId="2" borderId="13" xfId="0" applyNumberFormat="1" applyFont="1" applyFill="1" applyBorder="1"/>
    <xf numFmtId="4" fontId="36" fillId="2" borderId="14" xfId="0" applyNumberFormat="1" applyFont="1" applyFill="1" applyBorder="1" applyAlignment="1">
      <alignment horizontal="right"/>
    </xf>
    <xf numFmtId="4" fontId="36" fillId="2" borderId="15" xfId="0" applyNumberFormat="1" applyFont="1" applyFill="1" applyBorder="1"/>
    <xf numFmtId="4" fontId="36" fillId="2" borderId="16" xfId="0" applyNumberFormat="1" applyFont="1" applyFill="1" applyBorder="1" applyAlignment="1">
      <alignment horizontal="right"/>
    </xf>
    <xf numFmtId="4" fontId="36" fillId="2" borderId="17" xfId="0" applyNumberFormat="1" applyFont="1" applyFill="1" applyBorder="1" applyAlignment="1">
      <alignment horizontal="right"/>
    </xf>
    <xf numFmtId="4" fontId="36" fillId="2" borderId="7" xfId="0" applyNumberFormat="1" applyFont="1" applyFill="1" applyBorder="1"/>
    <xf numFmtId="0" fontId="36" fillId="2" borderId="2" xfId="0" applyNumberFormat="1" applyFont="1" applyFill="1" applyBorder="1"/>
    <xf numFmtId="4" fontId="65" fillId="0" borderId="11" xfId="0" applyNumberFormat="1" applyFont="1" applyBorder="1"/>
    <xf numFmtId="170" fontId="36" fillId="2" borderId="8" xfId="0" applyNumberFormat="1" applyFont="1" applyFill="1" applyBorder="1"/>
    <xf numFmtId="170" fontId="36" fillId="2" borderId="9" xfId="0" applyNumberFormat="1" applyFont="1" applyFill="1" applyBorder="1"/>
    <xf numFmtId="4" fontId="65" fillId="4" borderId="0" xfId="0" applyNumberFormat="1" applyFont="1" applyFill="1" applyBorder="1"/>
    <xf numFmtId="0" fontId="15" fillId="4" borderId="0" xfId="79" applyNumberFormat="1" applyFont="1" applyFill="1" applyBorder="1" applyAlignment="1" applyProtection="1">
      <alignment horizontal="left" wrapText="1" indent="1"/>
    </xf>
    <xf numFmtId="170" fontId="10" fillId="4" borderId="0" xfId="76" applyNumberFormat="1" applyFont="1" applyFill="1" applyBorder="1" applyAlignment="1" applyProtection="1">
      <alignment horizontal="right" wrapText="1"/>
      <protection locked="0"/>
    </xf>
    <xf numFmtId="170" fontId="15" fillId="4" borderId="0" xfId="76" applyNumberFormat="1" applyFont="1" applyFill="1" applyBorder="1" applyProtection="1"/>
    <xf numFmtId="0" fontId="36" fillId="2" borderId="0" xfId="0" applyNumberFormat="1" applyFont="1" applyFill="1" applyBorder="1" applyAlignment="1"/>
    <xf numFmtId="170" fontId="65" fillId="4" borderId="0" xfId="0" applyNumberFormat="1" applyFont="1" applyFill="1"/>
    <xf numFmtId="0" fontId="15" fillId="3" borderId="16" xfId="79" applyNumberFormat="1" applyFont="1" applyFill="1" applyBorder="1" applyAlignment="1" applyProtection="1">
      <alignment horizontal="left" wrapText="1" indent="1"/>
    </xf>
    <xf numFmtId="170" fontId="15" fillId="3" borderId="16" xfId="76" applyNumberFormat="1" applyFont="1" applyFill="1" applyBorder="1" applyAlignment="1" applyProtection="1">
      <alignment horizontal="right" wrapText="1"/>
      <protection locked="0"/>
    </xf>
    <xf numFmtId="170" fontId="10" fillId="3" borderId="16" xfId="76" applyNumberFormat="1" applyFont="1" applyFill="1" applyBorder="1" applyAlignment="1" applyProtection="1">
      <alignment horizontal="right" wrapText="1"/>
      <protection locked="0"/>
    </xf>
    <xf numFmtId="1" fontId="15" fillId="3" borderId="16" xfId="76" applyNumberFormat="1" applyFont="1" applyFill="1" applyBorder="1" applyProtection="1"/>
    <xf numFmtId="4" fontId="65" fillId="0" borderId="16" xfId="0" applyNumberFormat="1" applyFont="1" applyBorder="1"/>
    <xf numFmtId="170" fontId="15" fillId="3" borderId="16" xfId="76" applyNumberFormat="1" applyFont="1" applyFill="1" applyBorder="1" applyProtection="1"/>
    <xf numFmtId="171" fontId="15" fillId="3" borderId="16" xfId="76" applyNumberFormat="1" applyFont="1" applyFill="1" applyBorder="1" applyProtection="1"/>
    <xf numFmtId="4" fontId="36" fillId="4" borderId="15" xfId="0" applyNumberFormat="1" applyFont="1" applyFill="1" applyBorder="1"/>
    <xf numFmtId="165" fontId="36" fillId="4" borderId="0" xfId="76" applyFont="1" applyFill="1" applyBorder="1" applyAlignment="1" applyProtection="1">
      <alignment horizontal="right"/>
    </xf>
    <xf numFmtId="4" fontId="36" fillId="4" borderId="16" xfId="0" applyNumberFormat="1" applyFont="1" applyFill="1" applyBorder="1" applyAlignment="1">
      <alignment horizontal="right"/>
    </xf>
    <xf numFmtId="4" fontId="36" fillId="4" borderId="17" xfId="0" applyNumberFormat="1" applyFont="1" applyFill="1" applyBorder="1" applyAlignment="1">
      <alignment horizontal="right"/>
    </xf>
    <xf numFmtId="4" fontId="36" fillId="2" borderId="16" xfId="0" applyNumberFormat="1" applyFont="1" applyFill="1" applyBorder="1"/>
    <xf numFmtId="170" fontId="36" fillId="2" borderId="16" xfId="0" applyNumberFormat="1" applyFont="1" applyFill="1" applyBorder="1"/>
    <xf numFmtId="4" fontId="10" fillId="0" borderId="0" xfId="113" applyNumberFormat="1" applyFont="1" applyBorder="1" applyAlignment="1">
      <alignment horizontal="left" wrapText="1"/>
    </xf>
    <xf numFmtId="3" fontId="10" fillId="4" borderId="0" xfId="116" applyNumberFormat="1" applyFont="1" applyFill="1" applyBorder="1" applyAlignment="1">
      <alignment horizontal="right" wrapText="1"/>
    </xf>
    <xf numFmtId="3" fontId="10" fillId="0" borderId="0" xfId="96" applyNumberFormat="1" applyFont="1" applyFill="1" applyAlignment="1"/>
    <xf numFmtId="3" fontId="15" fillId="0" borderId="0" xfId="94" applyNumberFormat="1" applyFont="1" applyFill="1" applyBorder="1"/>
    <xf numFmtId="3" fontId="10" fillId="0" borderId="0" xfId="0" applyNumberFormat="1" applyFont="1" applyBorder="1" applyAlignment="1"/>
    <xf numFmtId="165" fontId="16" fillId="0" borderId="0" xfId="94" applyFont="1" applyFill="1" applyBorder="1" applyAlignment="1" applyProtection="1">
      <protection locked="0"/>
    </xf>
    <xf numFmtId="165" fontId="14" fillId="0" borderId="0" xfId="94" applyFont="1" applyFill="1" applyBorder="1" applyAlignment="1" applyProtection="1">
      <protection locked="0"/>
    </xf>
    <xf numFmtId="3" fontId="7" fillId="0" borderId="0" xfId="0" applyNumberFormat="1" applyFont="1" applyFill="1" applyBorder="1" applyAlignment="1">
      <alignment vertical="top" wrapText="1"/>
    </xf>
    <xf numFmtId="49" fontId="9" fillId="0" borderId="0" xfId="0" applyNumberFormat="1" applyFont="1" applyFill="1" applyBorder="1" applyAlignment="1">
      <alignment vertical="top" wrapText="1"/>
    </xf>
    <xf numFmtId="3" fontId="9" fillId="0" borderId="0" xfId="0" applyNumberFormat="1" applyFont="1" applyFill="1" applyBorder="1" applyAlignment="1">
      <alignment vertical="top" wrapText="1"/>
    </xf>
    <xf numFmtId="165" fontId="52" fillId="0" borderId="0" xfId="94" applyFont="1" applyFill="1" applyAlignment="1">
      <alignment horizontal="center"/>
    </xf>
    <xf numFmtId="4" fontId="16" fillId="0" borderId="16" xfId="0" applyNumberFormat="1" applyFont="1" applyBorder="1" applyAlignment="1">
      <alignment horizontal="left" vertical="top" wrapText="1"/>
    </xf>
    <xf numFmtId="4" fontId="10" fillId="0" borderId="16" xfId="0" applyNumberFormat="1" applyFont="1" applyBorder="1" applyAlignment="1">
      <alignment horizontal="left" wrapText="1"/>
    </xf>
    <xf numFmtId="3" fontId="10" fillId="0" borderId="16" xfId="0" applyNumberFormat="1" applyFont="1" applyBorder="1"/>
    <xf numFmtId="3" fontId="15" fillId="0" borderId="16" xfId="94" applyNumberFormat="1" applyFont="1" applyFill="1" applyBorder="1"/>
    <xf numFmtId="3" fontId="10" fillId="0" borderId="16" xfId="0" applyNumberFormat="1" applyFont="1" applyBorder="1" applyAlignment="1"/>
    <xf numFmtId="165" fontId="16" fillId="0" borderId="0" xfId="96" applyFont="1" applyBorder="1" applyAlignment="1" applyProtection="1">
      <protection locked="0"/>
    </xf>
    <xf numFmtId="165" fontId="29" fillId="0" borderId="0" xfId="96" applyFont="1" applyBorder="1" applyAlignment="1" applyProtection="1">
      <protection locked="0"/>
    </xf>
    <xf numFmtId="165" fontId="7" fillId="0" borderId="0" xfId="96" applyFont="1" applyBorder="1" applyAlignment="1" applyProtection="1">
      <protection locked="0"/>
    </xf>
    <xf numFmtId="170" fontId="36" fillId="2" borderId="0" xfId="0" applyNumberFormat="1" applyFont="1" applyFill="1" applyBorder="1" applyAlignment="1">
      <alignment horizontal="right" wrapText="1"/>
    </xf>
    <xf numFmtId="165" fontId="24" fillId="0" borderId="0" xfId="122" applyFont="1" applyBorder="1" applyAlignment="1" applyProtection="1">
      <alignment horizontal="left"/>
      <protection locked="0"/>
    </xf>
    <xf numFmtId="0" fontId="65" fillId="0" borderId="0" xfId="0" applyFont="1"/>
    <xf numFmtId="0" fontId="10" fillId="4" borderId="0" xfId="116" applyFont="1" applyFill="1" applyBorder="1" applyAlignment="1"/>
    <xf numFmtId="3" fontId="10" fillId="4" borderId="0" xfId="128" applyNumberFormat="1" applyFont="1" applyFill="1" applyBorder="1" applyAlignment="1">
      <alignment horizontal="right" wrapText="1"/>
    </xf>
    <xf numFmtId="3" fontId="16" fillId="4" borderId="0" xfId="128" applyNumberFormat="1" applyFont="1" applyFill="1" applyBorder="1" applyAlignment="1">
      <alignment horizontal="right" wrapText="1"/>
    </xf>
    <xf numFmtId="0" fontId="10" fillId="4" borderId="0" xfId="79" applyNumberFormat="1" applyFont="1" applyFill="1" applyBorder="1" applyAlignment="1" applyProtection="1">
      <alignment horizontal="left" wrapText="1" indent="1"/>
      <protection locked="0"/>
    </xf>
    <xf numFmtId="165" fontId="10" fillId="4" borderId="0" xfId="79" applyNumberFormat="1" applyFont="1" applyFill="1" applyBorder="1" applyAlignment="1" applyProtection="1">
      <alignment horizontal="right"/>
      <protection locked="0"/>
    </xf>
    <xf numFmtId="3" fontId="10" fillId="4" borderId="0" xfId="76" applyNumberFormat="1" applyFont="1" applyFill="1" applyBorder="1" applyAlignment="1">
      <alignment horizontal="right"/>
    </xf>
    <xf numFmtId="171" fontId="10" fillId="4" borderId="0" xfId="79" applyNumberFormat="1" applyFont="1" applyFill="1" applyBorder="1" applyAlignment="1" applyProtection="1">
      <alignment horizontal="right"/>
      <protection locked="0"/>
    </xf>
    <xf numFmtId="170" fontId="10" fillId="4" borderId="0" xfId="76" applyNumberFormat="1" applyFont="1" applyFill="1" applyBorder="1" applyAlignment="1">
      <alignment horizontal="right"/>
    </xf>
    <xf numFmtId="170" fontId="10" fillId="4" borderId="0" xfId="76" applyNumberFormat="1" applyFont="1" applyFill="1"/>
    <xf numFmtId="165" fontId="36" fillId="2" borderId="0" xfId="76" applyFont="1" applyFill="1" applyBorder="1" applyAlignment="1">
      <alignment horizontal="right" vertical="center"/>
    </xf>
    <xf numFmtId="0" fontId="10" fillId="4" borderId="0" xfId="79" applyNumberFormat="1" applyFont="1" applyFill="1" applyBorder="1" applyAlignment="1" applyProtection="1">
      <alignment horizontal="left" wrapText="1" indent="1"/>
    </xf>
    <xf numFmtId="3" fontId="10" fillId="4" borderId="0" xfId="76" applyNumberFormat="1" applyFont="1" applyFill="1" applyBorder="1" applyAlignment="1" applyProtection="1">
      <alignment horizontal="right"/>
    </xf>
    <xf numFmtId="170" fontId="10" fillId="4" borderId="0" xfId="76" applyNumberFormat="1" applyFont="1" applyFill="1" applyBorder="1" applyAlignment="1" applyProtection="1">
      <alignment horizontal="right"/>
    </xf>
    <xf numFmtId="1" fontId="10" fillId="4" borderId="0" xfId="76" applyNumberFormat="1" applyFont="1" applyFill="1" applyBorder="1" applyAlignment="1" applyProtection="1">
      <alignment horizontal="right"/>
    </xf>
    <xf numFmtId="181" fontId="10" fillId="4" borderId="0" xfId="95" applyNumberFormat="1" applyFont="1" applyFill="1" applyBorder="1" applyAlignment="1">
      <alignment horizontal="right" wrapText="1"/>
    </xf>
    <xf numFmtId="170" fontId="10" fillId="4" borderId="0" xfId="76" applyNumberFormat="1" applyFont="1" applyFill="1" applyBorder="1" applyAlignment="1" applyProtection="1"/>
    <xf numFmtId="4" fontId="25" fillId="2" borderId="0" xfId="0" applyNumberFormat="1" applyFont="1" applyFill="1" applyAlignment="1"/>
    <xf numFmtId="0" fontId="10" fillId="0" borderId="0" xfId="42" applyNumberFormat="1" applyFont="1" applyBorder="1" applyAlignment="1" applyProtection="1">
      <alignment wrapText="1"/>
    </xf>
    <xf numFmtId="0" fontId="10" fillId="0" borderId="0" xfId="42" applyNumberFormat="1" applyFont="1" applyFill="1" applyBorder="1" applyAlignment="1" applyProtection="1">
      <alignment wrapText="1"/>
    </xf>
    <xf numFmtId="3" fontId="10" fillId="0" borderId="0" xfId="133" applyNumberFormat="1" applyFont="1" applyFill="1" applyBorder="1" applyAlignment="1" applyProtection="1">
      <alignment horizontal="right"/>
    </xf>
    <xf numFmtId="170" fontId="10" fillId="0" borderId="0" xfId="0" applyNumberFormat="1" applyFont="1" applyFill="1" applyBorder="1" applyProtection="1"/>
    <xf numFmtId="165" fontId="68" fillId="0" borderId="0" xfId="76" applyFont="1" applyBorder="1" applyAlignment="1" applyProtection="1">
      <alignment horizontal="left"/>
    </xf>
    <xf numFmtId="0" fontId="67" fillId="0" borderId="0" xfId="0" applyFont="1"/>
    <xf numFmtId="3" fontId="10" fillId="0" borderId="0" xfId="0" applyNumberFormat="1" applyFont="1" applyFill="1" applyBorder="1" applyProtection="1"/>
    <xf numFmtId="0" fontId="71" fillId="0" borderId="0" xfId="137" applyFont="1" applyAlignment="1"/>
    <xf numFmtId="3" fontId="70" fillId="0" borderId="0" xfId="156" applyNumberFormat="1" applyFont="1" applyFill="1" applyBorder="1"/>
    <xf numFmtId="4" fontId="0" fillId="0" borderId="0" xfId="0" applyNumberFormat="1" applyAlignment="1">
      <alignment horizontal="right"/>
    </xf>
    <xf numFmtId="167" fontId="10" fillId="0" borderId="0" xfId="76" applyNumberFormat="1" applyFont="1" applyBorder="1"/>
    <xf numFmtId="4" fontId="16" fillId="4" borderId="0" xfId="0" applyNumberFormat="1" applyFont="1" applyFill="1" applyBorder="1" applyAlignment="1">
      <alignment horizontal="left" wrapText="1"/>
    </xf>
    <xf numFmtId="4" fontId="10" fillId="0" borderId="0" xfId="0" applyNumberFormat="1" applyFont="1" applyBorder="1" applyAlignment="1">
      <alignment horizontal="left" wrapText="1" indent="1"/>
    </xf>
    <xf numFmtId="170" fontId="10" fillId="0" borderId="0" xfId="145" applyNumberFormat="1" applyFont="1" applyFill="1" applyBorder="1" applyAlignment="1">
      <alignment horizontal="right" vertical="center"/>
    </xf>
    <xf numFmtId="171" fontId="10" fillId="0" borderId="0" xfId="132" applyNumberFormat="1" applyFont="1" applyBorder="1" applyAlignment="1">
      <alignment horizontal="right" wrapText="1" indent="1"/>
    </xf>
    <xf numFmtId="171" fontId="0" fillId="0" borderId="0" xfId="0" applyNumberFormat="1"/>
    <xf numFmtId="170" fontId="0" fillId="0" borderId="0" xfId="0" applyNumberFormat="1"/>
    <xf numFmtId="170" fontId="10" fillId="0" borderId="0" xfId="55" applyNumberFormat="1" applyFont="1" applyAlignment="1">
      <alignment horizontal="right"/>
    </xf>
    <xf numFmtId="165" fontId="10" fillId="0" borderId="0" xfId="79" applyNumberFormat="1" applyFont="1" applyFill="1" applyBorder="1" applyAlignment="1" applyProtection="1">
      <alignment horizontal="right"/>
      <protection locked="0"/>
    </xf>
    <xf numFmtId="170" fontId="10" fillId="0" borderId="0" xfId="76" applyNumberFormat="1" applyFont="1" applyFill="1" applyAlignment="1">
      <alignment vertical="center"/>
    </xf>
    <xf numFmtId="1" fontId="10" fillId="0" borderId="0" xfId="130" applyNumberFormat="1" applyFont="1" applyFill="1" applyBorder="1" applyAlignment="1">
      <alignment horizontal="right"/>
    </xf>
    <xf numFmtId="170" fontId="36" fillId="0" borderId="0" xfId="0" applyNumberFormat="1" applyFont="1" applyFill="1" applyAlignment="1">
      <alignment horizontal="right"/>
    </xf>
    <xf numFmtId="4" fontId="0" fillId="0" borderId="0" xfId="0" applyNumberFormat="1"/>
    <xf numFmtId="4" fontId="65" fillId="0" borderId="0" xfId="0" applyNumberFormat="1" applyFont="1" applyAlignment="1">
      <alignment vertical="top" wrapText="1"/>
    </xf>
    <xf numFmtId="3" fontId="16" fillId="4" borderId="0" xfId="0" applyNumberFormat="1" applyFont="1" applyFill="1" applyBorder="1" applyAlignment="1">
      <alignment horizontal="right" wrapText="1"/>
    </xf>
    <xf numFmtId="3" fontId="10" fillId="4" borderId="0" xfId="0" applyNumberFormat="1" applyFont="1" applyFill="1" applyBorder="1" applyAlignment="1">
      <alignment horizontal="right" wrapText="1"/>
    </xf>
    <xf numFmtId="4" fontId="15" fillId="4" borderId="0" xfId="7" applyNumberFormat="1" applyFont="1" applyFill="1" applyBorder="1" applyAlignment="1">
      <alignment horizontal="right" vertical="top" wrapText="1"/>
    </xf>
    <xf numFmtId="4" fontId="0" fillId="0" borderId="0" xfId="0" applyNumberFormat="1"/>
    <xf numFmtId="4" fontId="0" fillId="0" borderId="0" xfId="0" applyNumberFormat="1" applyAlignment="1">
      <alignment horizontal="right"/>
    </xf>
    <xf numFmtId="4" fontId="46" fillId="2" borderId="0" xfId="0" applyNumberFormat="1" applyFont="1" applyFill="1"/>
    <xf numFmtId="3" fontId="11" fillId="2" borderId="16" xfId="66" applyNumberFormat="1" applyFont="1" applyFill="1" applyBorder="1" applyAlignment="1" applyProtection="1">
      <alignment horizontal="right" wrapText="1"/>
    </xf>
    <xf numFmtId="0" fontId="15" fillId="4" borderId="2" xfId="67" applyNumberFormat="1" applyFont="1" applyFill="1" applyBorder="1" applyAlignment="1" applyProtection="1">
      <alignment horizontal="right" wrapText="1"/>
      <protection locked="0"/>
    </xf>
    <xf numFmtId="3" fontId="15" fillId="4" borderId="2" xfId="66" applyNumberFormat="1" applyFont="1" applyFill="1" applyBorder="1" applyAlignment="1" applyProtection="1">
      <alignment horizontal="right" wrapText="1"/>
    </xf>
    <xf numFmtId="3" fontId="10" fillId="4" borderId="2" xfId="65" applyNumberFormat="1" applyFont="1" applyFill="1" applyBorder="1" applyAlignment="1" applyProtection="1">
      <alignment horizontal="right" wrapText="1"/>
    </xf>
    <xf numFmtId="0" fontId="0" fillId="2" borderId="0" xfId="0" applyFill="1"/>
    <xf numFmtId="166" fontId="10" fillId="0" borderId="0" xfId="14" applyFont="1" applyFill="1" applyAlignment="1">
      <alignment horizontal="left"/>
    </xf>
    <xf numFmtId="170" fontId="10" fillId="0" borderId="0" xfId="27" applyNumberFormat="1" applyFont="1" applyFill="1" applyAlignment="1">
      <alignment horizontal="right"/>
    </xf>
    <xf numFmtId="170" fontId="10" fillId="0" borderId="0" xfId="33" applyNumberFormat="1" applyFont="1" applyFill="1" applyAlignment="1">
      <alignment horizontal="right"/>
    </xf>
    <xf numFmtId="3" fontId="10" fillId="0" borderId="0" xfId="33" applyNumberFormat="1" applyFont="1" applyFill="1" applyAlignment="1">
      <alignment horizontal="right"/>
    </xf>
    <xf numFmtId="171" fontId="10" fillId="0" borderId="0" xfId="18" applyNumberFormat="1" applyFont="1" applyFill="1" applyBorder="1" applyAlignment="1">
      <alignment horizontal="right"/>
    </xf>
    <xf numFmtId="170" fontId="10" fillId="0" borderId="0" xfId="38" applyNumberFormat="1" applyFont="1" applyFill="1" applyAlignment="1">
      <alignment horizontal="right"/>
    </xf>
    <xf numFmtId="3" fontId="10" fillId="0" borderId="0" xfId="38" applyNumberFormat="1" applyFont="1" applyFill="1" applyAlignment="1">
      <alignment horizontal="right"/>
    </xf>
    <xf numFmtId="166" fontId="10" fillId="0" borderId="0" xfId="14" applyFont="1" applyFill="1" applyAlignment="1"/>
    <xf numFmtId="170" fontId="10" fillId="0" borderId="0" xfId="39" applyNumberFormat="1" applyFont="1" applyFill="1" applyAlignment="1">
      <alignment horizontal="right"/>
    </xf>
    <xf numFmtId="3" fontId="10" fillId="0" borderId="0" xfId="39" applyNumberFormat="1" applyFont="1" applyFill="1" applyAlignment="1">
      <alignment horizontal="right"/>
    </xf>
    <xf numFmtId="170" fontId="4" fillId="4" borderId="0" xfId="90" applyNumberFormat="1" applyFont="1" applyFill="1" applyBorder="1" applyAlignment="1"/>
    <xf numFmtId="170" fontId="10" fillId="0" borderId="0" xfId="7" applyNumberFormat="1" applyFont="1" applyBorder="1" applyAlignment="1">
      <alignment horizontal="right"/>
    </xf>
    <xf numFmtId="4" fontId="10" fillId="4" borderId="0" xfId="130" applyFont="1" applyFill="1"/>
    <xf numFmtId="4" fontId="10" fillId="4" borderId="0" xfId="130" applyFont="1" applyFill="1" applyAlignment="1">
      <alignment horizontal="right"/>
    </xf>
    <xf numFmtId="1" fontId="10" fillId="4" borderId="0" xfId="79" applyNumberFormat="1" applyFont="1" applyFill="1" applyBorder="1" applyAlignment="1" applyProtection="1">
      <alignment horizontal="right"/>
      <protection locked="0"/>
    </xf>
    <xf numFmtId="170" fontId="10" fillId="4" borderId="0" xfId="79" applyNumberFormat="1" applyFont="1" applyFill="1" applyBorder="1" applyAlignment="1" applyProtection="1">
      <alignment horizontal="right"/>
      <protection locked="0"/>
    </xf>
    <xf numFmtId="181" fontId="16" fillId="4" borderId="0" xfId="95" applyNumberFormat="1" applyFont="1" applyFill="1" applyBorder="1" applyAlignment="1">
      <alignment horizontal="right" wrapText="1"/>
    </xf>
    <xf numFmtId="184" fontId="16" fillId="4" borderId="0" xfId="95" applyNumberFormat="1" applyFont="1" applyFill="1" applyBorder="1" applyAlignment="1">
      <alignment horizontal="right" wrapText="1"/>
    </xf>
    <xf numFmtId="1" fontId="10" fillId="4" borderId="0" xfId="130" applyNumberFormat="1" applyFont="1" applyFill="1" applyBorder="1" applyAlignment="1">
      <alignment horizontal="right"/>
    </xf>
    <xf numFmtId="1" fontId="10" fillId="4" borderId="0" xfId="0" applyNumberFormat="1" applyFont="1" applyFill="1"/>
    <xf numFmtId="165" fontId="10" fillId="4" borderId="0" xfId="79" applyFont="1" applyFill="1"/>
    <xf numFmtId="166" fontId="36" fillId="2" borderId="0" xfId="66" applyNumberFormat="1" applyFont="1" applyFill="1" applyBorder="1" applyAlignment="1" applyProtection="1">
      <alignment horizontal="left"/>
    </xf>
    <xf numFmtId="166" fontId="11" fillId="2" borderId="16" xfId="66" applyNumberFormat="1" applyFont="1" applyFill="1" applyBorder="1" applyAlignment="1" applyProtection="1">
      <alignment horizontal="left"/>
    </xf>
    <xf numFmtId="165" fontId="11" fillId="0" borderId="0" xfId="12" applyFont="1" applyFill="1" applyBorder="1" applyProtection="1"/>
    <xf numFmtId="4" fontId="11" fillId="0" borderId="0" xfId="0" applyNumberFormat="1" applyFont="1" applyFill="1" applyBorder="1" applyAlignment="1">
      <alignment horizontal="right" wrapText="1"/>
    </xf>
    <xf numFmtId="0" fontId="13" fillId="2" borderId="0" xfId="0" applyNumberFormat="1" applyFont="1" applyFill="1"/>
    <xf numFmtId="4" fontId="13" fillId="2" borderId="0" xfId="0" applyNumberFormat="1" applyFont="1" applyFill="1" applyBorder="1"/>
    <xf numFmtId="4" fontId="13" fillId="2" borderId="0" xfId="0" applyNumberFormat="1" applyFont="1" applyFill="1"/>
    <xf numFmtId="4" fontId="72" fillId="0" borderId="0" xfId="0" applyNumberFormat="1" applyFont="1"/>
    <xf numFmtId="3" fontId="65" fillId="0" borderId="0" xfId="0" applyNumberFormat="1" applyFont="1" applyAlignment="1">
      <alignment horizontal="right"/>
    </xf>
    <xf numFmtId="3" fontId="36" fillId="2" borderId="16" xfId="0" applyNumberFormat="1" applyFont="1" applyFill="1" applyBorder="1" applyAlignment="1">
      <alignment horizontal="right" wrapText="1"/>
    </xf>
    <xf numFmtId="3" fontId="10" fillId="3" borderId="0" xfId="0" applyNumberFormat="1" applyFont="1" applyFill="1" applyBorder="1" applyAlignment="1">
      <alignment horizontal="right" wrapText="1"/>
    </xf>
    <xf numFmtId="3" fontId="36" fillId="2" borderId="0" xfId="94" applyNumberFormat="1" applyFont="1" applyFill="1" applyAlignment="1"/>
    <xf numFmtId="3" fontId="36" fillId="2" borderId="0" xfId="95" applyNumberFormat="1" applyFont="1" applyFill="1" applyBorder="1" applyAlignment="1">
      <alignment horizontal="right" wrapText="1"/>
    </xf>
    <xf numFmtId="3" fontId="10" fillId="3" borderId="0" xfId="95" applyNumberFormat="1" applyFont="1" applyFill="1" applyBorder="1" applyAlignment="1">
      <alignment horizontal="right" wrapText="1"/>
    </xf>
    <xf numFmtId="3" fontId="10" fillId="3" borderId="0" xfId="97" applyNumberFormat="1" applyFont="1" applyFill="1" applyBorder="1" applyAlignment="1">
      <alignment horizontal="right" wrapText="1"/>
    </xf>
    <xf numFmtId="3" fontId="10" fillId="3" borderId="0" xfId="98" applyNumberFormat="1" applyFont="1" applyFill="1" applyBorder="1" applyAlignment="1">
      <alignment horizontal="right" wrapText="1"/>
    </xf>
    <xf numFmtId="3" fontId="54" fillId="4" borderId="0" xfId="0" applyNumberFormat="1" applyFont="1" applyFill="1" applyBorder="1" applyAlignment="1">
      <alignment wrapText="1"/>
    </xf>
    <xf numFmtId="3" fontId="10" fillId="3" borderId="0" xfId="101" applyNumberFormat="1" applyFont="1" applyFill="1" applyBorder="1" applyAlignment="1">
      <alignment horizontal="right" wrapText="1"/>
    </xf>
    <xf numFmtId="4" fontId="16" fillId="0" borderId="0" xfId="0" applyNumberFormat="1" applyFont="1" applyBorder="1" applyAlignment="1">
      <alignment horizontal="left" wrapText="1" indent="1"/>
    </xf>
    <xf numFmtId="3" fontId="10" fillId="0" borderId="0" xfId="0" applyNumberFormat="1" applyFont="1" applyBorder="1" applyAlignment="1">
      <alignment horizontal="right"/>
    </xf>
    <xf numFmtId="170" fontId="10" fillId="0" borderId="0" xfId="76" applyNumberFormat="1" applyFont="1" applyBorder="1" applyAlignment="1" applyProtection="1">
      <alignment horizontal="right"/>
    </xf>
    <xf numFmtId="3" fontId="36" fillId="2" borderId="0" xfId="0" applyNumberFormat="1" applyFont="1" applyFill="1" applyAlignment="1">
      <alignment horizontal="right"/>
    </xf>
    <xf numFmtId="0" fontId="0" fillId="0" borderId="0" xfId="0" applyAlignment="1"/>
    <xf numFmtId="165" fontId="10" fillId="0" borderId="0" xfId="10" applyFont="1" applyBorder="1" applyAlignment="1"/>
    <xf numFmtId="3" fontId="10" fillId="3" borderId="0" xfId="102" applyNumberFormat="1" applyFont="1" applyFill="1" applyBorder="1" applyAlignment="1">
      <alignment horizontal="right" wrapText="1"/>
    </xf>
    <xf numFmtId="3" fontId="10" fillId="3" borderId="0" xfId="103" applyNumberFormat="1" applyFont="1" applyFill="1" applyBorder="1" applyAlignment="1">
      <alignment horizontal="right" wrapText="1"/>
    </xf>
    <xf numFmtId="4" fontId="16" fillId="3" borderId="0" xfId="104" applyNumberFormat="1" applyFont="1" applyFill="1" applyBorder="1" applyAlignment="1">
      <alignment horizontal="left" wrapText="1"/>
    </xf>
    <xf numFmtId="0" fontId="16" fillId="3" borderId="0" xfId="104" applyFont="1" applyFill="1" applyAlignment="1"/>
    <xf numFmtId="3" fontId="10" fillId="3" borderId="0" xfId="106" applyNumberFormat="1" applyFont="1" applyFill="1" applyBorder="1" applyAlignment="1">
      <alignment horizontal="right" wrapText="1"/>
    </xf>
    <xf numFmtId="4" fontId="16" fillId="0" borderId="0" xfId="0" applyNumberFormat="1" applyFont="1" applyFill="1" applyBorder="1" applyAlignment="1">
      <alignment horizontal="left" wrapText="1"/>
    </xf>
    <xf numFmtId="3" fontId="10" fillId="3" borderId="0" xfId="112" applyNumberFormat="1" applyFont="1" applyFill="1" applyBorder="1" applyAlignment="1">
      <alignment horizontal="right" wrapText="1"/>
    </xf>
    <xf numFmtId="3" fontId="10" fillId="3" borderId="0" xfId="107" applyNumberFormat="1" applyFont="1" applyFill="1" applyBorder="1" applyAlignment="1">
      <alignment horizontal="right" wrapText="1"/>
    </xf>
    <xf numFmtId="3" fontId="10" fillId="3" borderId="0" xfId="108" applyNumberFormat="1" applyFont="1" applyFill="1" applyBorder="1" applyAlignment="1">
      <alignment horizontal="right" wrapText="1"/>
    </xf>
    <xf numFmtId="3" fontId="10" fillId="3" borderId="0" xfId="109" applyNumberFormat="1" applyFont="1" applyFill="1" applyBorder="1" applyAlignment="1">
      <alignment horizontal="right" wrapText="1"/>
    </xf>
    <xf numFmtId="3" fontId="10" fillId="3" borderId="0" xfId="110" applyNumberFormat="1" applyFont="1" applyFill="1" applyBorder="1" applyAlignment="1">
      <alignment horizontal="right" wrapText="1"/>
    </xf>
    <xf numFmtId="3" fontId="10" fillId="3" borderId="0" xfId="114" applyNumberFormat="1" applyFont="1" applyFill="1" applyBorder="1" applyAlignment="1">
      <alignment horizontal="right" wrapText="1"/>
    </xf>
    <xf numFmtId="4" fontId="16" fillId="0" borderId="0" xfId="113" applyNumberFormat="1" applyFont="1" applyBorder="1" applyAlignment="1">
      <alignment horizontal="left" vertical="top" wrapText="1" indent="2"/>
    </xf>
    <xf numFmtId="3" fontId="10" fillId="0" borderId="0" xfId="0" applyNumberFormat="1" applyFont="1" applyBorder="1" applyAlignment="1">
      <alignment horizontal="left" wrapText="1"/>
    </xf>
    <xf numFmtId="3" fontId="10" fillId="3" borderId="0" xfId="111" applyNumberFormat="1" applyFont="1" applyFill="1" applyBorder="1" applyAlignment="1">
      <alignment horizontal="right" wrapText="1"/>
    </xf>
    <xf numFmtId="3" fontId="10" fillId="4" borderId="0" xfId="0" applyNumberFormat="1" applyFont="1" applyFill="1" applyBorder="1" applyAlignment="1">
      <alignment wrapText="1"/>
    </xf>
    <xf numFmtId="0" fontId="10" fillId="0" borderId="0" xfId="42" applyNumberFormat="1" applyFont="1" applyBorder="1" applyAlignment="1" applyProtection="1">
      <alignment horizontal="left" vertical="center" wrapText="1"/>
    </xf>
    <xf numFmtId="170" fontId="10" fillId="0" borderId="0" xfId="42" applyNumberFormat="1" applyFont="1" applyBorder="1" applyAlignment="1" applyProtection="1">
      <alignment horizontal="right" vertical="center" wrapText="1"/>
    </xf>
    <xf numFmtId="0" fontId="10" fillId="0" borderId="0" xfId="42" applyNumberFormat="1" applyFont="1" applyBorder="1" applyAlignment="1" applyProtection="1">
      <alignment vertical="center" wrapText="1"/>
    </xf>
    <xf numFmtId="170" fontId="10" fillId="0" borderId="0" xfId="42" applyNumberFormat="1" applyFont="1" applyFill="1" applyBorder="1" applyAlignment="1" applyProtection="1">
      <alignment horizontal="right" vertical="center" wrapText="1"/>
    </xf>
    <xf numFmtId="166" fontId="10" fillId="0" borderId="0" xfId="42" applyFont="1" applyFill="1" applyAlignment="1" applyProtection="1">
      <alignment horizontal="left" vertical="center"/>
    </xf>
    <xf numFmtId="0" fontId="10" fillId="0" borderId="0" xfId="42" applyNumberFormat="1" applyFont="1" applyFill="1" applyBorder="1" applyAlignment="1" applyProtection="1">
      <alignment horizontal="left" vertical="center" wrapText="1"/>
    </xf>
    <xf numFmtId="170" fontId="11" fillId="2" borderId="0" xfId="42" applyNumberFormat="1" applyFont="1" applyFill="1" applyBorder="1" applyAlignment="1" applyProtection="1">
      <alignment horizontal="right" vertical="center" wrapText="1"/>
    </xf>
    <xf numFmtId="0" fontId="10" fillId="4" borderId="0" xfId="80" applyFont="1" applyFill="1" applyBorder="1" applyAlignment="1" applyProtection="1">
      <alignment horizontal="left" vertical="center" indent="1"/>
    </xf>
    <xf numFmtId="3" fontId="10" fillId="4" borderId="0" xfId="81" applyNumberFormat="1" applyFont="1" applyFill="1" applyAlignment="1"/>
    <xf numFmtId="3" fontId="10" fillId="4" borderId="0" xfId="83" applyNumberFormat="1" applyFont="1" applyFill="1"/>
    <xf numFmtId="3" fontId="10" fillId="4" borderId="0" xfId="0" applyNumberFormat="1" applyFont="1" applyFill="1"/>
    <xf numFmtId="170" fontId="73" fillId="0" borderId="0" xfId="0" applyNumberFormat="1" applyFont="1" applyAlignment="1">
      <alignment horizontal="right"/>
    </xf>
    <xf numFmtId="170" fontId="11" fillId="4" borderId="0" xfId="90" applyNumberFormat="1" applyFont="1" applyFill="1" applyBorder="1" applyAlignment="1">
      <alignment horizontal="left" wrapText="1" indent="1"/>
    </xf>
    <xf numFmtId="170" fontId="11" fillId="4" borderId="0" xfId="90" applyNumberFormat="1" applyFont="1" applyFill="1" applyBorder="1" applyAlignment="1">
      <alignment horizontal="right"/>
    </xf>
    <xf numFmtId="170" fontId="36" fillId="4" borderId="0" xfId="0" applyNumberFormat="1" applyFont="1" applyFill="1" applyAlignment="1">
      <alignment horizontal="right"/>
    </xf>
    <xf numFmtId="4" fontId="10" fillId="4" borderId="0" xfId="0" applyNumberFormat="1" applyFont="1" applyFill="1" applyBorder="1" applyAlignment="1">
      <alignment horizontal="left" wrapText="1" indent="1"/>
    </xf>
    <xf numFmtId="3" fontId="10" fillId="4" borderId="0" xfId="97" applyNumberFormat="1" applyFont="1" applyFill="1" applyBorder="1" applyAlignment="1">
      <alignment horizontal="right" wrapText="1"/>
    </xf>
    <xf numFmtId="3" fontId="10" fillId="4" borderId="0" xfId="98" applyNumberFormat="1" applyFont="1" applyFill="1" applyBorder="1" applyAlignment="1">
      <alignment horizontal="right" wrapText="1"/>
    </xf>
    <xf numFmtId="3" fontId="10" fillId="4" borderId="0" xfId="96" applyNumberFormat="1" applyFont="1" applyFill="1" applyAlignment="1"/>
    <xf numFmtId="3" fontId="10" fillId="4" borderId="0" xfId="93" applyNumberFormat="1" applyFont="1" applyFill="1" applyBorder="1" applyAlignment="1">
      <alignment horizontal="right" vertical="top" wrapText="1"/>
    </xf>
    <xf numFmtId="170" fontId="10" fillId="4" borderId="0" xfId="0" applyNumberFormat="1" applyFont="1" applyFill="1" applyAlignment="1">
      <alignment horizontal="right"/>
    </xf>
    <xf numFmtId="187" fontId="10" fillId="0" borderId="0" xfId="141" applyNumberFormat="1" applyFont="1" applyFill="1" applyAlignment="1">
      <alignment horizontal="right"/>
    </xf>
    <xf numFmtId="4" fontId="10" fillId="0" borderId="0" xfId="0" applyNumberFormat="1" applyFont="1" applyBorder="1" applyAlignment="1">
      <alignment horizontal="left" indent="1"/>
    </xf>
    <xf numFmtId="170" fontId="10" fillId="4" borderId="0" xfId="133" applyNumberFormat="1" applyFont="1" applyFill="1" applyBorder="1" applyAlignment="1" applyProtection="1">
      <alignment horizontal="right"/>
    </xf>
    <xf numFmtId="176" fontId="10" fillId="4" borderId="0" xfId="136" applyNumberFormat="1" applyFont="1" applyFill="1" applyBorder="1" applyProtection="1"/>
    <xf numFmtId="170" fontId="10" fillId="4" borderId="0" xfId="136" applyNumberFormat="1" applyFont="1" applyFill="1" applyProtection="1"/>
    <xf numFmtId="165" fontId="10" fillId="4" borderId="0" xfId="135" applyNumberFormat="1" applyFont="1" applyFill="1" applyBorder="1" applyAlignment="1" applyProtection="1">
      <alignment horizontal="left"/>
    </xf>
    <xf numFmtId="171" fontId="10" fillId="4" borderId="0" xfId="133" applyNumberFormat="1" applyFont="1" applyFill="1" applyBorder="1" applyAlignment="1" applyProtection="1">
      <alignment horizontal="right"/>
    </xf>
    <xf numFmtId="170" fontId="10" fillId="0" borderId="0" xfId="136" applyNumberFormat="1" applyFont="1" applyAlignment="1" applyProtection="1">
      <alignment horizontal="right"/>
    </xf>
    <xf numFmtId="1" fontId="36" fillId="2" borderId="0" xfId="0" applyNumberFormat="1" applyFont="1" applyFill="1" applyAlignment="1">
      <alignment horizontal="right"/>
    </xf>
    <xf numFmtId="170" fontId="10" fillId="0" borderId="16" xfId="77" applyNumberFormat="1" applyFont="1" applyBorder="1" applyProtection="1"/>
    <xf numFmtId="0" fontId="10" fillId="0" borderId="16" xfId="77" applyFont="1" applyBorder="1" applyProtection="1"/>
    <xf numFmtId="0" fontId="14" fillId="4" borderId="0" xfId="6" applyNumberFormat="1" applyFont="1" applyFill="1" applyBorder="1" applyAlignment="1" applyProtection="1">
      <alignment horizontal="left" wrapText="1"/>
      <protection locked="0"/>
    </xf>
    <xf numFmtId="0" fontId="15" fillId="4" borderId="0" xfId="6" applyNumberFormat="1" applyFont="1" applyFill="1" applyBorder="1" applyAlignment="1" applyProtection="1">
      <alignment horizontal="left" wrapText="1" indent="1"/>
      <protection locked="0"/>
    </xf>
    <xf numFmtId="165" fontId="13" fillId="4" borderId="2" xfId="9" applyNumberFormat="1" applyFont="1" applyFill="1" applyBorder="1" applyAlignment="1" applyProtection="1">
      <alignment horizontal="right"/>
    </xf>
    <xf numFmtId="0" fontId="13" fillId="4" borderId="2" xfId="8" applyNumberFormat="1" applyFont="1" applyFill="1" applyBorder="1" applyAlignment="1" applyProtection="1">
      <alignment horizontal="right"/>
    </xf>
    <xf numFmtId="0" fontId="13" fillId="4" borderId="2" xfId="6" applyNumberFormat="1" applyFont="1" applyFill="1" applyBorder="1" applyAlignment="1" applyProtection="1">
      <alignment horizontal="left" wrapText="1" indent="1"/>
      <protection locked="0"/>
    </xf>
    <xf numFmtId="4" fontId="11" fillId="4" borderId="0" xfId="2" applyFont="1" applyFill="1" applyBorder="1"/>
    <xf numFmtId="165" fontId="10" fillId="4" borderId="0" xfId="10" applyFont="1" applyFill="1" applyBorder="1" applyAlignment="1"/>
    <xf numFmtId="0" fontId="10" fillId="4" borderId="0" xfId="2" applyNumberFormat="1" applyFont="1" applyFill="1" applyBorder="1" applyAlignment="1"/>
    <xf numFmtId="4" fontId="13" fillId="4" borderId="0" xfId="7" applyNumberFormat="1" applyFont="1" applyFill="1" applyBorder="1" applyAlignment="1">
      <alignment horizontal="right" wrapText="1"/>
    </xf>
    <xf numFmtId="4" fontId="11" fillId="4" borderId="0" xfId="7" applyNumberFormat="1" applyFont="1" applyFill="1" applyBorder="1" applyAlignment="1">
      <alignment horizontal="right" wrapText="1"/>
    </xf>
    <xf numFmtId="4" fontId="11" fillId="4" borderId="0" xfId="2" applyFont="1" applyFill="1"/>
    <xf numFmtId="165" fontId="13" fillId="4" borderId="0" xfId="9" applyNumberFormat="1" applyFont="1" applyFill="1" applyBorder="1" applyAlignment="1" applyProtection="1">
      <alignment horizontal="right"/>
    </xf>
    <xf numFmtId="0" fontId="13" fillId="4" borderId="0" xfId="8" applyNumberFormat="1" applyFont="1" applyFill="1" applyBorder="1" applyAlignment="1" applyProtection="1">
      <alignment horizontal="right"/>
    </xf>
    <xf numFmtId="0" fontId="13" fillId="4" borderId="0" xfId="6" applyNumberFormat="1" applyFont="1" applyFill="1" applyBorder="1" applyAlignment="1" applyProtection="1">
      <alignment horizontal="left" wrapText="1" indent="1"/>
      <protection locked="0"/>
    </xf>
    <xf numFmtId="4" fontId="10" fillId="4" borderId="2" xfId="2" applyFont="1" applyFill="1" applyBorder="1" applyAlignment="1" applyProtection="1">
      <alignment wrapText="1"/>
    </xf>
    <xf numFmtId="170" fontId="15" fillId="0" borderId="2" xfId="0" applyNumberFormat="1" applyFont="1" applyBorder="1" applyAlignment="1">
      <alignment horizontal="right"/>
    </xf>
    <xf numFmtId="4" fontId="10" fillId="0" borderId="2" xfId="0" applyNumberFormat="1" applyFont="1" applyBorder="1" applyAlignment="1">
      <alignment horizontal="left" indent="1"/>
    </xf>
    <xf numFmtId="170" fontId="10" fillId="0" borderId="0" xfId="153" applyNumberFormat="1" applyFont="1" applyFill="1" applyBorder="1" applyAlignment="1">
      <alignment horizontal="right"/>
    </xf>
    <xf numFmtId="167" fontId="15" fillId="0" borderId="0" xfId="153" applyFont="1" applyFill="1" applyBorder="1" applyAlignment="1" applyProtection="1">
      <alignment horizontal="left" indent="1"/>
      <protection locked="0"/>
    </xf>
    <xf numFmtId="0" fontId="0" fillId="0" borderId="0" xfId="0"/>
    <xf numFmtId="4" fontId="10" fillId="0" borderId="0" xfId="0" applyNumberFormat="1" applyFont="1" applyBorder="1" applyAlignment="1">
      <alignment horizontal="left" indent="1"/>
    </xf>
    <xf numFmtId="170" fontId="10" fillId="0" borderId="0" xfId="0" applyNumberFormat="1" applyFont="1" applyBorder="1" applyAlignment="1">
      <alignment horizontal="right"/>
    </xf>
    <xf numFmtId="170" fontId="10" fillId="0" borderId="2" xfId="0" applyNumberFormat="1" applyFont="1" applyBorder="1" applyAlignment="1">
      <alignment horizontal="right"/>
    </xf>
    <xf numFmtId="167" fontId="10" fillId="0" borderId="0" xfId="153" applyFont="1" applyBorder="1"/>
    <xf numFmtId="170" fontId="15" fillId="0" borderId="0" xfId="0" applyNumberFormat="1" applyFont="1" applyBorder="1" applyAlignment="1">
      <alignment horizontal="right"/>
    </xf>
    <xf numFmtId="170" fontId="10" fillId="0" borderId="0" xfId="153" applyNumberFormat="1" applyFont="1" applyFill="1" applyBorder="1" applyAlignment="1">
      <alignment horizontal="right" indent="3"/>
    </xf>
    <xf numFmtId="0" fontId="13" fillId="2" borderId="0" xfId="6" applyNumberFormat="1" applyFont="1" applyFill="1" applyBorder="1" applyAlignment="1" applyProtection="1">
      <alignment horizontal="left" wrapText="1" indent="1"/>
      <protection locked="0"/>
    </xf>
    <xf numFmtId="0" fontId="15" fillId="3" borderId="0" xfId="6" applyNumberFormat="1" applyFont="1" applyFill="1" applyBorder="1" applyAlignment="1" applyProtection="1">
      <alignment horizontal="left" wrapText="1" indent="1"/>
      <protection locked="0"/>
    </xf>
    <xf numFmtId="4" fontId="11" fillId="2" borderId="0" xfId="2" applyFont="1" applyFill="1"/>
    <xf numFmtId="4" fontId="11" fillId="2" borderId="0" xfId="7" applyNumberFormat="1" applyFont="1" applyFill="1" applyBorder="1" applyAlignment="1">
      <alignment horizontal="right" wrapText="1"/>
    </xf>
    <xf numFmtId="0" fontId="15" fillId="0" borderId="0" xfId="6" applyNumberFormat="1" applyFont="1" applyBorder="1" applyAlignment="1" applyProtection="1">
      <alignment horizontal="left" wrapText="1" indent="1"/>
      <protection locked="0"/>
    </xf>
    <xf numFmtId="4" fontId="15" fillId="0" borderId="0" xfId="7" applyNumberFormat="1" applyFont="1" applyFill="1" applyBorder="1" applyAlignment="1">
      <alignment horizontal="right" vertical="top" wrapText="1"/>
    </xf>
    <xf numFmtId="4" fontId="16" fillId="3" borderId="0" xfId="2" applyFont="1" applyFill="1"/>
    <xf numFmtId="4" fontId="14" fillId="3" borderId="0" xfId="7" applyNumberFormat="1" applyFont="1" applyFill="1" applyBorder="1" applyAlignment="1">
      <alignment horizontal="right" wrapText="1"/>
    </xf>
    <xf numFmtId="3" fontId="15" fillId="0" borderId="0" xfId="7" applyNumberFormat="1" applyFont="1" applyFill="1" applyBorder="1" applyAlignment="1">
      <alignment horizontal="right" vertical="top" wrapText="1"/>
    </xf>
    <xf numFmtId="0" fontId="13" fillId="2" borderId="0" xfId="8" applyNumberFormat="1" applyFont="1" applyFill="1" applyBorder="1" applyAlignment="1" applyProtection="1">
      <alignment horizontal="right"/>
    </xf>
    <xf numFmtId="165" fontId="13" fillId="2" borderId="0" xfId="9" applyNumberFormat="1" applyFont="1" applyFill="1" applyBorder="1" applyAlignment="1" applyProtection="1">
      <alignment horizontal="right"/>
    </xf>
    <xf numFmtId="0" fontId="10" fillId="3" borderId="0" xfId="8" applyNumberFormat="1" applyFont="1" applyFill="1" applyBorder="1" applyAlignment="1" applyProtection="1">
      <alignment horizontal="right"/>
    </xf>
    <xf numFmtId="165" fontId="15" fillId="3" borderId="0" xfId="9" applyNumberFormat="1" applyFont="1" applyFill="1" applyBorder="1" applyAlignment="1" applyProtection="1">
      <alignment horizontal="right"/>
    </xf>
    <xf numFmtId="4" fontId="10" fillId="0" borderId="0" xfId="7" applyNumberFormat="1" applyFont="1" applyFill="1" applyBorder="1" applyAlignment="1">
      <alignment horizontal="right" vertical="top" wrapText="1"/>
    </xf>
    <xf numFmtId="4" fontId="13" fillId="2" borderId="0" xfId="7" applyNumberFormat="1" applyFont="1" applyFill="1" applyBorder="1" applyAlignment="1">
      <alignment horizontal="right" wrapText="1"/>
    </xf>
    <xf numFmtId="4" fontId="15" fillId="3" borderId="0" xfId="7" applyNumberFormat="1" applyFont="1" applyFill="1" applyBorder="1" applyAlignment="1">
      <alignment horizontal="right" wrapText="1"/>
    </xf>
    <xf numFmtId="4" fontId="15" fillId="0" borderId="0" xfId="7" applyNumberFormat="1" applyFont="1" applyFill="1" applyBorder="1" applyAlignment="1">
      <alignment horizontal="right" wrapText="1"/>
    </xf>
    <xf numFmtId="169" fontId="10" fillId="0" borderId="0" xfId="2" applyNumberFormat="1" applyFont="1" applyFill="1" applyBorder="1" applyAlignment="1" applyProtection="1">
      <alignment horizontal="right"/>
    </xf>
    <xf numFmtId="4" fontId="10" fillId="0" borderId="0" xfId="2" applyFont="1" applyBorder="1" applyAlignment="1" applyProtection="1">
      <alignment wrapText="1"/>
    </xf>
    <xf numFmtId="171" fontId="10" fillId="0" borderId="0" xfId="0" applyNumberFormat="1" applyFont="1" applyAlignment="1">
      <alignment horizontal="right"/>
    </xf>
    <xf numFmtId="0" fontId="10" fillId="0" borderId="0" xfId="77" applyFont="1" applyProtection="1"/>
    <xf numFmtId="3" fontId="10" fillId="0" borderId="0" xfId="78" applyNumberFormat="1" applyFont="1" applyAlignment="1" applyProtection="1">
      <alignment horizontal="right"/>
    </xf>
    <xf numFmtId="165" fontId="36" fillId="2" borderId="0" xfId="76" applyFont="1" applyFill="1" applyBorder="1" applyAlignment="1" applyProtection="1">
      <alignment horizontal="right"/>
      <protection locked="0"/>
    </xf>
    <xf numFmtId="171" fontId="10" fillId="0" borderId="0" xfId="79" applyNumberFormat="1" applyFont="1" applyFill="1" applyBorder="1" applyAlignment="1" applyProtection="1">
      <alignment horizontal="right"/>
      <protection locked="0"/>
    </xf>
    <xf numFmtId="170" fontId="36" fillId="2" borderId="0" xfId="79" applyNumberFormat="1" applyFont="1" applyFill="1" applyBorder="1" applyAlignment="1" applyProtection="1">
      <alignment horizontal="right"/>
      <protection locked="0"/>
    </xf>
    <xf numFmtId="4" fontId="36" fillId="2" borderId="0" xfId="130" applyFont="1" applyFill="1" applyBorder="1" applyAlignment="1">
      <alignment horizontal="right"/>
    </xf>
    <xf numFmtId="170" fontId="10" fillId="3" borderId="0" xfId="79" applyNumberFormat="1" applyFont="1" applyFill="1" applyBorder="1" applyAlignment="1" applyProtection="1">
      <alignment horizontal="right"/>
      <protection locked="0"/>
    </xf>
    <xf numFmtId="170" fontId="10" fillId="0" borderId="0" xfId="79" applyNumberFormat="1" applyFont="1" applyFill="1" applyBorder="1" applyAlignment="1" applyProtection="1">
      <alignment horizontal="right"/>
      <protection locked="0"/>
    </xf>
    <xf numFmtId="4" fontId="36" fillId="2" borderId="0" xfId="130" applyFont="1" applyFill="1" applyAlignment="1">
      <alignment horizontal="right"/>
    </xf>
    <xf numFmtId="183" fontId="36" fillId="2" borderId="0" xfId="79" applyNumberFormat="1" applyFont="1" applyFill="1" applyBorder="1" applyAlignment="1" applyProtection="1">
      <alignment horizontal="right"/>
      <protection locked="0"/>
    </xf>
    <xf numFmtId="1" fontId="10" fillId="0" borderId="0" xfId="79" applyNumberFormat="1" applyFont="1" applyFill="1" applyBorder="1" applyAlignment="1" applyProtection="1">
      <alignment horizontal="right"/>
      <protection locked="0"/>
    </xf>
    <xf numFmtId="4" fontId="10" fillId="0" borderId="0" xfId="130" applyFont="1" applyFill="1" applyAlignment="1">
      <alignment horizontal="right"/>
    </xf>
    <xf numFmtId="170" fontId="10" fillId="0" borderId="0" xfId="136" applyNumberFormat="1" applyFont="1" applyFill="1" applyProtection="1"/>
    <xf numFmtId="170" fontId="10" fillId="0" borderId="0" xfId="136" applyNumberFormat="1" applyFont="1" applyFill="1" applyAlignment="1" applyProtection="1">
      <alignment horizontal="right"/>
    </xf>
    <xf numFmtId="170" fontId="10" fillId="0" borderId="0" xfId="133" applyNumberFormat="1" applyFont="1" applyBorder="1" applyAlignment="1" applyProtection="1">
      <alignment horizontal="right"/>
    </xf>
    <xf numFmtId="0" fontId="14" fillId="4" borderId="0" xfId="6" applyNumberFormat="1" applyFont="1" applyFill="1" applyBorder="1" applyAlignment="1" applyProtection="1">
      <alignment horizontal="left" wrapText="1" indent="1"/>
      <protection locked="0"/>
    </xf>
    <xf numFmtId="171" fontId="10" fillId="4" borderId="0" xfId="79" applyNumberFormat="1" applyFont="1" applyFill="1" applyBorder="1" applyAlignment="1" applyProtection="1">
      <alignment horizontal="right"/>
      <protection locked="0"/>
    </xf>
    <xf numFmtId="4" fontId="15" fillId="4" borderId="0" xfId="7" applyNumberFormat="1" applyFont="1" applyFill="1" applyBorder="1" applyAlignment="1">
      <alignment horizontal="right" vertical="top" wrapText="1"/>
    </xf>
    <xf numFmtId="0" fontId="36" fillId="2" borderId="0" xfId="132" applyFont="1" applyFill="1" applyBorder="1" applyAlignment="1">
      <alignment horizontal="right" wrapText="1"/>
    </xf>
    <xf numFmtId="3" fontId="10" fillId="4" borderId="0" xfId="76" applyNumberFormat="1" applyFont="1" applyFill="1" applyBorder="1" applyAlignment="1" applyProtection="1"/>
    <xf numFmtId="182" fontId="10" fillId="4" borderId="0" xfId="76" applyNumberFormat="1" applyFont="1" applyFill="1" applyBorder="1" applyAlignment="1" applyProtection="1"/>
    <xf numFmtId="3" fontId="65" fillId="4" borderId="0" xfId="0" applyNumberFormat="1" applyFont="1" applyFill="1" applyAlignment="1"/>
    <xf numFmtId="3" fontId="13" fillId="2" borderId="0" xfId="0" applyNumberFormat="1" applyFont="1" applyFill="1" applyAlignment="1"/>
    <xf numFmtId="166" fontId="15" fillId="4" borderId="0" xfId="66" applyNumberFormat="1" applyFont="1" applyFill="1" applyProtection="1"/>
    <xf numFmtId="3" fontId="65" fillId="4" borderId="0" xfId="0" applyNumberFormat="1" applyFont="1" applyFill="1" applyAlignment="1">
      <alignment horizontal="right"/>
    </xf>
    <xf numFmtId="0" fontId="36" fillId="2" borderId="0" xfId="132" applyFont="1" applyFill="1" applyBorder="1" applyAlignment="1">
      <alignment horizontal="right" vertical="center" wrapText="1"/>
    </xf>
    <xf numFmtId="0" fontId="10" fillId="0" borderId="0" xfId="132" applyFont="1" applyBorder="1" applyAlignment="1" applyProtection="1">
      <alignment horizontal="right"/>
    </xf>
    <xf numFmtId="0" fontId="36" fillId="2" borderId="0" xfId="132" applyFont="1" applyFill="1" applyBorder="1" applyAlignment="1" applyProtection="1">
      <alignment horizontal="right"/>
    </xf>
    <xf numFmtId="0" fontId="69" fillId="0" borderId="2" xfId="0" applyFont="1" applyBorder="1"/>
    <xf numFmtId="170" fontId="7" fillId="0" borderId="0" xfId="150" applyNumberFormat="1" applyFont="1"/>
    <xf numFmtId="4" fontId="10" fillId="0" borderId="0" xfId="0" applyNumberFormat="1" applyFont="1" applyBorder="1" applyAlignment="1">
      <alignment horizontal="right"/>
    </xf>
    <xf numFmtId="4" fontId="10" fillId="0" borderId="0" xfId="0" applyNumberFormat="1" applyFont="1" applyBorder="1"/>
    <xf numFmtId="170" fontId="10" fillId="0" borderId="0" xfId="0" applyNumberFormat="1" applyFont="1" applyAlignment="1">
      <alignment horizontal="right"/>
    </xf>
    <xf numFmtId="170" fontId="10" fillId="0" borderId="0" xfId="0" applyNumberFormat="1" applyFont="1" applyBorder="1" applyAlignment="1">
      <alignment horizontal="right"/>
    </xf>
    <xf numFmtId="170" fontId="10" fillId="0" borderId="0" xfId="0" applyNumberFormat="1" applyFont="1" applyBorder="1"/>
    <xf numFmtId="170" fontId="10" fillId="0" borderId="0" xfId="0" applyNumberFormat="1" applyFont="1"/>
    <xf numFmtId="170" fontId="10" fillId="0" borderId="0" xfId="150" applyNumberFormat="1" applyFont="1" applyAlignment="1">
      <alignment horizontal="right"/>
    </xf>
    <xf numFmtId="170" fontId="10" fillId="0" borderId="0" xfId="150" applyNumberFormat="1" applyFont="1"/>
    <xf numFmtId="170" fontId="36" fillId="2" borderId="0" xfId="152" applyNumberFormat="1" applyFont="1" applyFill="1" applyBorder="1" applyAlignment="1" applyProtection="1">
      <protection locked="0"/>
    </xf>
    <xf numFmtId="170" fontId="36" fillId="2" borderId="0" xfId="153" applyNumberFormat="1" applyFont="1" applyFill="1" applyBorder="1" applyAlignment="1">
      <alignment horizontal="right"/>
    </xf>
    <xf numFmtId="170" fontId="15" fillId="0" borderId="0" xfId="0" applyNumberFormat="1" applyFont="1" applyBorder="1" applyAlignment="1">
      <alignment horizontal="right"/>
    </xf>
    <xf numFmtId="170" fontId="10" fillId="0" borderId="0" xfId="148" applyNumberFormat="1" applyFont="1" applyBorder="1" applyAlignment="1">
      <alignment horizontal="right"/>
    </xf>
    <xf numFmtId="170" fontId="10" fillId="3" borderId="0" xfId="140" applyNumberFormat="1" applyFont="1" applyFill="1" applyAlignment="1">
      <alignment horizontal="right"/>
    </xf>
    <xf numFmtId="0" fontId="15" fillId="0" borderId="0" xfId="0" applyNumberFormat="1" applyFont="1" applyFill="1" applyBorder="1" applyAlignment="1" applyProtection="1">
      <alignment horizontal="right"/>
    </xf>
    <xf numFmtId="177" fontId="10" fillId="0" borderId="0" xfId="0" applyNumberFormat="1" applyFont="1" applyBorder="1" applyAlignment="1">
      <alignment horizontal="right"/>
    </xf>
    <xf numFmtId="170" fontId="10" fillId="0" borderId="0" xfId="154" applyNumberFormat="1" applyFont="1" applyFill="1" applyBorder="1" applyAlignment="1">
      <alignment horizontal="right"/>
    </xf>
    <xf numFmtId="170" fontId="10" fillId="0" borderId="0" xfId="154" applyNumberFormat="1" applyFont="1" applyBorder="1" applyAlignment="1">
      <alignment horizontal="right"/>
    </xf>
    <xf numFmtId="167" fontId="10" fillId="0" borderId="0" xfId="154" applyFont="1" applyBorder="1"/>
    <xf numFmtId="171" fontId="15" fillId="0" borderId="0" xfId="0" applyNumberFormat="1" applyFont="1" applyFill="1" applyBorder="1" applyAlignment="1" applyProtection="1">
      <alignment horizontal="right"/>
    </xf>
    <xf numFmtId="170" fontId="36" fillId="2" borderId="0" xfId="154" applyNumberFormat="1" applyFont="1" applyFill="1" applyBorder="1" applyAlignment="1">
      <alignment horizontal="right"/>
    </xf>
    <xf numFmtId="167" fontId="36" fillId="2" borderId="0" xfId="153" applyFont="1" applyFill="1" applyBorder="1" applyAlignment="1" applyProtection="1">
      <alignment horizontal="center"/>
      <protection locked="0"/>
    </xf>
    <xf numFmtId="167" fontId="11" fillId="2" borderId="0" xfId="86" applyNumberFormat="1" applyFont="1" applyFill="1" applyBorder="1" applyAlignment="1" applyProtection="1">
      <alignment horizontal="right"/>
    </xf>
    <xf numFmtId="167" fontId="10" fillId="4" borderId="0" xfId="86" applyNumberFormat="1" applyFont="1" applyFill="1" applyBorder="1" applyAlignment="1" applyProtection="1">
      <alignment horizontal="right"/>
    </xf>
    <xf numFmtId="167" fontId="10" fillId="0" borderId="0" xfId="86" applyNumberFormat="1" applyFont="1" applyBorder="1" applyAlignment="1" applyProtection="1">
      <alignment horizontal="right"/>
    </xf>
    <xf numFmtId="167" fontId="10" fillId="0" borderId="0" xfId="86" applyNumberFormat="1" applyFont="1" applyFill="1" applyBorder="1" applyAlignment="1" applyProtection="1">
      <alignment horizontal="right"/>
    </xf>
    <xf numFmtId="170" fontId="65" fillId="0" borderId="0" xfId="1513" applyNumberFormat="1" applyFont="1"/>
    <xf numFmtId="3" fontId="36" fillId="2" borderId="0" xfId="81" applyNumberFormat="1" applyFont="1" applyFill="1" applyAlignment="1" applyProtection="1">
      <protection locked="0"/>
    </xf>
    <xf numFmtId="3" fontId="10" fillId="0" borderId="0" xfId="81" applyNumberFormat="1" applyFont="1" applyAlignment="1">
      <alignment horizontal="right"/>
    </xf>
    <xf numFmtId="0" fontId="11" fillId="2" borderId="0" xfId="80" applyFont="1" applyFill="1" applyBorder="1" applyAlignment="1" applyProtection="1">
      <alignment vertical="center"/>
    </xf>
    <xf numFmtId="4" fontId="25" fillId="2" borderId="4" xfId="0" applyNumberFormat="1" applyFont="1" applyFill="1" applyBorder="1" applyAlignment="1">
      <alignment horizontal="center"/>
    </xf>
    <xf numFmtId="4" fontId="11" fillId="2" borderId="4" xfId="0" applyNumberFormat="1" applyFont="1" applyFill="1" applyBorder="1" applyAlignment="1">
      <alignment horizontal="center"/>
    </xf>
    <xf numFmtId="4" fontId="11" fillId="2" borderId="4" xfId="0" applyNumberFormat="1" applyFont="1" applyFill="1" applyBorder="1"/>
    <xf numFmtId="4" fontId="11" fillId="2" borderId="0" xfId="0" applyNumberFormat="1" applyFont="1" applyFill="1" applyBorder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right"/>
    </xf>
    <xf numFmtId="174" fontId="36" fillId="2" borderId="4" xfId="42" applyNumberFormat="1" applyFont="1" applyFill="1" applyBorder="1" applyAlignment="1" applyProtection="1">
      <alignment horizontal="center"/>
    </xf>
    <xf numFmtId="166" fontId="36" fillId="2" borderId="0" xfId="42" applyFont="1" applyFill="1" applyBorder="1" applyAlignment="1" applyProtection="1">
      <alignment horizontal="center"/>
    </xf>
    <xf numFmtId="0" fontId="11" fillId="2" borderId="0" xfId="65" applyNumberFormat="1" applyFont="1" applyFill="1" applyBorder="1" applyAlignment="1" applyProtection="1">
      <alignment horizontal="center" wrapText="1"/>
    </xf>
    <xf numFmtId="4" fontId="11" fillId="2" borderId="0" xfId="0" applyNumberFormat="1" applyFont="1" applyFill="1"/>
    <xf numFmtId="4" fontId="11" fillId="2" borderId="0" xfId="0" applyNumberFormat="1" applyFont="1" applyFill="1" applyAlignment="1">
      <alignment horizontal="right"/>
    </xf>
    <xf numFmtId="49" fontId="11" fillId="2" borderId="0" xfId="65" applyNumberFormat="1" applyFont="1" applyFill="1" applyBorder="1" applyAlignment="1" applyProtection="1">
      <alignment horizontal="center" wrapText="1"/>
    </xf>
    <xf numFmtId="4" fontId="32" fillId="2" borderId="4" xfId="0" applyNumberFormat="1" applyFont="1" applyFill="1" applyBorder="1" applyAlignment="1">
      <alignment horizontal="center"/>
    </xf>
    <xf numFmtId="4" fontId="32" fillId="2" borderId="0" xfId="0" applyNumberFormat="1" applyFont="1" applyFill="1"/>
    <xf numFmtId="165" fontId="4" fillId="0" borderId="0" xfId="76" applyFont="1" applyAlignment="1" applyProtection="1">
      <alignment horizontal="left"/>
    </xf>
    <xf numFmtId="0" fontId="11" fillId="2" borderId="6" xfId="0" applyNumberFormat="1" applyFont="1" applyFill="1" applyBorder="1" applyAlignment="1">
      <alignment horizontal="center"/>
    </xf>
    <xf numFmtId="4" fontId="65" fillId="0" borderId="0" xfId="0" applyNumberFormat="1" applyFont="1" applyAlignment="1">
      <alignment horizontal="left" vertical="top" wrapText="1"/>
    </xf>
    <xf numFmtId="4" fontId="65" fillId="0" borderId="0" xfId="0" applyNumberFormat="1" applyFont="1" applyAlignment="1">
      <alignment wrapText="1"/>
    </xf>
    <xf numFmtId="4" fontId="4" fillId="0" borderId="0" xfId="0" applyNumberFormat="1" applyFont="1"/>
    <xf numFmtId="4" fontId="0" fillId="0" borderId="0" xfId="0" applyNumberFormat="1" applyAlignment="1">
      <alignment horizontal="center"/>
    </xf>
    <xf numFmtId="1" fontId="36" fillId="2" borderId="11" xfId="0" applyNumberFormat="1" applyFont="1" applyFill="1" applyBorder="1" applyAlignment="1">
      <alignment horizontal="center"/>
    </xf>
    <xf numFmtId="1" fontId="36" fillId="2" borderId="12" xfId="0" applyNumberFormat="1" applyFont="1" applyFill="1" applyBorder="1" applyAlignment="1">
      <alignment horizontal="center"/>
    </xf>
    <xf numFmtId="0" fontId="36" fillId="2" borderId="11" xfId="0" applyNumberFormat="1" applyFont="1" applyFill="1" applyBorder="1" applyAlignment="1">
      <alignment horizontal="center"/>
    </xf>
    <xf numFmtId="0" fontId="36" fillId="2" borderId="12" xfId="0" applyNumberFormat="1" applyFont="1" applyFill="1" applyBorder="1" applyAlignment="1">
      <alignment horizontal="center"/>
    </xf>
    <xf numFmtId="0" fontId="36" fillId="2" borderId="4" xfId="0" applyNumberFormat="1" applyFont="1" applyFill="1" applyBorder="1" applyAlignment="1">
      <alignment horizontal="center"/>
    </xf>
    <xf numFmtId="4" fontId="64" fillId="0" borderId="0" xfId="0" applyNumberFormat="1" applyFont="1"/>
    <xf numFmtId="4" fontId="36" fillId="2" borderId="0" xfId="0" applyNumberFormat="1" applyFont="1" applyFill="1"/>
    <xf numFmtId="4" fontId="36" fillId="2" borderId="4" xfId="0" applyNumberFormat="1" applyFont="1" applyFill="1" applyBorder="1" applyAlignment="1">
      <alignment horizontal="center"/>
    </xf>
    <xf numFmtId="4" fontId="36" fillId="2" borderId="0" xfId="0" applyNumberFormat="1" applyFont="1" applyFill="1" applyAlignment="1">
      <alignment wrapText="1"/>
    </xf>
    <xf numFmtId="4" fontId="16" fillId="0" borderId="0" xfId="0" applyNumberFormat="1" applyFont="1"/>
    <xf numFmtId="4" fontId="54" fillId="2" borderId="0" xfId="0" applyNumberFormat="1" applyFont="1" applyFill="1"/>
    <xf numFmtId="4" fontId="45" fillId="2" borderId="4" xfId="0" applyNumberFormat="1" applyFont="1" applyFill="1" applyBorder="1" applyAlignment="1">
      <alignment horizontal="center"/>
    </xf>
    <xf numFmtId="4" fontId="45" fillId="2" borderId="19" xfId="0" applyNumberFormat="1" applyFont="1" applyFill="1" applyBorder="1" applyAlignment="1">
      <alignment horizontal="center"/>
    </xf>
    <xf numFmtId="4" fontId="45" fillId="2" borderId="0" xfId="0" applyNumberFormat="1" applyFont="1" applyFill="1" applyAlignment="1">
      <alignment horizontal="right"/>
    </xf>
    <xf numFmtId="4" fontId="2" fillId="0" borderId="0" xfId="0" applyNumberFormat="1" applyFont="1"/>
    <xf numFmtId="4" fontId="46" fillId="2" borderId="0" xfId="0" applyNumberFormat="1" applyFont="1" applyFill="1" applyBorder="1" applyAlignment="1">
      <alignment horizontal="center"/>
    </xf>
    <xf numFmtId="4" fontId="46" fillId="2" borderId="0" xfId="0" applyNumberFormat="1" applyFont="1" applyFill="1" applyAlignment="1">
      <alignment horizontal="center"/>
    </xf>
    <xf numFmtId="4" fontId="46" fillId="2" borderId="4" xfId="0" applyNumberFormat="1" applyFont="1" applyFill="1" applyBorder="1" applyAlignment="1">
      <alignment horizontal="center"/>
    </xf>
    <xf numFmtId="4" fontId="46" fillId="2" borderId="4" xfId="0" applyNumberFormat="1" applyFont="1" applyFill="1" applyBorder="1"/>
    <xf numFmtId="4" fontId="45" fillId="2" borderId="0" xfId="0" applyNumberFormat="1" applyFont="1" applyFill="1" applyAlignment="1">
      <alignment horizontal="center"/>
    </xf>
    <xf numFmtId="4" fontId="45" fillId="2" borderId="0" xfId="0" applyNumberFormat="1" applyFont="1" applyFill="1"/>
    <xf numFmtId="0" fontId="36" fillId="2" borderId="4" xfId="132" applyFont="1" applyFill="1" applyBorder="1" applyAlignment="1">
      <alignment horizontal="center" wrapText="1"/>
    </xf>
    <xf numFmtId="0" fontId="36" fillId="2" borderId="19" xfId="132" applyFont="1" applyFill="1" applyBorder="1" applyAlignment="1">
      <alignment horizontal="center" wrapText="1"/>
    </xf>
    <xf numFmtId="0" fontId="36" fillId="2" borderId="4" xfId="132" applyFont="1" applyFill="1" applyBorder="1" applyAlignment="1" applyProtection="1">
      <alignment horizontal="center"/>
    </xf>
    <xf numFmtId="0" fontId="36" fillId="2" borderId="0" xfId="132" applyFont="1" applyFill="1" applyBorder="1" applyAlignment="1">
      <alignment horizontal="right" wrapText="1"/>
    </xf>
    <xf numFmtId="165" fontId="36" fillId="2" borderId="4" xfId="76" applyNumberFormat="1" applyFont="1" applyFill="1" applyBorder="1" applyAlignment="1" applyProtection="1">
      <alignment horizontal="center"/>
    </xf>
    <xf numFmtId="165" fontId="36" fillId="2" borderId="0" xfId="76" applyNumberFormat="1" applyFont="1" applyFill="1" applyBorder="1" applyAlignment="1" applyProtection="1">
      <alignment horizontal="center"/>
    </xf>
    <xf numFmtId="0" fontId="36" fillId="2" borderId="4" xfId="133" applyFont="1" applyFill="1" applyBorder="1" applyAlignment="1" applyProtection="1">
      <alignment horizontal="center"/>
    </xf>
    <xf numFmtId="0" fontId="4" fillId="0" borderId="0" xfId="18" applyFont="1" applyAlignment="1">
      <alignment horizontal="left"/>
    </xf>
    <xf numFmtId="0" fontId="4" fillId="0" borderId="0" xfId="76" applyNumberFormat="1" applyFont="1" applyBorder="1" applyAlignment="1" applyProtection="1">
      <alignment horizontal="left"/>
    </xf>
    <xf numFmtId="165" fontId="10" fillId="0" borderId="0" xfId="143" applyFont="1" applyBorder="1" applyAlignment="1" applyProtection="1">
      <alignment horizontal="center"/>
    </xf>
    <xf numFmtId="167" fontId="4" fillId="0" borderId="0" xfId="148" applyFont="1" applyAlignment="1" applyProtection="1">
      <alignment horizontal="left"/>
      <protection locked="0"/>
    </xf>
    <xf numFmtId="167" fontId="4" fillId="0" borderId="0" xfId="152" applyFont="1" applyAlignment="1" applyProtection="1">
      <alignment horizontal="left"/>
      <protection locked="0"/>
    </xf>
    <xf numFmtId="167" fontId="22" fillId="0" borderId="0" xfId="153" applyFont="1" applyBorder="1" applyAlignment="1" applyProtection="1">
      <alignment horizontal="left"/>
      <protection locked="0"/>
    </xf>
    <xf numFmtId="167" fontId="36" fillId="2" borderId="4" xfId="153" applyFont="1" applyFill="1" applyBorder="1" applyAlignment="1" applyProtection="1">
      <alignment horizontal="center"/>
      <protection locked="0"/>
    </xf>
    <xf numFmtId="167" fontId="36" fillId="2" borderId="0" xfId="153" applyFont="1" applyFill="1" applyBorder="1" applyAlignment="1" applyProtection="1">
      <alignment horizontal="center"/>
      <protection locked="0"/>
    </xf>
    <xf numFmtId="167" fontId="36" fillId="2" borderId="22" xfId="153" applyFont="1" applyFill="1" applyBorder="1" applyAlignment="1" applyProtection="1">
      <alignment horizontal="center"/>
      <protection locked="0"/>
    </xf>
  </cellXfs>
  <cellStyles count="1779">
    <cellStyle name="_01Terriambien 2007(2)" xfId="158"/>
    <cellStyle name="_01Terriambien 2007(2) 2" xfId="159"/>
    <cellStyle name="_01Terriambien 2007(2) 2 2" xfId="160"/>
    <cellStyle name="_01Terriambien 2007(2) 3" xfId="161"/>
    <cellStyle name="_01Terriambien 2007(2) 4" xfId="162"/>
    <cellStyle name="_01Terriambien 2007(2) 5" xfId="163"/>
    <cellStyle name="_01Terriambien 2007(2) 6" xfId="164"/>
    <cellStyle name="_01Terriambien 2007(2)_Extracción de agua Estructura y Dinámica" xfId="165"/>
    <cellStyle name="_01Terriambien 2007(2)_Extracción de agua Estructura y Dinámica 2" xfId="166"/>
    <cellStyle name="_01Terriambien 2007(2)_Extracción de agua Estructura y Dinámica 3" xfId="167"/>
    <cellStyle name="_01Terriambien 2007(2)_Extracción de agua Estructura y Dinámica_esta 2009 DIGITAL009 web" xfId="168"/>
    <cellStyle name="_01Terriambien 2007(2)_Extracción de agua Estructura y Dinámica_esta 2009 DIGITAL009 web 2" xfId="169"/>
    <cellStyle name="_01Terriambien 2007(2)_Extracción de agua Estructura y Dinámica_Inversiones para el medio ambiente, 2010 con Anuario 2009  web" xfId="170"/>
    <cellStyle name="_01Terriambien 2007(2)_Extracción de agua Estructura y Dinámica_Medio Ambientepara entregar 2010.PAUTAS VICTORls" xfId="171"/>
    <cellStyle name="_01Terriambien 2007(2)_Extracción de agua Estructura y Dinámica_Medio Ambientepara entregar 2010.PAUTAS VICTORls 2" xfId="172"/>
    <cellStyle name="_01Terriambien 2007(2)_Extracción de agua Estructura y Dinámica_Panorama Ambiental para 2010  web" xfId="173"/>
    <cellStyle name="_01Terriambien 2007(2)_Extracción de agua Estructura y Dinámica_Panorama Ambiental para 2010  web 2" xfId="174"/>
    <cellStyle name="_01Terriambien 2007(2)_Libro1" xfId="175"/>
    <cellStyle name="_01Terriambien 2007(2)_Libro1 2" xfId="176"/>
    <cellStyle name="_01Terriambien 2007(2)_Mapa Cuencas Grises 2007" xfId="177"/>
    <cellStyle name="_01Terriambien 2007(2)_Mapa Cuencas Grises 2007 2" xfId="178"/>
    <cellStyle name="_01Terriambien 2007(2)_Mapa Cuencas Grises 2007_esta 2009 DIGITAL009 web" xfId="179"/>
    <cellStyle name="_01Terriambien 2007(2)_Mapa Cuencas Grises 2007_esta 2009 DIGITAL009 web 2" xfId="180"/>
    <cellStyle name="_01Terriambien 2007(2)_Mapa Cuencas Grises 2007_Inversiones para el medio ambiente, 2010 con Anuario 2009  web" xfId="181"/>
    <cellStyle name="_01Terriambien 2007(2)_Medio Ambientepara entregar 2010.PAUTAS VICTORls" xfId="182"/>
    <cellStyle name="_01Terriambien 2007(2)_Medio Ambientepara entregar 2010.PAUTAS VICTORls 2" xfId="183"/>
    <cellStyle name="_01Terriambien 2007(2)_Medio Ambientepara entregar 2010.PAUTAS VICTORls 3" xfId="184"/>
    <cellStyle name="_01Terriambien 2007(2)_Medio Ambientepara entregar 2010.PAUTAS VICTORls 4" xfId="185"/>
    <cellStyle name="_01Terriambien 2007(2)_Panorama Ambiental para 2010  web" xfId="186"/>
    <cellStyle name="_01Terriambien 2007(2)_Panorama Ambiental para 2010  web 2" xfId="187"/>
    <cellStyle name="_01Terriambien 2007(2)_Panorama Ambiental para 2010 versión 2  para revisión web" xfId="188"/>
    <cellStyle name="_01Terriambien 2007(2)_Panorama Ambiental para 2010 versión 2  para revisión web 2" xfId="189"/>
    <cellStyle name="_01Terriambien 2007(2)_Superficie dañada Variación" xfId="190"/>
    <cellStyle name="_01Terriambien 2007(2)_Superficie dañada Variación 2" xfId="191"/>
    <cellStyle name="_01Terriambien 2007(2)_Superficie dañada Variación 3" xfId="192"/>
    <cellStyle name="_01Terriambien 2007(2)_Superficie dañada Variación_esta 2009 DIGITAL009 web" xfId="193"/>
    <cellStyle name="_01Terriambien 2007(2)_Superficie dañada Variación_esta 2009 DIGITAL009 web 2" xfId="194"/>
    <cellStyle name="_01Terriambien 2007(2)_Superficie dañada Variación_Inversiones para el medio ambiente, 2010 con Anuario 2009  web" xfId="195"/>
    <cellStyle name="_01Terriambien 2007(2)_Superficie dañada Variación_Medio Ambientepara entregar 2010.PAUTAS VICTORls" xfId="196"/>
    <cellStyle name="_01Terriambien 2007(2)_Superficie dañada Variación_Medio Ambientepara entregar 2010.PAUTAS VICTORls 2" xfId="197"/>
    <cellStyle name="_01Terriambien 2007(2)_Superficie dañada Variación_Panorama Ambiental para 2010  web" xfId="198"/>
    <cellStyle name="_01Terriambien 2007(2)_Superficie dañada Variación_Panorama Ambiental para 2010  web 2" xfId="199"/>
    <cellStyle name="_Dinámica de Ozono 07" xfId="200"/>
    <cellStyle name="_Dinámica de Ozono 07 2" xfId="201"/>
    <cellStyle name="_Dinámica de Ozono 07 2 2" xfId="202"/>
    <cellStyle name="_Dinámica de Ozono 07 3" xfId="203"/>
    <cellStyle name="_Dinámica de Ozono 07 4" xfId="204"/>
    <cellStyle name="_Dinámica de Ozono 07 5" xfId="205"/>
    <cellStyle name="_Dinámica de Ozono 07 6" xfId="206"/>
    <cellStyle name="_Dinámica de Ozono 07_Extracción de agua Estructura y Dinámica" xfId="207"/>
    <cellStyle name="_Dinámica de Ozono 07_Extracción de agua Estructura y Dinámica 2" xfId="208"/>
    <cellStyle name="_Dinámica de Ozono 07_Extracción de agua Estructura y Dinámica 3" xfId="209"/>
    <cellStyle name="_Dinámica de Ozono 07_Extracción de agua Estructura y Dinámica_esta 2009 DIGITAL009 web" xfId="210"/>
    <cellStyle name="_Dinámica de Ozono 07_Extracción de agua Estructura y Dinámica_esta 2009 DIGITAL009 web 2" xfId="211"/>
    <cellStyle name="_Dinámica de Ozono 07_Extracción de agua Estructura y Dinámica_Inversiones para el medio ambiente, 2010 con Anuario 2009  web" xfId="212"/>
    <cellStyle name="_Dinámica de Ozono 07_Extracción de agua Estructura y Dinámica_Medio Ambientepara entregar 2010.PAUTAS VICTORls" xfId="213"/>
    <cellStyle name="_Dinámica de Ozono 07_Extracción de agua Estructura y Dinámica_Medio Ambientepara entregar 2010.PAUTAS VICTORls 2" xfId="214"/>
    <cellStyle name="_Dinámica de Ozono 07_Extracción de agua Estructura y Dinámica_Panorama Ambiental para 2010  web" xfId="215"/>
    <cellStyle name="_Dinámica de Ozono 07_Extracción de agua Estructura y Dinámica_Panorama Ambiental para 2010  web 2" xfId="216"/>
    <cellStyle name="_Dinámica de Ozono 07_Libro1" xfId="217"/>
    <cellStyle name="_Dinámica de Ozono 07_Libro1 2" xfId="218"/>
    <cellStyle name="_Dinámica de Ozono 07_Mapa Cuencas Grises 2007" xfId="219"/>
    <cellStyle name="_Dinámica de Ozono 07_Mapa Cuencas Grises 2007 2" xfId="220"/>
    <cellStyle name="_Dinámica de Ozono 07_Mapa Cuencas Grises 2007_esta 2009 DIGITAL009 web" xfId="221"/>
    <cellStyle name="_Dinámica de Ozono 07_Mapa Cuencas Grises 2007_esta 2009 DIGITAL009 web 2" xfId="222"/>
    <cellStyle name="_Dinámica de Ozono 07_Mapa Cuencas Grises 2007_Inversiones para el medio ambiente, 2010 con Anuario 2009  web" xfId="223"/>
    <cellStyle name="_Dinámica de Ozono 07_Medio Ambientepara entregar 2010.PAUTAS VICTORls" xfId="224"/>
    <cellStyle name="_Dinámica de Ozono 07_Medio Ambientepara entregar 2010.PAUTAS VICTORls 2" xfId="225"/>
    <cellStyle name="_Dinámica de Ozono 07_Medio Ambientepara entregar 2010.PAUTAS VICTORls 3" xfId="226"/>
    <cellStyle name="_Dinámica de Ozono 07_Medio Ambientepara entregar 2010.PAUTAS VICTORls 4" xfId="227"/>
    <cellStyle name="_Dinámica de Ozono 07_Panorama Ambiental para 2010  web" xfId="228"/>
    <cellStyle name="_Dinámica de Ozono 07_Panorama Ambiental para 2010  web 2" xfId="229"/>
    <cellStyle name="_Dinámica de Ozono 07_Panorama Ambiental para 2010 versión 2  para revisión web" xfId="230"/>
    <cellStyle name="_Dinámica de Ozono 07_Panorama Ambiental para 2010 versión 2  para revisión web 2" xfId="231"/>
    <cellStyle name="_Dinámica de Ozono 07_Superficie dañada Variación" xfId="232"/>
    <cellStyle name="_Dinámica de Ozono 07_Superficie dañada Variación 2" xfId="233"/>
    <cellStyle name="_Dinámica de Ozono 07_Superficie dañada Variación 3" xfId="234"/>
    <cellStyle name="_Dinámica de Ozono 07_Superficie dañada Variación_esta 2009 DIGITAL009 web" xfId="235"/>
    <cellStyle name="_Dinámica de Ozono 07_Superficie dañada Variación_esta 2009 DIGITAL009 web 2" xfId="236"/>
    <cellStyle name="_Dinámica de Ozono 07_Superficie dañada Variación_Inversiones para el medio ambiente, 2010 con Anuario 2009  web" xfId="237"/>
    <cellStyle name="_Dinámica de Ozono 07_Superficie dañada Variación_Medio Ambientepara entregar 2010.PAUTAS VICTORls" xfId="238"/>
    <cellStyle name="_Dinámica de Ozono 07_Superficie dañada Variación_Medio Ambientepara entregar 2010.PAUTAS VICTORls 2" xfId="239"/>
    <cellStyle name="_Dinámica de Ozono 07_Superficie dañada Variación_Panorama Ambiental para 2010  web" xfId="240"/>
    <cellStyle name="_Dinámica de Ozono 07_Superficie dañada Variación_Panorama Ambiental para 2010  web 2" xfId="241"/>
    <cellStyle name="_Energía Renovable Anuario 07" xfId="242"/>
    <cellStyle name="_Energía Renovable Anuario 07 2" xfId="243"/>
    <cellStyle name="_Energía Renovable Anuario 07 2 2" xfId="244"/>
    <cellStyle name="_Energía Renovable Anuario 07 3" xfId="245"/>
    <cellStyle name="_Energía Renovable Anuario 07 4" xfId="246"/>
    <cellStyle name="_Energía Renovable Anuario 07 5" xfId="247"/>
    <cellStyle name="_Energía Renovable Anuario 07 6" xfId="248"/>
    <cellStyle name="_Energía Renovable Anuario 07_Extracción de agua Estructura y Dinámica" xfId="249"/>
    <cellStyle name="_Energía Renovable Anuario 07_Extracción de agua Estructura y Dinámica 2" xfId="250"/>
    <cellStyle name="_Energía Renovable Anuario 07_Extracción de agua Estructura y Dinámica 3" xfId="251"/>
    <cellStyle name="_Energía Renovable Anuario 07_Extracción de agua Estructura y Dinámica_esta 2009 DIGITAL009 web" xfId="252"/>
    <cellStyle name="_Energía Renovable Anuario 07_Extracción de agua Estructura y Dinámica_esta 2009 DIGITAL009 web 2" xfId="253"/>
    <cellStyle name="_Energía Renovable Anuario 07_Extracción de agua Estructura y Dinámica_Inversiones para el medio ambiente, 2010 con Anuario 2009  web" xfId="254"/>
    <cellStyle name="_Energía Renovable Anuario 07_Extracción de agua Estructura y Dinámica_Medio Ambientepara entregar 2010.PAUTAS VICTORls" xfId="255"/>
    <cellStyle name="_Energía Renovable Anuario 07_Extracción de agua Estructura y Dinámica_Medio Ambientepara entregar 2010.PAUTAS VICTORls 2" xfId="256"/>
    <cellStyle name="_Energía Renovable Anuario 07_Extracción de agua Estructura y Dinámica_Panorama Ambiental para 2010  web" xfId="257"/>
    <cellStyle name="_Energía Renovable Anuario 07_Extracción de agua Estructura y Dinámica_Panorama Ambiental para 2010  web 2" xfId="258"/>
    <cellStyle name="_Energía Renovable Anuario 07_Libro1" xfId="259"/>
    <cellStyle name="_Energía Renovable Anuario 07_Libro1 2" xfId="260"/>
    <cellStyle name="_Energía Renovable Anuario 07_Mapa Cuencas Grises 2007" xfId="261"/>
    <cellStyle name="_Energía Renovable Anuario 07_Mapa Cuencas Grises 2007 2" xfId="262"/>
    <cellStyle name="_Energía Renovable Anuario 07_Mapa Cuencas Grises 2007_esta 2009 DIGITAL009 web" xfId="263"/>
    <cellStyle name="_Energía Renovable Anuario 07_Mapa Cuencas Grises 2007_esta 2009 DIGITAL009 web 2" xfId="264"/>
    <cellStyle name="_Energía Renovable Anuario 07_Mapa Cuencas Grises 2007_Inversiones para el medio ambiente, 2010 con Anuario 2009  web" xfId="265"/>
    <cellStyle name="_Energía Renovable Anuario 07_Medio Ambientepara entregar 2010.PAUTAS VICTORls" xfId="266"/>
    <cellStyle name="_Energía Renovable Anuario 07_Medio Ambientepara entregar 2010.PAUTAS VICTORls 2" xfId="267"/>
    <cellStyle name="_Energía Renovable Anuario 07_Medio Ambientepara entregar 2010.PAUTAS VICTORls 3" xfId="268"/>
    <cellStyle name="_Energía Renovable Anuario 07_Medio Ambientepara entregar 2010.PAUTAS VICTORls 4" xfId="269"/>
    <cellStyle name="_Energía Renovable Anuario 07_Panorama Ambiental para 2010  web" xfId="270"/>
    <cellStyle name="_Energía Renovable Anuario 07_Panorama Ambiental para 2010  web 2" xfId="271"/>
    <cellStyle name="_Energía Renovable Anuario 07_Panorama Ambiental para 2010 versión 2  para revisión web" xfId="272"/>
    <cellStyle name="_Energía Renovable Anuario 07_Panorama Ambiental para 2010 versión 2  para revisión web 2" xfId="273"/>
    <cellStyle name="_Energía Renovable Anuario 07_Superficie dañada Variación" xfId="274"/>
    <cellStyle name="_Energía Renovable Anuario 07_Superficie dañada Variación 2" xfId="275"/>
    <cellStyle name="_Energía Renovable Anuario 07_Superficie dañada Variación 3" xfId="276"/>
    <cellStyle name="_Energía Renovable Anuario 07_Superficie dañada Variación_esta 2009 DIGITAL009 web" xfId="277"/>
    <cellStyle name="_Energía Renovable Anuario 07_Superficie dañada Variación_esta 2009 DIGITAL009 web 2" xfId="278"/>
    <cellStyle name="_Energía Renovable Anuario 07_Superficie dañada Variación_Inversiones para el medio ambiente, 2010 con Anuario 2009  web" xfId="279"/>
    <cellStyle name="_Energía Renovable Anuario 07_Superficie dañada Variación_Medio Ambientepara entregar 2010.PAUTAS VICTORls" xfId="280"/>
    <cellStyle name="_Energía Renovable Anuario 07_Superficie dañada Variación_Medio Ambientepara entregar 2010.PAUTAS VICTORls 2" xfId="281"/>
    <cellStyle name="_Energía Renovable Anuario 07_Superficie dañada Variación_Panorama Ambiental para 2010  web" xfId="282"/>
    <cellStyle name="_Energía Renovable Anuario 07_Superficie dañada Variación_Panorama Ambiental para 2010  web 2" xfId="283"/>
    <cellStyle name="_Escturctura y Dinámica, Frentes y Huracanes" xfId="284"/>
    <cellStyle name="_Escturctura y Dinámica, Frentes y Huracanes 2" xfId="285"/>
    <cellStyle name="_Escturctura y Dinámica, Frentes y Huracanes 2 2" xfId="286"/>
    <cellStyle name="_Escturctura y Dinámica, Frentes y Huracanes 3" xfId="287"/>
    <cellStyle name="_Escturctura y Dinámica, Frentes y Huracanes 4" xfId="288"/>
    <cellStyle name="_Escturctura y Dinámica, Frentes y Huracanes 5" xfId="289"/>
    <cellStyle name="_Escturctura y Dinámica, Frentes y Huracanes 6" xfId="290"/>
    <cellStyle name="_Escturctura y Dinámica, Frentes y Huracanes_Extracción de agua Estructura y Dinámica" xfId="291"/>
    <cellStyle name="_Escturctura y Dinámica, Frentes y Huracanes_Extracción de agua Estructura y Dinámica 2" xfId="292"/>
    <cellStyle name="_Escturctura y Dinámica, Frentes y Huracanes_Extracción de agua Estructura y Dinámica 3" xfId="293"/>
    <cellStyle name="_Escturctura y Dinámica, Frentes y Huracanes_Extracción de agua Estructura y Dinámica_esta 2009 DIGITAL009 web" xfId="294"/>
    <cellStyle name="_Escturctura y Dinámica, Frentes y Huracanes_Extracción de agua Estructura y Dinámica_esta 2009 DIGITAL009 web 2" xfId="295"/>
    <cellStyle name="_Escturctura y Dinámica, Frentes y Huracanes_Extracción de agua Estructura y Dinámica_Inversiones para el medio ambiente, 2010 con Anuario 2009  web" xfId="296"/>
    <cellStyle name="_Escturctura y Dinámica, Frentes y Huracanes_Extracción de agua Estructura y Dinámica_Medio Ambientepara entregar 2010.PAUTAS VICTORls" xfId="297"/>
    <cellStyle name="_Escturctura y Dinámica, Frentes y Huracanes_Extracción de agua Estructura y Dinámica_Medio Ambientepara entregar 2010.PAUTAS VICTORls 2" xfId="298"/>
    <cellStyle name="_Escturctura y Dinámica, Frentes y Huracanes_Extracción de agua Estructura y Dinámica_Panorama Ambiental para 2010  web" xfId="299"/>
    <cellStyle name="_Escturctura y Dinámica, Frentes y Huracanes_Extracción de agua Estructura y Dinámica_Panorama Ambiental para 2010  web 2" xfId="300"/>
    <cellStyle name="_Escturctura y Dinámica, Frentes y Huracanes_Libro1" xfId="301"/>
    <cellStyle name="_Escturctura y Dinámica, Frentes y Huracanes_Libro1 2" xfId="302"/>
    <cellStyle name="_Escturctura y Dinámica, Frentes y Huracanes_Mapa Cuencas Grises 2007" xfId="303"/>
    <cellStyle name="_Escturctura y Dinámica, Frentes y Huracanes_Mapa Cuencas Grises 2007 2" xfId="304"/>
    <cellStyle name="_Escturctura y Dinámica, Frentes y Huracanes_Mapa Cuencas Grises 2007_esta 2009 DIGITAL009 web" xfId="305"/>
    <cellStyle name="_Escturctura y Dinámica, Frentes y Huracanes_Mapa Cuencas Grises 2007_esta 2009 DIGITAL009 web 2" xfId="306"/>
    <cellStyle name="_Escturctura y Dinámica, Frentes y Huracanes_Mapa Cuencas Grises 2007_Inversiones para el medio ambiente, 2010 con Anuario 2009  web" xfId="307"/>
    <cellStyle name="_Escturctura y Dinámica, Frentes y Huracanes_Medio Ambientepara entregar 2010.PAUTAS VICTORls" xfId="308"/>
    <cellStyle name="_Escturctura y Dinámica, Frentes y Huracanes_Medio Ambientepara entregar 2010.PAUTAS VICTORls 2" xfId="309"/>
    <cellStyle name="_Escturctura y Dinámica, Frentes y Huracanes_Medio Ambientepara entregar 2010.PAUTAS VICTORls 3" xfId="310"/>
    <cellStyle name="_Escturctura y Dinámica, Frentes y Huracanes_Medio Ambientepara entregar 2010.PAUTAS VICTORls 4" xfId="311"/>
    <cellStyle name="_Escturctura y Dinámica, Frentes y Huracanes_Panorama Ambiental para 2010  web" xfId="312"/>
    <cellStyle name="_Escturctura y Dinámica, Frentes y Huracanes_Panorama Ambiental para 2010  web 2" xfId="313"/>
    <cellStyle name="_Escturctura y Dinámica, Frentes y Huracanes_Panorama Ambiental para 2010 versión 2  para revisión web" xfId="314"/>
    <cellStyle name="_Escturctura y Dinámica, Frentes y Huracanes_Panorama Ambiental para 2010 versión 2  para revisión web 2" xfId="315"/>
    <cellStyle name="_Escturctura y Dinámica, Frentes y Huracanes_Superficie dañada Variación" xfId="316"/>
    <cellStyle name="_Escturctura y Dinámica, Frentes y Huracanes_Superficie dañada Variación 2" xfId="317"/>
    <cellStyle name="_Escturctura y Dinámica, Frentes y Huracanes_Superficie dañada Variación 3" xfId="318"/>
    <cellStyle name="_Escturctura y Dinámica, Frentes y Huracanes_Superficie dañada Variación_esta 2009 DIGITAL009 web" xfId="319"/>
    <cellStyle name="_Escturctura y Dinámica, Frentes y Huracanes_Superficie dañada Variación_esta 2009 DIGITAL009 web 2" xfId="320"/>
    <cellStyle name="_Escturctura y Dinámica, Frentes y Huracanes_Superficie dañada Variación_Inversiones para el medio ambiente, 2010 con Anuario 2009  web" xfId="321"/>
    <cellStyle name="_Escturctura y Dinámica, Frentes y Huracanes_Superficie dañada Variación_Medio Ambientepara entregar 2010.PAUTAS VICTORls" xfId="322"/>
    <cellStyle name="_Escturctura y Dinámica, Frentes y Huracanes_Superficie dañada Variación_Medio Ambientepara entregar 2010.PAUTAS VICTORls 2" xfId="323"/>
    <cellStyle name="_Escturctura y Dinámica, Frentes y Huracanes_Superficie dañada Variación_Panorama Ambiental para 2010  web" xfId="324"/>
    <cellStyle name="_Escturctura y Dinámica, Frentes y Huracanes_Superficie dañada Variación_Panorama Ambiental para 2010  web 2" xfId="325"/>
    <cellStyle name="_Ozono en PAO Anuario" xfId="326"/>
    <cellStyle name="_Ozono en PAO Anuario 2" xfId="327"/>
    <cellStyle name="_Ozono en PAO Anuario 2 2" xfId="328"/>
    <cellStyle name="_Ozono en PAO Anuario 3" xfId="329"/>
    <cellStyle name="_Ozono en PAO Anuario 4" xfId="330"/>
    <cellStyle name="_Ozono en PAO Anuario 5" xfId="331"/>
    <cellStyle name="_Ozono en PAO Anuario 6" xfId="332"/>
    <cellStyle name="_Ozono en PAO Anuario_Extracción de agua Estructura y Dinámica" xfId="333"/>
    <cellStyle name="_Ozono en PAO Anuario_Extracción de agua Estructura y Dinámica 2" xfId="334"/>
    <cellStyle name="_Ozono en PAO Anuario_Extracción de agua Estructura y Dinámica 3" xfId="335"/>
    <cellStyle name="_Ozono en PAO Anuario_Extracción de agua Estructura y Dinámica_esta 2009 DIGITAL009 web" xfId="336"/>
    <cellStyle name="_Ozono en PAO Anuario_Extracción de agua Estructura y Dinámica_esta 2009 DIGITAL009 web 2" xfId="337"/>
    <cellStyle name="_Ozono en PAO Anuario_Extracción de agua Estructura y Dinámica_Inversiones para el medio ambiente, 2010 con Anuario 2009  web" xfId="338"/>
    <cellStyle name="_Ozono en PAO Anuario_Extracción de agua Estructura y Dinámica_Medio Ambientepara entregar 2010.PAUTAS VICTORls" xfId="339"/>
    <cellStyle name="_Ozono en PAO Anuario_Extracción de agua Estructura y Dinámica_Medio Ambientepara entregar 2010.PAUTAS VICTORls 2" xfId="340"/>
    <cellStyle name="_Ozono en PAO Anuario_Extracción de agua Estructura y Dinámica_Panorama Ambiental para 2010  web" xfId="341"/>
    <cellStyle name="_Ozono en PAO Anuario_Extracción de agua Estructura y Dinámica_Panorama Ambiental para 2010  web 2" xfId="342"/>
    <cellStyle name="_Ozono en PAO Anuario_Libro1" xfId="343"/>
    <cellStyle name="_Ozono en PAO Anuario_Libro1 2" xfId="344"/>
    <cellStyle name="_Ozono en PAO Anuario_Mapa Cuencas Grises 2007" xfId="345"/>
    <cellStyle name="_Ozono en PAO Anuario_Mapa Cuencas Grises 2007 2" xfId="346"/>
    <cellStyle name="_Ozono en PAO Anuario_Mapa Cuencas Grises 2007_esta 2009 DIGITAL009 web" xfId="347"/>
    <cellStyle name="_Ozono en PAO Anuario_Mapa Cuencas Grises 2007_esta 2009 DIGITAL009 web 2" xfId="348"/>
    <cellStyle name="_Ozono en PAO Anuario_Mapa Cuencas Grises 2007_Inversiones para el medio ambiente, 2010 con Anuario 2009  web" xfId="349"/>
    <cellStyle name="_Ozono en PAO Anuario_Medio Ambientepara entregar 2010.PAUTAS VICTORls" xfId="350"/>
    <cellStyle name="_Ozono en PAO Anuario_Medio Ambientepara entregar 2010.PAUTAS VICTORls 2" xfId="351"/>
    <cellStyle name="_Ozono en PAO Anuario_Medio Ambientepara entregar 2010.PAUTAS VICTORls 3" xfId="352"/>
    <cellStyle name="_Ozono en PAO Anuario_Medio Ambientepara entregar 2010.PAUTAS VICTORls 4" xfId="353"/>
    <cellStyle name="_Ozono en PAO Anuario_Panorama Ambiental para 2010  web" xfId="354"/>
    <cellStyle name="_Ozono en PAO Anuario_Panorama Ambiental para 2010  web 2" xfId="355"/>
    <cellStyle name="_Ozono en PAO Anuario_Panorama Ambiental para 2010 versión 2  para revisión web" xfId="356"/>
    <cellStyle name="_Ozono en PAO Anuario_Panorama Ambiental para 2010 versión 2  para revisión web 2" xfId="357"/>
    <cellStyle name="_Ozono en PAO Anuario_Superficie dañada Variación" xfId="358"/>
    <cellStyle name="_Ozono en PAO Anuario_Superficie dañada Variación 2" xfId="359"/>
    <cellStyle name="_Ozono en PAO Anuario_Superficie dañada Variación 3" xfId="360"/>
    <cellStyle name="_Ozono en PAO Anuario_Superficie dañada Variación_esta 2009 DIGITAL009 web" xfId="361"/>
    <cellStyle name="_Ozono en PAO Anuario_Superficie dañada Variación_esta 2009 DIGITAL009 web 2" xfId="362"/>
    <cellStyle name="_Ozono en PAO Anuario_Superficie dañada Variación_Inversiones para el medio ambiente, 2010 con Anuario 2009  web" xfId="363"/>
    <cellStyle name="_Ozono en PAO Anuario_Superficie dañada Variación_Medio Ambientepara entregar 2010.PAUTAS VICTORls" xfId="364"/>
    <cellStyle name="_Ozono en PAO Anuario_Superficie dañada Variación_Medio Ambientepara entregar 2010.PAUTAS VICTORls 2" xfId="365"/>
    <cellStyle name="_Ozono en PAO Anuario_Superficie dañada Variación_Panorama Ambiental para 2010  web" xfId="366"/>
    <cellStyle name="_Ozono en PAO Anuario_Superficie dañada Variación_Panorama Ambiental para 2010  web 2" xfId="367"/>
    <cellStyle name="_Resiudos Anuario" xfId="368"/>
    <cellStyle name="_Resiudos Anuario 2" xfId="369"/>
    <cellStyle name="_Resiudos Anuario 2 2" xfId="370"/>
    <cellStyle name="_Resiudos Anuario 3" xfId="371"/>
    <cellStyle name="_Resiudos Anuario 4" xfId="372"/>
    <cellStyle name="_Resiudos Anuario 5" xfId="373"/>
    <cellStyle name="_Resiudos Anuario 6" xfId="374"/>
    <cellStyle name="_Resiudos Anuario_Extracción de agua Estructura y Dinámica" xfId="375"/>
    <cellStyle name="_Resiudos Anuario_Extracción de agua Estructura y Dinámica 2" xfId="376"/>
    <cellStyle name="_Resiudos Anuario_Extracción de agua Estructura y Dinámica 3" xfId="377"/>
    <cellStyle name="_Resiudos Anuario_Extracción de agua Estructura y Dinámica_esta 2009 DIGITAL009 web" xfId="378"/>
    <cellStyle name="_Resiudos Anuario_Extracción de agua Estructura y Dinámica_esta 2009 DIGITAL009 web 2" xfId="379"/>
    <cellStyle name="_Resiudos Anuario_Extracción de agua Estructura y Dinámica_Inversiones para el medio ambiente, 2010 con Anuario 2009  web" xfId="380"/>
    <cellStyle name="_Resiudos Anuario_Extracción de agua Estructura y Dinámica_Medio Ambientepara entregar 2010.PAUTAS VICTORls" xfId="381"/>
    <cellStyle name="_Resiudos Anuario_Extracción de agua Estructura y Dinámica_Medio Ambientepara entregar 2010.PAUTAS VICTORls 2" xfId="382"/>
    <cellStyle name="_Resiudos Anuario_Extracción de agua Estructura y Dinámica_Panorama Ambiental para 2010  web" xfId="383"/>
    <cellStyle name="_Resiudos Anuario_Extracción de agua Estructura y Dinámica_Panorama Ambiental para 2010  web 2" xfId="384"/>
    <cellStyle name="_Resiudos Anuario_Libro1" xfId="385"/>
    <cellStyle name="_Resiudos Anuario_Libro1 2" xfId="386"/>
    <cellStyle name="_Resiudos Anuario_Mapa Cuencas Grises 2007" xfId="387"/>
    <cellStyle name="_Resiudos Anuario_Mapa Cuencas Grises 2007 2" xfId="388"/>
    <cellStyle name="_Resiudos Anuario_Mapa Cuencas Grises 2007_esta 2009 DIGITAL009 web" xfId="389"/>
    <cellStyle name="_Resiudos Anuario_Mapa Cuencas Grises 2007_esta 2009 DIGITAL009 web 2" xfId="390"/>
    <cellStyle name="_Resiudos Anuario_Mapa Cuencas Grises 2007_Inversiones para el medio ambiente, 2010 con Anuario 2009  web" xfId="391"/>
    <cellStyle name="_Resiudos Anuario_Medio Ambientepara entregar 2010.PAUTAS VICTORls" xfId="392"/>
    <cellStyle name="_Resiudos Anuario_Medio Ambientepara entregar 2010.PAUTAS VICTORls 2" xfId="393"/>
    <cellStyle name="_Resiudos Anuario_Medio Ambientepara entregar 2010.PAUTAS VICTORls 3" xfId="394"/>
    <cellStyle name="_Resiudos Anuario_Medio Ambientepara entregar 2010.PAUTAS VICTORls 4" xfId="395"/>
    <cellStyle name="_Resiudos Anuario_Panorama Ambiental para 2010  web" xfId="396"/>
    <cellStyle name="_Resiudos Anuario_Panorama Ambiental para 2010  web 2" xfId="397"/>
    <cellStyle name="_Resiudos Anuario_Panorama Ambiental para 2010 versión 2  para revisión web" xfId="398"/>
    <cellStyle name="_Resiudos Anuario_Panorama Ambiental para 2010 versión 2  para revisión web 2" xfId="399"/>
    <cellStyle name="_Resiudos Anuario_Superficie dañada Variación" xfId="400"/>
    <cellStyle name="_Resiudos Anuario_Superficie dañada Variación 2" xfId="401"/>
    <cellStyle name="_Resiudos Anuario_Superficie dañada Variación 3" xfId="402"/>
    <cellStyle name="_Resiudos Anuario_Superficie dañada Variación_esta 2009 DIGITAL009 web" xfId="403"/>
    <cellStyle name="_Resiudos Anuario_Superficie dañada Variación_esta 2009 DIGITAL009 web 2" xfId="404"/>
    <cellStyle name="_Resiudos Anuario_Superficie dañada Variación_Inversiones para el medio ambiente, 2010 con Anuario 2009  web" xfId="405"/>
    <cellStyle name="_Resiudos Anuario_Superficie dañada Variación_Medio Ambientepara entregar 2010.PAUTAS VICTORls" xfId="406"/>
    <cellStyle name="_Resiudos Anuario_Superficie dañada Variación_Medio Ambientepara entregar 2010.PAUTAS VICTORls 2" xfId="407"/>
    <cellStyle name="_Resiudos Anuario_Superficie dañada Variación_Panorama Ambiental para 2010  web" xfId="408"/>
    <cellStyle name="_Resiudos Anuario_Superficie dañada Variación_Panorama Ambiental para 2010  web 2" xfId="409"/>
    <cellStyle name="=C:\WINNT\SYSTEM32\COMMAND.COM" xfId="410"/>
    <cellStyle name="=C:\WINNT\SYSTEM32\COMMAND.COM 2" xfId="411"/>
    <cellStyle name="=C:\WINNT\SYSTEM32\COMMAND.COM 3" xfId="412"/>
    <cellStyle name="20% - Accent1" xfId="413"/>
    <cellStyle name="20% - Accent1 2" xfId="414"/>
    <cellStyle name="20% - Accent1 2 2" xfId="415"/>
    <cellStyle name="20% - Accent1 3" xfId="416"/>
    <cellStyle name="20% - Accent1 4" xfId="417"/>
    <cellStyle name="20% - Accent2" xfId="418"/>
    <cellStyle name="20% - Accent2 2" xfId="419"/>
    <cellStyle name="20% - Accent2 2 2" xfId="420"/>
    <cellStyle name="20% - Accent2 3" xfId="421"/>
    <cellStyle name="20% - Accent2 4" xfId="422"/>
    <cellStyle name="20% - Accent3" xfId="423"/>
    <cellStyle name="20% - Accent3 2" xfId="424"/>
    <cellStyle name="20% - Accent3 2 2" xfId="425"/>
    <cellStyle name="20% - Accent3 3" xfId="426"/>
    <cellStyle name="20% - Accent3 4" xfId="427"/>
    <cellStyle name="20% - Accent4" xfId="428"/>
    <cellStyle name="20% - Accent4 2" xfId="429"/>
    <cellStyle name="20% - Accent4 2 2" xfId="430"/>
    <cellStyle name="20% - Accent4 3" xfId="431"/>
    <cellStyle name="20% - Accent4 4" xfId="432"/>
    <cellStyle name="20% - Accent5" xfId="433"/>
    <cellStyle name="20% - Accent5 2" xfId="434"/>
    <cellStyle name="20% - Accent5 2 2" xfId="435"/>
    <cellStyle name="20% - Accent5 3" xfId="436"/>
    <cellStyle name="20% - Accent5 4" xfId="437"/>
    <cellStyle name="20% - Accent6" xfId="438"/>
    <cellStyle name="20% - Accent6 2" xfId="439"/>
    <cellStyle name="20% - Accent6 2 2" xfId="440"/>
    <cellStyle name="20% - Accent6 3" xfId="441"/>
    <cellStyle name="20% - Accent6 4" xfId="442"/>
    <cellStyle name="20% - Énfasis1 2" xfId="443"/>
    <cellStyle name="20% - Énfasis1 3" xfId="444"/>
    <cellStyle name="20% - Énfasis1 3 2" xfId="445"/>
    <cellStyle name="20% - Énfasis1 4" xfId="446"/>
    <cellStyle name="20% - Énfasis1 4 2" xfId="447"/>
    <cellStyle name="20% - Énfasis2 2" xfId="448"/>
    <cellStyle name="20% - Énfasis2 3" xfId="449"/>
    <cellStyle name="20% - Énfasis2 3 2" xfId="450"/>
    <cellStyle name="20% - Énfasis2 4" xfId="451"/>
    <cellStyle name="20% - Énfasis2 4 2" xfId="452"/>
    <cellStyle name="20% - Énfasis3 2" xfId="453"/>
    <cellStyle name="20% - Énfasis3 3" xfId="454"/>
    <cellStyle name="20% - Énfasis3 3 2" xfId="455"/>
    <cellStyle name="20% - Énfasis3 4" xfId="456"/>
    <cellStyle name="20% - Énfasis3 4 2" xfId="457"/>
    <cellStyle name="20% - Énfasis4 2" xfId="458"/>
    <cellStyle name="20% - Énfasis4 3" xfId="459"/>
    <cellStyle name="20% - Énfasis4 3 2" xfId="460"/>
    <cellStyle name="20% - Énfasis4 4" xfId="461"/>
    <cellStyle name="20% - Énfasis4 4 2" xfId="462"/>
    <cellStyle name="20% - Énfasis5 2" xfId="463"/>
    <cellStyle name="20% - Énfasis5 3" xfId="464"/>
    <cellStyle name="20% - Énfasis5 3 2" xfId="465"/>
    <cellStyle name="20% - Énfasis5 4" xfId="466"/>
    <cellStyle name="20% - Énfasis5 4 2" xfId="467"/>
    <cellStyle name="20% - Énfasis6 2" xfId="468"/>
    <cellStyle name="20% - Énfasis6 2 2" xfId="469"/>
    <cellStyle name="20% - Énfasis6 2 3" xfId="470"/>
    <cellStyle name="20% - Énfasis6 2 4" xfId="471"/>
    <cellStyle name="20% - Énfasis6 3" xfId="472"/>
    <cellStyle name="20% - Énfasis6 3 2" xfId="473"/>
    <cellStyle name="20% - Énfasis6 4" xfId="474"/>
    <cellStyle name="20% - Énfasis6 4 2" xfId="475"/>
    <cellStyle name="40% - Accent1" xfId="476"/>
    <cellStyle name="40% - Accent1 2" xfId="477"/>
    <cellStyle name="40% - Accent1 2 2" xfId="478"/>
    <cellStyle name="40% - Accent1 3" xfId="479"/>
    <cellStyle name="40% - Accent1 4" xfId="480"/>
    <cellStyle name="40% - Accent2" xfId="481"/>
    <cellStyle name="40% - Accent2 2" xfId="482"/>
    <cellStyle name="40% - Accent2 2 2" xfId="483"/>
    <cellStyle name="40% - Accent2 3" xfId="484"/>
    <cellStyle name="40% - Accent2 4" xfId="485"/>
    <cellStyle name="40% - Accent3" xfId="486"/>
    <cellStyle name="40% - Accent3 2" xfId="487"/>
    <cellStyle name="40% - Accent3 2 2" xfId="488"/>
    <cellStyle name="40% - Accent3 3" xfId="489"/>
    <cellStyle name="40% - Accent3 4" xfId="490"/>
    <cellStyle name="40% - Accent4" xfId="491"/>
    <cellStyle name="40% - Accent4 2" xfId="492"/>
    <cellStyle name="40% - Accent4 2 2" xfId="493"/>
    <cellStyle name="40% - Accent4 3" xfId="494"/>
    <cellStyle name="40% - Accent4 4" xfId="495"/>
    <cellStyle name="40% - Accent5" xfId="496"/>
    <cellStyle name="40% - Accent5 2" xfId="497"/>
    <cellStyle name="40% - Accent5 2 2" xfId="498"/>
    <cellStyle name="40% - Accent5 3" xfId="499"/>
    <cellStyle name="40% - Accent5 4" xfId="500"/>
    <cellStyle name="40% - Accent6" xfId="501"/>
    <cellStyle name="40% - Accent6 2" xfId="502"/>
    <cellStyle name="40% - Accent6 2 2" xfId="503"/>
    <cellStyle name="40% - Accent6 3" xfId="504"/>
    <cellStyle name="40% - Accent6 4" xfId="505"/>
    <cellStyle name="40% - Énfasis1 2" xfId="506"/>
    <cellStyle name="40% - Énfasis1 3" xfId="507"/>
    <cellStyle name="40% - Énfasis1 3 2" xfId="508"/>
    <cellStyle name="40% - Énfasis1 4" xfId="509"/>
    <cellStyle name="40% - Énfasis2 2" xfId="510"/>
    <cellStyle name="40% - Énfasis2 3" xfId="511"/>
    <cellStyle name="40% - Énfasis2 3 2" xfId="512"/>
    <cellStyle name="40% - Énfasis2 4" xfId="513"/>
    <cellStyle name="40% - Énfasis2 4 2" xfId="514"/>
    <cellStyle name="40% - Énfasis3 2" xfId="515"/>
    <cellStyle name="40% - Énfasis3 3" xfId="516"/>
    <cellStyle name="40% - Énfasis3 3 2" xfId="517"/>
    <cellStyle name="40% - Énfasis3 4" xfId="518"/>
    <cellStyle name="40% - Énfasis3 4 2" xfId="519"/>
    <cellStyle name="40% - Énfasis4 2" xfId="520"/>
    <cellStyle name="40% - Énfasis4 3" xfId="521"/>
    <cellStyle name="40% - Énfasis4 3 2" xfId="522"/>
    <cellStyle name="40% - Énfasis4 4" xfId="523"/>
    <cellStyle name="40% - Énfasis4 4 2" xfId="524"/>
    <cellStyle name="40% - Énfasis5 2" xfId="525"/>
    <cellStyle name="40% - Énfasis5 3" xfId="526"/>
    <cellStyle name="40% - Énfasis5 3 2" xfId="527"/>
    <cellStyle name="40% - Énfasis5 4" xfId="528"/>
    <cellStyle name="40% - Énfasis6 2" xfId="529"/>
    <cellStyle name="40% - Énfasis6 3" xfId="530"/>
    <cellStyle name="40% - Énfasis6 3 2" xfId="531"/>
    <cellStyle name="40% - Énfasis6 4" xfId="532"/>
    <cellStyle name="40% - Énfasis6 4 2" xfId="533"/>
    <cellStyle name="60% - Accent1" xfId="534"/>
    <cellStyle name="60% - Accent1 2" xfId="535"/>
    <cellStyle name="60% - Accent1 3" xfId="536"/>
    <cellStyle name="60% - Accent1 4" xfId="537"/>
    <cellStyle name="60% - Accent2" xfId="538"/>
    <cellStyle name="60% - Accent2 2" xfId="539"/>
    <cellStyle name="60% - Accent2 3" xfId="540"/>
    <cellStyle name="60% - Accent2 4" xfId="541"/>
    <cellStyle name="60% - Accent3" xfId="542"/>
    <cellStyle name="60% - Accent3 2" xfId="543"/>
    <cellStyle name="60% - Accent3 3" xfId="544"/>
    <cellStyle name="60% - Accent3 4" xfId="545"/>
    <cellStyle name="60% - Accent4" xfId="546"/>
    <cellStyle name="60% - Accent4 2" xfId="547"/>
    <cellStyle name="60% - Accent4 3" xfId="548"/>
    <cellStyle name="60% - Accent4 4" xfId="549"/>
    <cellStyle name="60% - Accent5" xfId="550"/>
    <cellStyle name="60% - Accent5 2" xfId="551"/>
    <cellStyle name="60% - Accent5 3" xfId="552"/>
    <cellStyle name="60% - Accent5 4" xfId="553"/>
    <cellStyle name="60% - Accent6" xfId="554"/>
    <cellStyle name="60% - Accent6 2" xfId="555"/>
    <cellStyle name="60% - Accent6 3" xfId="556"/>
    <cellStyle name="60% - Accent6 4" xfId="557"/>
    <cellStyle name="60% - Énfasis1 2" xfId="558"/>
    <cellStyle name="60% - Énfasis1 3" xfId="559"/>
    <cellStyle name="60% - Énfasis1 3 2" xfId="560"/>
    <cellStyle name="60% - Énfasis1 4" xfId="561"/>
    <cellStyle name="60% - Énfasis1 4 2" xfId="562"/>
    <cellStyle name="60% - Énfasis2 2" xfId="563"/>
    <cellStyle name="60% - Énfasis2 3" xfId="564"/>
    <cellStyle name="60% - Énfasis2 3 2" xfId="565"/>
    <cellStyle name="60% - Énfasis2 4" xfId="566"/>
    <cellStyle name="60% - Énfasis2 4 2" xfId="567"/>
    <cellStyle name="60% - Énfasis3 2" xfId="568"/>
    <cellStyle name="60% - Énfasis3 3" xfId="569"/>
    <cellStyle name="60% - Énfasis3 3 2" xfId="570"/>
    <cellStyle name="60% - Énfasis3 4" xfId="571"/>
    <cellStyle name="60% - Énfasis3 4 2" xfId="572"/>
    <cellStyle name="60% - Énfasis4 2" xfId="573"/>
    <cellStyle name="60% - Énfasis4 3" xfId="574"/>
    <cellStyle name="60% - Énfasis4 3 2" xfId="575"/>
    <cellStyle name="60% - Énfasis4 4" xfId="576"/>
    <cellStyle name="60% - Énfasis4 4 2" xfId="577"/>
    <cellStyle name="60% - Énfasis5 2" xfId="578"/>
    <cellStyle name="60% - Énfasis5 3" xfId="579"/>
    <cellStyle name="60% - Énfasis5 3 2" xfId="580"/>
    <cellStyle name="60% - Énfasis5 4" xfId="581"/>
    <cellStyle name="60% - Énfasis6 2" xfId="582"/>
    <cellStyle name="60% - Énfasis6 3" xfId="583"/>
    <cellStyle name="60% - Énfasis6 3 2" xfId="584"/>
    <cellStyle name="60% - Énfasis6 4" xfId="585"/>
    <cellStyle name="60% - Énfasis6 4 2" xfId="586"/>
    <cellStyle name="Accent1" xfId="587"/>
    <cellStyle name="Accent1 2" xfId="588"/>
    <cellStyle name="Accent1 3" xfId="589"/>
    <cellStyle name="Accent1 4" xfId="590"/>
    <cellStyle name="Accent2" xfId="591"/>
    <cellStyle name="Accent2 2" xfId="592"/>
    <cellStyle name="Accent2 3" xfId="593"/>
    <cellStyle name="Accent2 4" xfId="594"/>
    <cellStyle name="Accent3" xfId="595"/>
    <cellStyle name="Accent3 2" xfId="596"/>
    <cellStyle name="Accent3 3" xfId="597"/>
    <cellStyle name="Accent3 4" xfId="598"/>
    <cellStyle name="Accent4" xfId="599"/>
    <cellStyle name="Accent4 2" xfId="600"/>
    <cellStyle name="Accent4 3" xfId="601"/>
    <cellStyle name="Accent4 4" xfId="602"/>
    <cellStyle name="Accent5" xfId="603"/>
    <cellStyle name="Accent5 2" xfId="604"/>
    <cellStyle name="Accent5 3" xfId="605"/>
    <cellStyle name="Accent5 4" xfId="606"/>
    <cellStyle name="Accent6" xfId="607"/>
    <cellStyle name="Accent6 2" xfId="608"/>
    <cellStyle name="Accent6 3" xfId="609"/>
    <cellStyle name="Accent6 4" xfId="610"/>
    <cellStyle name="Bad" xfId="611"/>
    <cellStyle name="Bad 2" xfId="612"/>
    <cellStyle name="Bad 3" xfId="613"/>
    <cellStyle name="Bad 4" xfId="614"/>
    <cellStyle name="Buena 2" xfId="615"/>
    <cellStyle name="Buena 2 2" xfId="616"/>
    <cellStyle name="Buena 2 3" xfId="617"/>
    <cellStyle name="Buena 3" xfId="618"/>
    <cellStyle name="Buena 3 2" xfId="619"/>
    <cellStyle name="Buena 4" xfId="620"/>
    <cellStyle name="Calculation" xfId="621"/>
    <cellStyle name="Calculation 2" xfId="622"/>
    <cellStyle name="Calculation 3" xfId="623"/>
    <cellStyle name="Calculation 4" xfId="624"/>
    <cellStyle name="Cálculo 2" xfId="625"/>
    <cellStyle name="Cálculo 3" xfId="626"/>
    <cellStyle name="Cálculo 3 2" xfId="627"/>
    <cellStyle name="Cálculo 4" xfId="628"/>
    <cellStyle name="Celda de comprobación 2" xfId="629"/>
    <cellStyle name="Celda de comprobación 3" xfId="630"/>
    <cellStyle name="Celda de comprobación 3 2" xfId="631"/>
    <cellStyle name="Celda de comprobación 4" xfId="632"/>
    <cellStyle name="Celda vinculada 2" xfId="633"/>
    <cellStyle name="Celda vinculada 3" xfId="634"/>
    <cellStyle name="Celda vinculada 3 2" xfId="635"/>
    <cellStyle name="Celda vinculada 4" xfId="636"/>
    <cellStyle name="Check Cell" xfId="637"/>
    <cellStyle name="Check Cell 2" xfId="638"/>
    <cellStyle name="Check Cell 3" xfId="639"/>
    <cellStyle name="Check Cell 4" xfId="640"/>
    <cellStyle name="Comma 2" xfId="641"/>
    <cellStyle name="Comma 2 2" xfId="642"/>
    <cellStyle name="Comma 2 3" xfId="643"/>
    <cellStyle name="Comma 3" xfId="644"/>
    <cellStyle name="Comma 4" xfId="645"/>
    <cellStyle name="Encabezado 4 2" xfId="646"/>
    <cellStyle name="Encabezado 4 3" xfId="647"/>
    <cellStyle name="Encabezado 4 3 2" xfId="648"/>
    <cellStyle name="Encabezado 4 4" xfId="649"/>
    <cellStyle name="Encabezado 4 4 2" xfId="650"/>
    <cellStyle name="Encabezado 4 5" xfId="651"/>
    <cellStyle name="Énfasis1 2" xfId="652"/>
    <cellStyle name="Énfasis1 3" xfId="653"/>
    <cellStyle name="Énfasis1 3 2" xfId="654"/>
    <cellStyle name="Énfasis1 4" xfId="655"/>
    <cellStyle name="Énfasis1 4 2" xfId="656"/>
    <cellStyle name="Énfasis2 2" xfId="657"/>
    <cellStyle name="Énfasis2 3" xfId="658"/>
    <cellStyle name="Énfasis2 3 2" xfId="659"/>
    <cellStyle name="Énfasis2 4" xfId="660"/>
    <cellStyle name="Énfasis2 4 2" xfId="661"/>
    <cellStyle name="Énfasis3 2" xfId="662"/>
    <cellStyle name="Énfasis3 3" xfId="663"/>
    <cellStyle name="Énfasis3 3 2" xfId="664"/>
    <cellStyle name="Énfasis3 4" xfId="665"/>
    <cellStyle name="Énfasis3 4 2" xfId="666"/>
    <cellStyle name="Énfasis4 2" xfId="667"/>
    <cellStyle name="Énfasis4 3" xfId="668"/>
    <cellStyle name="Énfasis4 3 2" xfId="669"/>
    <cellStyle name="Énfasis4 4" xfId="670"/>
    <cellStyle name="Énfasis4 4 2" xfId="671"/>
    <cellStyle name="Énfasis5 2" xfId="672"/>
    <cellStyle name="Énfasis5 3" xfId="673"/>
    <cellStyle name="Énfasis5 3 2" xfId="674"/>
    <cellStyle name="Énfasis5 4" xfId="675"/>
    <cellStyle name="Énfasis5 4 2" xfId="676"/>
    <cellStyle name="Énfasis6 2" xfId="677"/>
    <cellStyle name="Énfasis6 3" xfId="678"/>
    <cellStyle name="Énfasis6 3 2" xfId="679"/>
    <cellStyle name="Énfasis6 4" xfId="680"/>
    <cellStyle name="Énfasis6 4 2" xfId="681"/>
    <cellStyle name="Entrada 2" xfId="682"/>
    <cellStyle name="Entrada 2 2" xfId="683"/>
    <cellStyle name="Entrada 2 3" xfId="684"/>
    <cellStyle name="Entrada 2 4" xfId="685"/>
    <cellStyle name="Entrada 3" xfId="686"/>
    <cellStyle name="Entrada 3 2" xfId="687"/>
    <cellStyle name="Entrada 4" xfId="688"/>
    <cellStyle name="Entrada 4 2" xfId="689"/>
    <cellStyle name="Estilo 1" xfId="690"/>
    <cellStyle name="Estilo 1 10" xfId="691"/>
    <cellStyle name="Estilo 1 11" xfId="692"/>
    <cellStyle name="Estilo 1 12" xfId="693"/>
    <cellStyle name="Estilo 1 13" xfId="694"/>
    <cellStyle name="Estilo 1 14" xfId="695"/>
    <cellStyle name="Estilo 1 15" xfId="696"/>
    <cellStyle name="Estilo 1 16" xfId="697"/>
    <cellStyle name="Estilo 1 17" xfId="698"/>
    <cellStyle name="Estilo 1 18" xfId="699"/>
    <cellStyle name="Estilo 1 19" xfId="700"/>
    <cellStyle name="Estilo 1 2" xfId="701"/>
    <cellStyle name="Estilo 1 2 2" xfId="702"/>
    <cellStyle name="Estilo 1 20" xfId="703"/>
    <cellStyle name="Estilo 1 21" xfId="704"/>
    <cellStyle name="Estilo 1 3" xfId="705"/>
    <cellStyle name="Estilo 1 3 2" xfId="706"/>
    <cellStyle name="Estilo 1 4" xfId="707"/>
    <cellStyle name="Estilo 1 5" xfId="708"/>
    <cellStyle name="Estilo 1 5 2" xfId="709"/>
    <cellStyle name="Estilo 1 6" xfId="710"/>
    <cellStyle name="Estilo 1 6 2" xfId="711"/>
    <cellStyle name="Estilo 1 7" xfId="712"/>
    <cellStyle name="Estilo 1 8" xfId="713"/>
    <cellStyle name="Estilo 1 9" xfId="714"/>
    <cellStyle name="Euro" xfId="715"/>
    <cellStyle name="Euro 10" xfId="716"/>
    <cellStyle name="Euro 11" xfId="717"/>
    <cellStyle name="Euro 12" xfId="718"/>
    <cellStyle name="Euro 13" xfId="719"/>
    <cellStyle name="Euro 14" xfId="720"/>
    <cellStyle name="Euro 15" xfId="721"/>
    <cellStyle name="Euro 16" xfId="722"/>
    <cellStyle name="Euro 17" xfId="723"/>
    <cellStyle name="Euro 18" xfId="724"/>
    <cellStyle name="Euro 19" xfId="725"/>
    <cellStyle name="Euro 2" xfId="726"/>
    <cellStyle name="Euro 2 2" xfId="727"/>
    <cellStyle name="Euro 2 2 2" xfId="728"/>
    <cellStyle name="Euro 2 2 3" xfId="729"/>
    <cellStyle name="Euro 2 3" xfId="730"/>
    <cellStyle name="Euro 2 3 2" xfId="731"/>
    <cellStyle name="Euro 2 4" xfId="732"/>
    <cellStyle name="Euro 2 5" xfId="733"/>
    <cellStyle name="Euro 20" xfId="734"/>
    <cellStyle name="Euro 21" xfId="735"/>
    <cellStyle name="Euro 22" xfId="736"/>
    <cellStyle name="Euro 23" xfId="737"/>
    <cellStyle name="Euro 24" xfId="738"/>
    <cellStyle name="Euro 25" xfId="739"/>
    <cellStyle name="Euro 26" xfId="740"/>
    <cellStyle name="Euro 27" xfId="741"/>
    <cellStyle name="Euro 28" xfId="742"/>
    <cellStyle name="Euro 29" xfId="743"/>
    <cellStyle name="Euro 3" xfId="744"/>
    <cellStyle name="Euro 3 2" xfId="745"/>
    <cellStyle name="Euro 3 3" xfId="746"/>
    <cellStyle name="Euro 3 4" xfId="747"/>
    <cellStyle name="Euro 3 5" xfId="748"/>
    <cellStyle name="Euro 30" xfId="749"/>
    <cellStyle name="Euro 31" xfId="750"/>
    <cellStyle name="Euro 32" xfId="751"/>
    <cellStyle name="Euro 33" xfId="752"/>
    <cellStyle name="Euro 34" xfId="753"/>
    <cellStyle name="Euro 35" xfId="754"/>
    <cellStyle name="Euro 36" xfId="755"/>
    <cellStyle name="Euro 4" xfId="756"/>
    <cellStyle name="Euro 4 2" xfId="757"/>
    <cellStyle name="Euro 5" xfId="758"/>
    <cellStyle name="Euro 6" xfId="759"/>
    <cellStyle name="Euro 7" xfId="760"/>
    <cellStyle name="Euro 8" xfId="761"/>
    <cellStyle name="Euro 9" xfId="762"/>
    <cellStyle name="Explanatory Text" xfId="763"/>
    <cellStyle name="Explanatory Text 2" xfId="764"/>
    <cellStyle name="Explanatory Text 3" xfId="765"/>
    <cellStyle name="Followed Hyperlink" xfId="766"/>
    <cellStyle name="Followed Hyperlink 10" xfId="767"/>
    <cellStyle name="Followed Hyperlink 11" xfId="768"/>
    <cellStyle name="Followed Hyperlink 12" xfId="769"/>
    <cellStyle name="Followed Hyperlink 13" xfId="770"/>
    <cellStyle name="Followed Hyperlink 14" xfId="771"/>
    <cellStyle name="Followed Hyperlink 15" xfId="772"/>
    <cellStyle name="Followed Hyperlink 16" xfId="773"/>
    <cellStyle name="Followed Hyperlink 17" xfId="774"/>
    <cellStyle name="Followed Hyperlink 18" xfId="775"/>
    <cellStyle name="Followed Hyperlink 19" xfId="776"/>
    <cellStyle name="Followed Hyperlink 2" xfId="777"/>
    <cellStyle name="Followed Hyperlink 20" xfId="778"/>
    <cellStyle name="Followed Hyperlink 21" xfId="779"/>
    <cellStyle name="Followed Hyperlink 22" xfId="780"/>
    <cellStyle name="Followed Hyperlink 23" xfId="781"/>
    <cellStyle name="Followed Hyperlink 24" xfId="782"/>
    <cellStyle name="Followed Hyperlink 25" xfId="783"/>
    <cellStyle name="Followed Hyperlink 26" xfId="784"/>
    <cellStyle name="Followed Hyperlink 27" xfId="785"/>
    <cellStyle name="Followed Hyperlink 28" xfId="786"/>
    <cellStyle name="Followed Hyperlink 29" xfId="787"/>
    <cellStyle name="Followed Hyperlink 3" xfId="788"/>
    <cellStyle name="Followed Hyperlink 4" xfId="789"/>
    <cellStyle name="Followed Hyperlink 5" xfId="790"/>
    <cellStyle name="Followed Hyperlink 6" xfId="791"/>
    <cellStyle name="Followed Hyperlink 7" xfId="792"/>
    <cellStyle name="Followed Hyperlink 8" xfId="793"/>
    <cellStyle name="Followed Hyperlink 9" xfId="794"/>
    <cellStyle name="Good" xfId="795"/>
    <cellStyle name="Good 2" xfId="796"/>
    <cellStyle name="Good 3" xfId="797"/>
    <cellStyle name="Good 4" xfId="798"/>
    <cellStyle name="Heading 1" xfId="799"/>
    <cellStyle name="Heading 1 2" xfId="800"/>
    <cellStyle name="Heading 1 3" xfId="801"/>
    <cellStyle name="Heading 1 4" xfId="802"/>
    <cellStyle name="Heading 2" xfId="803"/>
    <cellStyle name="Heading 2 2" xfId="804"/>
    <cellStyle name="Heading 2 3" xfId="805"/>
    <cellStyle name="Heading 2 4" xfId="806"/>
    <cellStyle name="Heading 3" xfId="807"/>
    <cellStyle name="Heading 3 2" xfId="808"/>
    <cellStyle name="Heading 3 3" xfId="809"/>
    <cellStyle name="Heading 3 4" xfId="810"/>
    <cellStyle name="Heading 4" xfId="811"/>
    <cellStyle name="Heading 4 2" xfId="812"/>
    <cellStyle name="Heading 4 3" xfId="813"/>
    <cellStyle name="Hipervínculo 2" xfId="814"/>
    <cellStyle name="Hipervínculo 2 2" xfId="815"/>
    <cellStyle name="Hipervínculo 2 3" xfId="816"/>
    <cellStyle name="Hipervínculo 2 4" xfId="817"/>
    <cellStyle name="Hipervínculo 2 5" xfId="818"/>
    <cellStyle name="Hyperlink" xfId="819"/>
    <cellStyle name="Hyperlink 10" xfId="820"/>
    <cellStyle name="Hyperlink 11" xfId="821"/>
    <cellStyle name="Hyperlink 12" xfId="822"/>
    <cellStyle name="Hyperlink 13" xfId="823"/>
    <cellStyle name="Hyperlink 14" xfId="824"/>
    <cellStyle name="Hyperlink 15" xfId="825"/>
    <cellStyle name="Hyperlink 16" xfId="826"/>
    <cellStyle name="Hyperlink 17" xfId="827"/>
    <cellStyle name="Hyperlink 18" xfId="828"/>
    <cellStyle name="Hyperlink 19" xfId="829"/>
    <cellStyle name="Hyperlink 2" xfId="830"/>
    <cellStyle name="Hyperlink 2 2" xfId="831"/>
    <cellStyle name="Hyperlink 2 3" xfId="832"/>
    <cellStyle name="Hyperlink 2 4" xfId="833"/>
    <cellStyle name="Hyperlink 20" xfId="834"/>
    <cellStyle name="Hyperlink 21" xfId="835"/>
    <cellStyle name="Hyperlink 22" xfId="836"/>
    <cellStyle name="Hyperlink 23" xfId="837"/>
    <cellStyle name="Hyperlink 24" xfId="838"/>
    <cellStyle name="Hyperlink 25" xfId="839"/>
    <cellStyle name="Hyperlink 26" xfId="840"/>
    <cellStyle name="Hyperlink 27" xfId="841"/>
    <cellStyle name="Hyperlink 28" xfId="842"/>
    <cellStyle name="Hyperlink 29" xfId="843"/>
    <cellStyle name="Hyperlink 3" xfId="844"/>
    <cellStyle name="Hyperlink 4" xfId="845"/>
    <cellStyle name="Hyperlink 5" xfId="846"/>
    <cellStyle name="Hyperlink 6" xfId="847"/>
    <cellStyle name="Hyperlink 7" xfId="848"/>
    <cellStyle name="Hyperlink 8" xfId="849"/>
    <cellStyle name="Hyperlink 9" xfId="850"/>
    <cellStyle name="Incorrecto 2" xfId="851"/>
    <cellStyle name="Incorrecto 3" xfId="852"/>
    <cellStyle name="Incorrecto 3 2" xfId="853"/>
    <cellStyle name="Incorrecto 4" xfId="854"/>
    <cellStyle name="Input" xfId="855"/>
    <cellStyle name="Input 2" xfId="856"/>
    <cellStyle name="Input 3" xfId="857"/>
    <cellStyle name="Input 4" xfId="858"/>
    <cellStyle name="Linked Cell" xfId="859"/>
    <cellStyle name="Linked Cell 2" xfId="860"/>
    <cellStyle name="Linked Cell 3" xfId="861"/>
    <cellStyle name="Millares 2" xfId="862"/>
    <cellStyle name="Millares 2 2" xfId="863"/>
    <cellStyle name="Millares 2 2 2" xfId="864"/>
    <cellStyle name="Millares 2 3" xfId="865"/>
    <cellStyle name="Millares 2 4" xfId="866"/>
    <cellStyle name="Millares 2 5" xfId="867"/>
    <cellStyle name="Millares 3" xfId="868"/>
    <cellStyle name="Millares 3 2" xfId="91"/>
    <cellStyle name="Millares 4" xfId="869"/>
    <cellStyle name="Millares 5" xfId="870"/>
    <cellStyle name="Millares 5 2" xfId="871"/>
    <cellStyle name="Moneda 2" xfId="872"/>
    <cellStyle name="Neutral 2" xfId="873"/>
    <cellStyle name="Neutral 2 2" xfId="874"/>
    <cellStyle name="Neutral 3" xfId="875"/>
    <cellStyle name="Neutral 4" xfId="876"/>
    <cellStyle name="Normal" xfId="0" builtinId="0"/>
    <cellStyle name="Normal 10" xfId="877"/>
    <cellStyle name="Normal 10 2" xfId="878"/>
    <cellStyle name="Normal 10 2 2" xfId="879"/>
    <cellStyle name="Normal 10 3" xfId="880"/>
    <cellStyle name="Normal 10 3 2" xfId="881"/>
    <cellStyle name="Normal 10 4" xfId="882"/>
    <cellStyle name="Normal 10 4 2" xfId="883"/>
    <cellStyle name="Normal 10 5" xfId="884"/>
    <cellStyle name="Normal 10 6" xfId="885"/>
    <cellStyle name="Normal 10 7" xfId="886"/>
    <cellStyle name="Normal 10_Incendios cantidad y variación" xfId="887"/>
    <cellStyle name="Normal 10_Superficie dañada Variación" xfId="134"/>
    <cellStyle name="Normal 100" xfId="888"/>
    <cellStyle name="Normal 100 2" xfId="889"/>
    <cellStyle name="Normal 100 3" xfId="890"/>
    <cellStyle name="Normal 100 3 2" xfId="891"/>
    <cellStyle name="Normal 100 4" xfId="892"/>
    <cellStyle name="Normal 100 5" xfId="893"/>
    <cellStyle name="Normal 100 6" xfId="894"/>
    <cellStyle name="Normal 100 7" xfId="895"/>
    <cellStyle name="Normal 100 8" xfId="896"/>
    <cellStyle name="Normal 100 9" xfId="897"/>
    <cellStyle name="Normal 101" xfId="898"/>
    <cellStyle name="Normal 101 2" xfId="899"/>
    <cellStyle name="Normal 101 3" xfId="900"/>
    <cellStyle name="Normal 101 4" xfId="901"/>
    <cellStyle name="Normal 101 5" xfId="902"/>
    <cellStyle name="Normal 101 6" xfId="903"/>
    <cellStyle name="Normal 101 7" xfId="904"/>
    <cellStyle name="Normal 101 8" xfId="905"/>
    <cellStyle name="Normal 101 9" xfId="906"/>
    <cellStyle name="Normal 102" xfId="907"/>
    <cellStyle name="Normal 102 2" xfId="908"/>
    <cellStyle name="Normal 102 3" xfId="909"/>
    <cellStyle name="Normal 102 4" xfId="910"/>
    <cellStyle name="Normal 102 5" xfId="911"/>
    <cellStyle name="Normal 102 6" xfId="912"/>
    <cellStyle name="Normal 102 7" xfId="913"/>
    <cellStyle name="Normal 102 8" xfId="914"/>
    <cellStyle name="Normal 102 9" xfId="915"/>
    <cellStyle name="Normal 103" xfId="916"/>
    <cellStyle name="Normal 103 2" xfId="917"/>
    <cellStyle name="Normal 103 3" xfId="918"/>
    <cellStyle name="Normal 103 4" xfId="919"/>
    <cellStyle name="Normal 103 5" xfId="920"/>
    <cellStyle name="Normal 103 6" xfId="921"/>
    <cellStyle name="Normal 103 7" xfId="922"/>
    <cellStyle name="Normal 103 8" xfId="923"/>
    <cellStyle name="Normal 104" xfId="924"/>
    <cellStyle name="Normal 104 2" xfId="925"/>
    <cellStyle name="Normal 104 3" xfId="926"/>
    <cellStyle name="Normal 104 4" xfId="927"/>
    <cellStyle name="Normal 104 5" xfId="928"/>
    <cellStyle name="Normal 104 6" xfId="929"/>
    <cellStyle name="Normal 104 7" xfId="930"/>
    <cellStyle name="Normal 104 8" xfId="931"/>
    <cellStyle name="Normal 105" xfId="27"/>
    <cellStyle name="Normal 105 2" xfId="932"/>
    <cellStyle name="Normal 105 2 2" xfId="933"/>
    <cellStyle name="Normal 105 3" xfId="934"/>
    <cellStyle name="Normal 105 4" xfId="935"/>
    <cellStyle name="Normal 105 5" xfId="936"/>
    <cellStyle name="Normal 105 6" xfId="937"/>
    <cellStyle name="Normal 105 7" xfId="938"/>
    <cellStyle name="Normal 105 8" xfId="939"/>
    <cellStyle name="Normal 106" xfId="28"/>
    <cellStyle name="Normal 106 2" xfId="940"/>
    <cellStyle name="Normal 106 2 2" xfId="941"/>
    <cellStyle name="Normal 106 3" xfId="942"/>
    <cellStyle name="Normal 106 4" xfId="943"/>
    <cellStyle name="Normal 106 5" xfId="944"/>
    <cellStyle name="Normal 106 6" xfId="945"/>
    <cellStyle name="Normal 106 7" xfId="946"/>
    <cellStyle name="Normal 106 8" xfId="947"/>
    <cellStyle name="Normal 107" xfId="29"/>
    <cellStyle name="Normal 107 2" xfId="948"/>
    <cellStyle name="Normal 107 2 2" xfId="949"/>
    <cellStyle name="Normal 107 3" xfId="950"/>
    <cellStyle name="Normal 107 4" xfId="951"/>
    <cellStyle name="Normal 107 5" xfId="952"/>
    <cellStyle name="Normal 107 6" xfId="953"/>
    <cellStyle name="Normal 107 7" xfId="954"/>
    <cellStyle name="Normal 107 8" xfId="955"/>
    <cellStyle name="Normal 108" xfId="30"/>
    <cellStyle name="Normal 108 2" xfId="956"/>
    <cellStyle name="Normal 108 2 2" xfId="957"/>
    <cellStyle name="Normal 108 3" xfId="958"/>
    <cellStyle name="Normal 108 4" xfId="959"/>
    <cellStyle name="Normal 108 5" xfId="960"/>
    <cellStyle name="Normal 108 6" xfId="961"/>
    <cellStyle name="Normal 108 7" xfId="962"/>
    <cellStyle name="Normal 108 8" xfId="963"/>
    <cellStyle name="Normal 109" xfId="31"/>
    <cellStyle name="Normal 109 2" xfId="964"/>
    <cellStyle name="Normal 109 2 2" xfId="965"/>
    <cellStyle name="Normal 109 3" xfId="966"/>
    <cellStyle name="Normal 109 4" xfId="967"/>
    <cellStyle name="Normal 109 5" xfId="968"/>
    <cellStyle name="Normal 109 6" xfId="969"/>
    <cellStyle name="Normal 109 7" xfId="970"/>
    <cellStyle name="Normal 109 8" xfId="971"/>
    <cellStyle name="Normal 11" xfId="74"/>
    <cellStyle name="Normal 11 2" xfId="75"/>
    <cellStyle name="Normal 11 2 2" xfId="972"/>
    <cellStyle name="Normal 11 3" xfId="973"/>
    <cellStyle name="Normal 11 3 2" xfId="974"/>
    <cellStyle name="Normal 11 3 3" xfId="975"/>
    <cellStyle name="Normal 11 4" xfId="976"/>
    <cellStyle name="Normal 11 5" xfId="977"/>
    <cellStyle name="Normal 11 6" xfId="978"/>
    <cellStyle name="Normal 11 7" xfId="979"/>
    <cellStyle name="Normal 11 8" xfId="980"/>
    <cellStyle name="Normal 11 9" xfId="981"/>
    <cellStyle name="Normal 11_01Terriambien 2007 Entrega" xfId="982"/>
    <cellStyle name="Normal 110" xfId="32"/>
    <cellStyle name="Normal 110 2" xfId="983"/>
    <cellStyle name="Normal 110 2 2" xfId="984"/>
    <cellStyle name="Normal 110 3" xfId="985"/>
    <cellStyle name="Normal 110 4" xfId="986"/>
    <cellStyle name="Normal 110 5" xfId="987"/>
    <cellStyle name="Normal 110 6" xfId="988"/>
    <cellStyle name="Normal 110 7" xfId="989"/>
    <cellStyle name="Normal 110 8" xfId="990"/>
    <cellStyle name="Normal 111" xfId="33"/>
    <cellStyle name="Normal 111 2" xfId="991"/>
    <cellStyle name="Normal 111 2 2" xfId="992"/>
    <cellStyle name="Normal 111 3" xfId="993"/>
    <cellStyle name="Normal 111 4" xfId="994"/>
    <cellStyle name="Normal 111 5" xfId="995"/>
    <cellStyle name="Normal 111 6" xfId="996"/>
    <cellStyle name="Normal 111 7" xfId="997"/>
    <cellStyle name="Normal 111 8" xfId="998"/>
    <cellStyle name="Normal 112" xfId="34"/>
    <cellStyle name="Normal 112 2" xfId="999"/>
    <cellStyle name="Normal 112 2 2" xfId="1000"/>
    <cellStyle name="Normal 112 3" xfId="1001"/>
    <cellStyle name="Normal 112 4" xfId="1002"/>
    <cellStyle name="Normal 112 5" xfId="1003"/>
    <cellStyle name="Normal 112 6" xfId="1004"/>
    <cellStyle name="Normal 112 7" xfId="1005"/>
    <cellStyle name="Normal 112 8" xfId="1006"/>
    <cellStyle name="Normal 113" xfId="35"/>
    <cellStyle name="Normal 113 2" xfId="1007"/>
    <cellStyle name="Normal 113 2 2" xfId="1008"/>
    <cellStyle name="Normal 113 3" xfId="1009"/>
    <cellStyle name="Normal 113 4" xfId="1010"/>
    <cellStyle name="Normal 113 5" xfId="1011"/>
    <cellStyle name="Normal 113 6" xfId="1012"/>
    <cellStyle name="Normal 113 7" xfId="1013"/>
    <cellStyle name="Normal 113 8" xfId="1014"/>
    <cellStyle name="Normal 114" xfId="37"/>
    <cellStyle name="Normal 114 2" xfId="1015"/>
    <cellStyle name="Normal 114 2 2" xfId="1016"/>
    <cellStyle name="Normal 114 3" xfId="1017"/>
    <cellStyle name="Normal 114 4" xfId="1018"/>
    <cellStyle name="Normal 114 5" xfId="1019"/>
    <cellStyle name="Normal 114 6" xfId="1020"/>
    <cellStyle name="Normal 114 7" xfId="1021"/>
    <cellStyle name="Normal 114 8" xfId="1022"/>
    <cellStyle name="Normal 115" xfId="36"/>
    <cellStyle name="Normal 115 2" xfId="1023"/>
    <cellStyle name="Normal 115 2 2" xfId="1024"/>
    <cellStyle name="Normal 115 3" xfId="1025"/>
    <cellStyle name="Normal 115 4" xfId="1026"/>
    <cellStyle name="Normal 115 5" xfId="1027"/>
    <cellStyle name="Normal 115 6" xfId="1028"/>
    <cellStyle name="Normal 115 7" xfId="1029"/>
    <cellStyle name="Normal 115 8" xfId="1030"/>
    <cellStyle name="Normal 116" xfId="38"/>
    <cellStyle name="Normal 116 2" xfId="1031"/>
    <cellStyle name="Normal 116 2 2" xfId="1032"/>
    <cellStyle name="Normal 116 3" xfId="1033"/>
    <cellStyle name="Normal 116 4" xfId="1034"/>
    <cellStyle name="Normal 116 5" xfId="1035"/>
    <cellStyle name="Normal 116 6" xfId="1036"/>
    <cellStyle name="Normal 116 7" xfId="1037"/>
    <cellStyle name="Normal 116 8" xfId="1038"/>
    <cellStyle name="Normal 117" xfId="41"/>
    <cellStyle name="Normal 117 2" xfId="1039"/>
    <cellStyle name="Normal 117 2 2" xfId="1040"/>
    <cellStyle name="Normal 117 3" xfId="1041"/>
    <cellStyle name="Normal 117 4" xfId="1042"/>
    <cellStyle name="Normal 117 5" xfId="1043"/>
    <cellStyle name="Normal 117 6" xfId="1044"/>
    <cellStyle name="Normal 117 7" xfId="1045"/>
    <cellStyle name="Normal 117 8" xfId="1046"/>
    <cellStyle name="Normal 118" xfId="39"/>
    <cellStyle name="Normal 118 2" xfId="1047"/>
    <cellStyle name="Normal 118 2 2" xfId="1048"/>
    <cellStyle name="Normal 118 3" xfId="1049"/>
    <cellStyle name="Normal 118 4" xfId="1050"/>
    <cellStyle name="Normal 118 5" xfId="1051"/>
    <cellStyle name="Normal 118 6" xfId="1052"/>
    <cellStyle name="Normal 118 7" xfId="1053"/>
    <cellStyle name="Normal 118 8" xfId="1054"/>
    <cellStyle name="Normal 119" xfId="40"/>
    <cellStyle name="Normal 119 2" xfId="1055"/>
    <cellStyle name="Normal 119 2 2" xfId="1056"/>
    <cellStyle name="Normal 119 3" xfId="1057"/>
    <cellStyle name="Normal 119 4" xfId="1058"/>
    <cellStyle name="Normal 119 5" xfId="1059"/>
    <cellStyle name="Normal 119 6" xfId="1060"/>
    <cellStyle name="Normal 119 7" xfId="1061"/>
    <cellStyle name="Normal 119 8" xfId="1062"/>
    <cellStyle name="Normal 12" xfId="7"/>
    <cellStyle name="Normal 12 10" xfId="1063"/>
    <cellStyle name="Normal 12 2" xfId="1064"/>
    <cellStyle name="Normal 12 2 2" xfId="82"/>
    <cellStyle name="Normal 12 2_Panorama libro completo impreso pequeño" xfId="1065"/>
    <cellStyle name="Normal 12 3" xfId="1066"/>
    <cellStyle name="Normal 12 3 2" xfId="1067"/>
    <cellStyle name="Normal 12 4" xfId="13"/>
    <cellStyle name="Normal 12 4 2" xfId="1068"/>
    <cellStyle name="Normal 12 5" xfId="1069"/>
    <cellStyle name="Normal 12 5 2" xfId="1070"/>
    <cellStyle name="Normal 12 6" xfId="1071"/>
    <cellStyle name="Normal 12 6 2" xfId="1072"/>
    <cellStyle name="Normal 12 7" xfId="1073"/>
    <cellStyle name="Normal 12 7 2" xfId="1074"/>
    <cellStyle name="Normal 12 8" xfId="1075"/>
    <cellStyle name="Normal 12 8 2" xfId="1076"/>
    <cellStyle name="Normal 12 9" xfId="1077"/>
    <cellStyle name="Normal 12_Libro1" xfId="1078"/>
    <cellStyle name="Normal 120" xfId="44"/>
    <cellStyle name="Normal 120 2" xfId="1079"/>
    <cellStyle name="Normal 120 2 2" xfId="1080"/>
    <cellStyle name="Normal 120 3" xfId="1081"/>
    <cellStyle name="Normal 120 4" xfId="1082"/>
    <cellStyle name="Normal 120 5" xfId="1083"/>
    <cellStyle name="Normal 120 6" xfId="1084"/>
    <cellStyle name="Normal 120 7" xfId="1085"/>
    <cellStyle name="Normal 120 8" xfId="1086"/>
    <cellStyle name="Normal 121" xfId="46"/>
    <cellStyle name="Normal 121 2" xfId="1087"/>
    <cellStyle name="Normal 121 2 2" xfId="1088"/>
    <cellStyle name="Normal 121 3" xfId="1089"/>
    <cellStyle name="Normal 121 4" xfId="1090"/>
    <cellStyle name="Normal 121 5" xfId="1091"/>
    <cellStyle name="Normal 121 6" xfId="1092"/>
    <cellStyle name="Normal 121 7" xfId="1093"/>
    <cellStyle name="Normal 121 8" xfId="1094"/>
    <cellStyle name="Normal 122" xfId="43"/>
    <cellStyle name="Normal 122 2" xfId="1095"/>
    <cellStyle name="Normal 122 2 2" xfId="1096"/>
    <cellStyle name="Normal 122 3" xfId="1097"/>
    <cellStyle name="Normal 122 4" xfId="1098"/>
    <cellStyle name="Normal 122 5" xfId="1099"/>
    <cellStyle name="Normal 122 6" xfId="1100"/>
    <cellStyle name="Normal 122 7" xfId="1101"/>
    <cellStyle name="Normal 122 8" xfId="1102"/>
    <cellStyle name="Normal 123" xfId="45"/>
    <cellStyle name="Normal 123 2" xfId="1103"/>
    <cellStyle name="Normal 123 2 2" xfId="1104"/>
    <cellStyle name="Normal 123 3" xfId="1105"/>
    <cellStyle name="Normal 123 4" xfId="1106"/>
    <cellStyle name="Normal 123 5" xfId="1107"/>
    <cellStyle name="Normal 123 6" xfId="1108"/>
    <cellStyle name="Normal 123 7" xfId="1109"/>
    <cellStyle name="Normal 123 8" xfId="1110"/>
    <cellStyle name="Normal 124" xfId="48"/>
    <cellStyle name="Normal 124 2" xfId="1111"/>
    <cellStyle name="Normal 124 2 2" xfId="1112"/>
    <cellStyle name="Normal 124 3" xfId="1113"/>
    <cellStyle name="Normal 124 4" xfId="1114"/>
    <cellStyle name="Normal 124 5" xfId="1115"/>
    <cellStyle name="Normal 124 6" xfId="1116"/>
    <cellStyle name="Normal 124 7" xfId="1117"/>
    <cellStyle name="Normal 124 8" xfId="1118"/>
    <cellStyle name="Normal 125" xfId="49"/>
    <cellStyle name="Normal 125 2" xfId="1119"/>
    <cellStyle name="Normal 125 2 2" xfId="1120"/>
    <cellStyle name="Normal 125 3" xfId="1121"/>
    <cellStyle name="Normal 125 4" xfId="1122"/>
    <cellStyle name="Normal 125 5" xfId="1123"/>
    <cellStyle name="Normal 125 6" xfId="1124"/>
    <cellStyle name="Normal 125 7" xfId="1125"/>
    <cellStyle name="Normal 125 8" xfId="1126"/>
    <cellStyle name="Normal 126" xfId="52"/>
    <cellStyle name="Normal 126 2" xfId="1127"/>
    <cellStyle name="Normal 126 2 2" xfId="1128"/>
    <cellStyle name="Normal 126 3" xfId="1129"/>
    <cellStyle name="Normal 126 4" xfId="1130"/>
    <cellStyle name="Normal 126 5" xfId="1131"/>
    <cellStyle name="Normal 126 6" xfId="1132"/>
    <cellStyle name="Normal 126 7" xfId="1133"/>
    <cellStyle name="Normal 126 8" xfId="1134"/>
    <cellStyle name="Normal 127" xfId="50"/>
    <cellStyle name="Normal 127 2" xfId="1135"/>
    <cellStyle name="Normal 127 2 2" xfId="1136"/>
    <cellStyle name="Normal 127 3" xfId="1137"/>
    <cellStyle name="Normal 127 4" xfId="1138"/>
    <cellStyle name="Normal 127 5" xfId="1139"/>
    <cellStyle name="Normal 127 6" xfId="1140"/>
    <cellStyle name="Normal 127 7" xfId="1141"/>
    <cellStyle name="Normal 127 8" xfId="1142"/>
    <cellStyle name="Normal 128" xfId="51"/>
    <cellStyle name="Normal 128 2" xfId="1143"/>
    <cellStyle name="Normal 128 2 2" xfId="1144"/>
    <cellStyle name="Normal 128 3" xfId="1145"/>
    <cellStyle name="Normal 128 4" xfId="1146"/>
    <cellStyle name="Normal 128 5" xfId="1147"/>
    <cellStyle name="Normal 128 6" xfId="1148"/>
    <cellStyle name="Normal 128 7" xfId="1149"/>
    <cellStyle name="Normal 128 8" xfId="1150"/>
    <cellStyle name="Normal 129" xfId="53"/>
    <cellStyle name="Normal 129 2" xfId="1151"/>
    <cellStyle name="Normal 129 2 2" xfId="1152"/>
    <cellStyle name="Normal 129 3" xfId="1153"/>
    <cellStyle name="Normal 129 4" xfId="1154"/>
    <cellStyle name="Normal 129 5" xfId="1155"/>
    <cellStyle name="Normal 129 6" xfId="1156"/>
    <cellStyle name="Normal 129 7" xfId="1157"/>
    <cellStyle name="Normal 129 8" xfId="1158"/>
    <cellStyle name="Normal 13" xfId="1159"/>
    <cellStyle name="Normal 13 2" xfId="1160"/>
    <cellStyle name="Normal 13 3" xfId="1161"/>
    <cellStyle name="Normal 13 4" xfId="1162"/>
    <cellStyle name="Normal 13 4 2" xfId="1163"/>
    <cellStyle name="Normal 13 5" xfId="1164"/>
    <cellStyle name="Normal 13 6" xfId="1165"/>
    <cellStyle name="Normal 13 7" xfId="1166"/>
    <cellStyle name="Normal 13_Inversiones para el medio ambiente, 2010 con Anuario 2009  web" xfId="1167"/>
    <cellStyle name="Normal 130" xfId="54"/>
    <cellStyle name="Normal 130 2" xfId="1168"/>
    <cellStyle name="Normal 130 2 2" xfId="1169"/>
    <cellStyle name="Normal 130 3" xfId="1170"/>
    <cellStyle name="Normal 130 4" xfId="1171"/>
    <cellStyle name="Normal 130 5" xfId="1172"/>
    <cellStyle name="Normal 130 6" xfId="1173"/>
    <cellStyle name="Normal 130 7" xfId="1174"/>
    <cellStyle name="Normal 130 8" xfId="1175"/>
    <cellStyle name="Normal 131" xfId="55"/>
    <cellStyle name="Normal 131 2" xfId="1176"/>
    <cellStyle name="Normal 131 2 2" xfId="1177"/>
    <cellStyle name="Normal 131 3" xfId="1178"/>
    <cellStyle name="Normal 131 4" xfId="1179"/>
    <cellStyle name="Normal 131 5" xfId="1180"/>
    <cellStyle name="Normal 131 6" xfId="1181"/>
    <cellStyle name="Normal 131 7" xfId="1182"/>
    <cellStyle name="Normal 131 8" xfId="1183"/>
    <cellStyle name="Normal 132" xfId="56"/>
    <cellStyle name="Normal 132 2" xfId="1184"/>
    <cellStyle name="Normal 132 2 2" xfId="1185"/>
    <cellStyle name="Normal 132 3" xfId="1186"/>
    <cellStyle name="Normal 132 4" xfId="1187"/>
    <cellStyle name="Normal 132 5" xfId="1188"/>
    <cellStyle name="Normal 132 6" xfId="1189"/>
    <cellStyle name="Normal 132 7" xfId="1190"/>
    <cellStyle name="Normal 132 8" xfId="1191"/>
    <cellStyle name="Normal 133" xfId="57"/>
    <cellStyle name="Normal 133 2" xfId="1192"/>
    <cellStyle name="Normal 133 2 2" xfId="1193"/>
    <cellStyle name="Normal 133 3" xfId="1194"/>
    <cellStyle name="Normal 133 4" xfId="1195"/>
    <cellStyle name="Normal 133 5" xfId="1196"/>
    <cellStyle name="Normal 133 6" xfId="1197"/>
    <cellStyle name="Normal 133 7" xfId="1198"/>
    <cellStyle name="Normal 133 8" xfId="1199"/>
    <cellStyle name="Normal 134" xfId="58"/>
    <cellStyle name="Normal 134 2" xfId="1200"/>
    <cellStyle name="Normal 134 2 2" xfId="1201"/>
    <cellStyle name="Normal 134 3" xfId="1202"/>
    <cellStyle name="Normal 134 4" xfId="1203"/>
    <cellStyle name="Normal 134 5" xfId="1204"/>
    <cellStyle name="Normal 134 6" xfId="1205"/>
    <cellStyle name="Normal 134 7" xfId="1206"/>
    <cellStyle name="Normal 134 8" xfId="1207"/>
    <cellStyle name="Normal 135" xfId="59"/>
    <cellStyle name="Normal 135 2" xfId="1208"/>
    <cellStyle name="Normal 135 2 2" xfId="1209"/>
    <cellStyle name="Normal 135 3" xfId="1210"/>
    <cellStyle name="Normal 135 4" xfId="1211"/>
    <cellStyle name="Normal 135 5" xfId="1212"/>
    <cellStyle name="Normal 135 6" xfId="1213"/>
    <cellStyle name="Normal 135 7" xfId="1214"/>
    <cellStyle name="Normal 135 8" xfId="1215"/>
    <cellStyle name="Normal 136" xfId="62"/>
    <cellStyle name="Normal 136 2" xfId="1216"/>
    <cellStyle name="Normal 136 2 2" xfId="1217"/>
    <cellStyle name="Normal 136 3" xfId="1218"/>
    <cellStyle name="Normal 136 4" xfId="1219"/>
    <cellStyle name="Normal 136 5" xfId="1220"/>
    <cellStyle name="Normal 136 6" xfId="1221"/>
    <cellStyle name="Normal 136 7" xfId="1222"/>
    <cellStyle name="Normal 136 8" xfId="1223"/>
    <cellStyle name="Normal 137" xfId="61"/>
    <cellStyle name="Normal 137 2" xfId="1224"/>
    <cellStyle name="Normal 137 2 2" xfId="1225"/>
    <cellStyle name="Normal 137 3" xfId="1226"/>
    <cellStyle name="Normal 137 4" xfId="1227"/>
    <cellStyle name="Normal 137 5" xfId="1228"/>
    <cellStyle name="Normal 137 6" xfId="1229"/>
    <cellStyle name="Normal 137 7" xfId="1230"/>
    <cellStyle name="Normal 137 8" xfId="1231"/>
    <cellStyle name="Normal 138" xfId="63"/>
    <cellStyle name="Normal 138 2" xfId="1232"/>
    <cellStyle name="Normal 138 2 2" xfId="1233"/>
    <cellStyle name="Normal 138 3" xfId="1234"/>
    <cellStyle name="Normal 138 4" xfId="1235"/>
    <cellStyle name="Normal 138 5" xfId="1236"/>
    <cellStyle name="Normal 138 6" xfId="1237"/>
    <cellStyle name="Normal 138 7" xfId="1238"/>
    <cellStyle name="Normal 138 8" xfId="1239"/>
    <cellStyle name="Normal 139" xfId="64"/>
    <cellStyle name="Normal 139 2" xfId="1240"/>
    <cellStyle name="Normal 139 2 2" xfId="1241"/>
    <cellStyle name="Normal 139 3" xfId="1242"/>
    <cellStyle name="Normal 139 4" xfId="1243"/>
    <cellStyle name="Normal 139 5" xfId="1244"/>
    <cellStyle name="Normal 139 6" xfId="1245"/>
    <cellStyle name="Normal 139 7" xfId="1246"/>
    <cellStyle name="Normal 139 8" xfId="1247"/>
    <cellStyle name="Normal 14" xfId="1248"/>
    <cellStyle name="Normal 14 2" xfId="1249"/>
    <cellStyle name="Normal 14 2 2" xfId="81"/>
    <cellStyle name="Normal 14 2_Panorama libro completo impreso pequeño" xfId="1250"/>
    <cellStyle name="Normal 14 3" xfId="1251"/>
    <cellStyle name="Normal 14 3 2" xfId="1252"/>
    <cellStyle name="Normal 14 4" xfId="1253"/>
    <cellStyle name="Normal 14 4 2" xfId="1254"/>
    <cellStyle name="Normal 14 5" xfId="1255"/>
    <cellStyle name="Normal 14 5 2" xfId="1256"/>
    <cellStyle name="Normal 14 6" xfId="1257"/>
    <cellStyle name="Normal 14 6 2" xfId="1258"/>
    <cellStyle name="Normal 14 7" xfId="1259"/>
    <cellStyle name="Normal 14 7 2" xfId="1260"/>
    <cellStyle name="Normal 14 8" xfId="1261"/>
    <cellStyle name="Normal 14_Medio Ambientepara entregar 2010.PAUTAS VICTORls" xfId="1262"/>
    <cellStyle name="Normal 140" xfId="1263"/>
    <cellStyle name="Normal 141" xfId="1264"/>
    <cellStyle name="Normal 142" xfId="1265"/>
    <cellStyle name="Normal 143" xfId="1266"/>
    <cellStyle name="Normal 144" xfId="1267"/>
    <cellStyle name="Normal 145" xfId="1268"/>
    <cellStyle name="Normal 15" xfId="1269"/>
    <cellStyle name="Normal 15 2" xfId="151"/>
    <cellStyle name="Normal 15 2 2" xfId="1270"/>
    <cellStyle name="Normal 15 2 3" xfId="1271"/>
    <cellStyle name="Normal 15 3" xfId="1272"/>
    <cellStyle name="Normal 15 4" xfId="1273"/>
    <cellStyle name="Normal 15 5" xfId="1274"/>
    <cellStyle name="Normal 15 6" xfId="1275"/>
    <cellStyle name="Normal 15 7" xfId="1276"/>
    <cellStyle name="Normal 15_Medio Ambientepara entregar 2010.PAUTAS VICTORls" xfId="1277"/>
    <cellStyle name="Normal 16" xfId="1278"/>
    <cellStyle name="Normal 16 2" xfId="1279"/>
    <cellStyle name="Normal 16 2 2" xfId="1280"/>
    <cellStyle name="Normal 16 3" xfId="1281"/>
    <cellStyle name="Normal 16 4" xfId="1282"/>
    <cellStyle name="Normal 16 5" xfId="1283"/>
    <cellStyle name="Normal 16 6" xfId="1284"/>
    <cellStyle name="Normal 17" xfId="1285"/>
    <cellStyle name="Normal 17 2" xfId="1286"/>
    <cellStyle name="Normal 17 2 2" xfId="1287"/>
    <cellStyle name="Normal 17 3" xfId="1288"/>
    <cellStyle name="Normal 17 4" xfId="1289"/>
    <cellStyle name="Normal 17 5" xfId="1290"/>
    <cellStyle name="Normal 17 6" xfId="1291"/>
    <cellStyle name="Normal 18" xfId="1292"/>
    <cellStyle name="Normal 18 2" xfId="19"/>
    <cellStyle name="Normal 18 2 2" xfId="1293"/>
    <cellStyle name="Normal 18 2 3" xfId="1294"/>
    <cellStyle name="Normal 18 3" xfId="1295"/>
    <cellStyle name="Normal 18 3 2" xfId="1296"/>
    <cellStyle name="Normal 18 4" xfId="1297"/>
    <cellStyle name="Normal 18 5" xfId="1298"/>
    <cellStyle name="Normal 18 6" xfId="1299"/>
    <cellStyle name="Normal 18 7" xfId="1300"/>
    <cellStyle name="Normal 19" xfId="1301"/>
    <cellStyle name="Normal 19 2" xfId="113"/>
    <cellStyle name="Normal 19 2 2" xfId="1302"/>
    <cellStyle name="Normal 19 2 3" xfId="1303"/>
    <cellStyle name="Normal 19 3" xfId="1304"/>
    <cellStyle name="Normal 19 4" xfId="1305"/>
    <cellStyle name="Normal 19 5" xfId="1306"/>
    <cellStyle name="Normal 19 6" xfId="1307"/>
    <cellStyle name="Normal 19 7" xfId="1308"/>
    <cellStyle name="Normal 2" xfId="18"/>
    <cellStyle name="Normal 2 10" xfId="1309"/>
    <cellStyle name="Normal 2 11" xfId="1310"/>
    <cellStyle name="Normal 2 12" xfId="1311"/>
    <cellStyle name="Normal 2 2" xfId="90"/>
    <cellStyle name="Normal 2 2 2" xfId="1312"/>
    <cellStyle name="Normal 2 2 2 2" xfId="1313"/>
    <cellStyle name="Normal 2 2 2 2 2" xfId="1314"/>
    <cellStyle name="Normal 2 2 2 3" xfId="1315"/>
    <cellStyle name="Normal 2 2 3" xfId="1316"/>
    <cellStyle name="Normal 2 2 3 2" xfId="1317"/>
    <cellStyle name="Normal 2 2 3 3" xfId="1318"/>
    <cellStyle name="Normal 2 2_Medio Ambientepara entregar 2010.PAUTAS VICTORls" xfId="1319"/>
    <cellStyle name="Normal 2 3" xfId="156"/>
    <cellStyle name="Normal 2 3 2" xfId="1320"/>
    <cellStyle name="Normal 2 3 3" xfId="1321"/>
    <cellStyle name="Normal 2 4" xfId="1322"/>
    <cellStyle name="Normal 2 4 2" xfId="1323"/>
    <cellStyle name="Normal 2 4 3" xfId="1324"/>
    <cellStyle name="Normal 2 5" xfId="1325"/>
    <cellStyle name="Normal 2 5 2" xfId="1326"/>
    <cellStyle name="Normal 2 5 3" xfId="1327"/>
    <cellStyle name="Normal 2 6" xfId="1328"/>
    <cellStyle name="Normal 2 6 2" xfId="1329"/>
    <cellStyle name="Normal 2 6 3" xfId="1330"/>
    <cellStyle name="Normal 2 7" xfId="1331"/>
    <cellStyle name="Normal 2 7 2" xfId="1332"/>
    <cellStyle name="Normal 2 8" xfId="1333"/>
    <cellStyle name="Normal 2 9" xfId="1334"/>
    <cellStyle name="Normal 2_esta 2009 DIGITAL009 web" xfId="1335"/>
    <cellStyle name="Normal 20" xfId="1336"/>
    <cellStyle name="Normal 20 2" xfId="1337"/>
    <cellStyle name="Normal 20 2 2" xfId="1338"/>
    <cellStyle name="Normal 20 3" xfId="1339"/>
    <cellStyle name="Normal 20 4" xfId="1340"/>
    <cellStyle name="Normal 20 5" xfId="1341"/>
    <cellStyle name="Normal 20 6" xfId="1342"/>
    <cellStyle name="Normal 20 7" xfId="1343"/>
    <cellStyle name="Normal 21" xfId="97"/>
    <cellStyle name="Normal 21 2" xfId="1344"/>
    <cellStyle name="Normal 21 3" xfId="1345"/>
    <cellStyle name="Normal 22" xfId="1346"/>
    <cellStyle name="Normal 22 2" xfId="16"/>
    <cellStyle name="Normal 22 3" xfId="1347"/>
    <cellStyle name="Normal 22 4" xfId="1348"/>
    <cellStyle name="Normal 22 5" xfId="1349"/>
    <cellStyle name="Normal 23" xfId="1350"/>
    <cellStyle name="Normal 23 2" xfId="1351"/>
    <cellStyle name="Normal 23 3" xfId="1352"/>
    <cellStyle name="Normal 23 4" xfId="1353"/>
    <cellStyle name="Normal 23 5" xfId="1354"/>
    <cellStyle name="Normal 24" xfId="1355"/>
    <cellStyle name="Normal 24 2" xfId="1356"/>
    <cellStyle name="Normal 24 3" xfId="1357"/>
    <cellStyle name="Normal 25" xfId="1358"/>
    <cellStyle name="Normal 25 2" xfId="1359"/>
    <cellStyle name="Normal 25 3" xfId="1360"/>
    <cellStyle name="Normal 26" xfId="15"/>
    <cellStyle name="Normal 26 2" xfId="1361"/>
    <cellStyle name="Normal 27" xfId="1362"/>
    <cellStyle name="Normal 27 2" xfId="1363"/>
    <cellStyle name="Normal 27 3" xfId="1364"/>
    <cellStyle name="Normal 28" xfId="17"/>
    <cellStyle name="Normal 28 2" xfId="1365"/>
    <cellStyle name="Normal 29" xfId="145"/>
    <cellStyle name="Normal 29 2" xfId="1366"/>
    <cellStyle name="Normal 29 3" xfId="1367"/>
    <cellStyle name="Normal 29 4" xfId="1368"/>
    <cellStyle name="Normal 29 5" xfId="1369"/>
    <cellStyle name="Normal 3" xfId="140"/>
    <cellStyle name="Normal 3 2" xfId="1370"/>
    <cellStyle name="Normal 3 2 2" xfId="1371"/>
    <cellStyle name="Normal 3 2 3" xfId="1372"/>
    <cellStyle name="Normal 3 3" xfId="1373"/>
    <cellStyle name="Normal 3 3 2" xfId="1374"/>
    <cellStyle name="Normal 3 4" xfId="1375"/>
    <cellStyle name="Normal 3 4 2" xfId="1376"/>
    <cellStyle name="Normal 3 5" xfId="1377"/>
    <cellStyle name="Normal 3 5 2" xfId="1378"/>
    <cellStyle name="Normal 3 6" xfId="1379"/>
    <cellStyle name="Normal 3 6 2" xfId="1380"/>
    <cellStyle name="Normal 3 7" xfId="1381"/>
    <cellStyle name="Normal 3 7 2" xfId="1382"/>
    <cellStyle name="Normal 3 8" xfId="1383"/>
    <cellStyle name="Normal 3 9" xfId="1384"/>
    <cellStyle name="Normal 3_Medio Ambientepara entregar 2010.PAUTAS VICTORls" xfId="1385"/>
    <cellStyle name="Normal 30" xfId="93"/>
    <cellStyle name="Normal 30 10" xfId="1386"/>
    <cellStyle name="Normal 30 11" xfId="1387"/>
    <cellStyle name="Normal 30 2" xfId="1388"/>
    <cellStyle name="Normal 30 3" xfId="1389"/>
    <cellStyle name="Normal 30 3 2" xfId="1390"/>
    <cellStyle name="Normal 30 4" xfId="1391"/>
    <cellStyle name="Normal 30 5" xfId="1392"/>
    <cellStyle name="Normal 30 6" xfId="1393"/>
    <cellStyle name="Normal 30 7" xfId="1394"/>
    <cellStyle name="Normal 30 8" xfId="1395"/>
    <cellStyle name="Normal 30 9" xfId="92"/>
    <cellStyle name="Normal 31" xfId="128"/>
    <cellStyle name="Normal 31 2" xfId="1396"/>
    <cellStyle name="Normal 32" xfId="116"/>
    <cellStyle name="Normal 32 2" xfId="1397"/>
    <cellStyle name="Normal 33" xfId="98"/>
    <cellStyle name="Normal 33 2" xfId="1398"/>
    <cellStyle name="Normal 34" xfId="99"/>
    <cellStyle name="Normal 34 2" xfId="1399"/>
    <cellStyle name="Normal 35" xfId="95"/>
    <cellStyle name="Normal 35 2" xfId="1400"/>
    <cellStyle name="Normal 36" xfId="101"/>
    <cellStyle name="Normal 36 2" xfId="1401"/>
    <cellStyle name="Normal 37" xfId="100"/>
    <cellStyle name="Normal 37 2" xfId="1402"/>
    <cellStyle name="Normal 38" xfId="1403"/>
    <cellStyle name="Normal 38 2" xfId="1404"/>
    <cellStyle name="Normal 38 3" xfId="1405"/>
    <cellStyle name="Normal 38 4" xfId="1406"/>
    <cellStyle name="Normal 38 5" xfId="1407"/>
    <cellStyle name="Normal 38 6" xfId="1408"/>
    <cellStyle name="Normal 38 7" xfId="23"/>
    <cellStyle name="Normal 38 7 2" xfId="1409"/>
    <cellStyle name="Normal 38 8" xfId="1410"/>
    <cellStyle name="Normal 38 9" xfId="1411"/>
    <cellStyle name="Normal 39" xfId="20"/>
    <cellStyle name="Normal 39 2" xfId="1412"/>
    <cellStyle name="Normal 39 2 2" xfId="1413"/>
    <cellStyle name="Normal 39 3" xfId="1414"/>
    <cellStyle name="Normal 39 4" xfId="1415"/>
    <cellStyle name="Normal 39 5" xfId="1416"/>
    <cellStyle name="Normal 39 6" xfId="1417"/>
    <cellStyle name="Normal 39 7" xfId="1418"/>
    <cellStyle name="Normal 39 7 2" xfId="1419"/>
    <cellStyle name="Normal 39 8" xfId="1420"/>
    <cellStyle name="Normal 39 9" xfId="1421"/>
    <cellStyle name="Normal 4" xfId="80"/>
    <cellStyle name="Normal 4 2" xfId="1422"/>
    <cellStyle name="Normal 4 2 2" xfId="1423"/>
    <cellStyle name="Normal 4 3" xfId="1424"/>
    <cellStyle name="Normal 4 3 2" xfId="1425"/>
    <cellStyle name="Normal 4 4" xfId="1426"/>
    <cellStyle name="Normal 4 4 2" xfId="1427"/>
    <cellStyle name="Normal 4 5" xfId="1428"/>
    <cellStyle name="Normal 4 5 2" xfId="1429"/>
    <cellStyle name="Normal 4 6" xfId="1430"/>
    <cellStyle name="Normal 4 6 2" xfId="1431"/>
    <cellStyle name="Normal 4 7" xfId="1432"/>
    <cellStyle name="Normal 4 8" xfId="1433"/>
    <cellStyle name="Normal 4_Medio Ambientepara entregar 2010.PAUTAS VICTORls" xfId="1434"/>
    <cellStyle name="Normal 40" xfId="108"/>
    <cellStyle name="Normal 40 2" xfId="1435"/>
    <cellStyle name="Normal 41" xfId="109"/>
    <cellStyle name="Normal 41 2" xfId="1436"/>
    <cellStyle name="Normal 42" xfId="110"/>
    <cellStyle name="Normal 42 2" xfId="1437"/>
    <cellStyle name="Normal 43" xfId="111"/>
    <cellStyle name="Normal 43 2" xfId="1438"/>
    <cellStyle name="Normal 44" xfId="102"/>
    <cellStyle name="Normal 44 2" xfId="1439"/>
    <cellStyle name="Normal 45" xfId="103"/>
    <cellStyle name="Normal 45 2" xfId="1440"/>
    <cellStyle name="Normal 46" xfId="104"/>
    <cellStyle name="Normal 46 2" xfId="1441"/>
    <cellStyle name="Normal 46 3" xfId="1442"/>
    <cellStyle name="Normal 46 4" xfId="1443"/>
    <cellStyle name="Normal 46 5" xfId="1444"/>
    <cellStyle name="Normal 46 6" xfId="1445"/>
    <cellStyle name="Normal 46 7" xfId="1446"/>
    <cellStyle name="Normal 47" xfId="105"/>
    <cellStyle name="Normal 47 2" xfId="1447"/>
    <cellStyle name="Normal 48" xfId="106"/>
    <cellStyle name="Normal 48 2" xfId="1448"/>
    <cellStyle name="Normal 49" xfId="112"/>
    <cellStyle name="Normal 49 2" xfId="1449"/>
    <cellStyle name="Normal 49 3" xfId="1450"/>
    <cellStyle name="Normal 5" xfId="155"/>
    <cellStyle name="Normal 5 2" xfId="1451"/>
    <cellStyle name="Normal 5 2 2" xfId="1452"/>
    <cellStyle name="Normal 5 3" xfId="1453"/>
    <cellStyle name="Normal 5 4" xfId="1454"/>
    <cellStyle name="Normal 5 4 2" xfId="1455"/>
    <cellStyle name="Normal 5 5" xfId="1456"/>
    <cellStyle name="Normal 5 6" xfId="1457"/>
    <cellStyle name="Normal 5 7" xfId="1458"/>
    <cellStyle name="Normal 5 8" xfId="1459"/>
    <cellStyle name="Normal 5 9" xfId="157"/>
    <cellStyle name="Normal 50" xfId="107"/>
    <cellStyle name="Normal 50 2" xfId="1460"/>
    <cellStyle name="Normal 51" xfId="1461"/>
    <cellStyle name="Normal 51 2" xfId="1462"/>
    <cellStyle name="Normal 52" xfId="114"/>
    <cellStyle name="Normal 52 2" xfId="1463"/>
    <cellStyle name="Normal 53" xfId="1464"/>
    <cellStyle name="Normal 53 2" xfId="1465"/>
    <cellStyle name="Normal 54" xfId="118"/>
    <cellStyle name="Normal 54 2" xfId="1466"/>
    <cellStyle name="Normal 55" xfId="1467"/>
    <cellStyle name="Normal 55 2" xfId="1468"/>
    <cellStyle name="Normal 56" xfId="1469"/>
    <cellStyle name="Normal 56 2" xfId="1470"/>
    <cellStyle name="Normal 57" xfId="1471"/>
    <cellStyle name="Normal 57 2" xfId="1472"/>
    <cellStyle name="Normal 58" xfId="119"/>
    <cellStyle name="Normal 58 2" xfId="1473"/>
    <cellStyle name="Normal 59" xfId="120"/>
    <cellStyle name="Normal 59 2" xfId="1474"/>
    <cellStyle name="Normal 6" xfId="1475"/>
    <cellStyle name="Normal 6 10" xfId="1476"/>
    <cellStyle name="Normal 6 11" xfId="1477"/>
    <cellStyle name="Normal 6 12" xfId="1478"/>
    <cellStyle name="Normal 6 13" xfId="1479"/>
    <cellStyle name="Normal 6 14" xfId="1480"/>
    <cellStyle name="Normal 6 15" xfId="1481"/>
    <cellStyle name="Normal 6 16" xfId="1482"/>
    <cellStyle name="Normal 6 17" xfId="1483"/>
    <cellStyle name="Normal 6 18" xfId="1484"/>
    <cellStyle name="Normal 6 19" xfId="1485"/>
    <cellStyle name="Normal 6 2" xfId="1486"/>
    <cellStyle name="Normal 6 2 2" xfId="1487"/>
    <cellStyle name="Normal 6 2 3" xfId="1488"/>
    <cellStyle name="Normal 6 20" xfId="1489"/>
    <cellStyle name="Normal 6 21" xfId="1490"/>
    <cellStyle name="Normal 6 3" xfId="1491"/>
    <cellStyle name="Normal 6 4" xfId="1492"/>
    <cellStyle name="Normal 6 4 2" xfId="1493"/>
    <cellStyle name="Normal 6 5" xfId="1494"/>
    <cellStyle name="Normal 6 5 2" xfId="1495"/>
    <cellStyle name="Normal 6 6" xfId="1496"/>
    <cellStyle name="Normal 6 6 2" xfId="1497"/>
    <cellStyle name="Normal 6 7" xfId="1498"/>
    <cellStyle name="Normal 6 7 2" xfId="1499"/>
    <cellStyle name="Normal 6 8" xfId="1500"/>
    <cellStyle name="Normal 6 9" xfId="1501"/>
    <cellStyle name="Normal 60" xfId="121"/>
    <cellStyle name="Normal 60 2" xfId="1502"/>
    <cellStyle name="Normal 61" xfId="124"/>
    <cellStyle name="Normal 61 2" xfId="1503"/>
    <cellStyle name="Normal 62" xfId="125"/>
    <cellStyle name="Normal 62 2" xfId="1504"/>
    <cellStyle name="Normal 63" xfId="1505"/>
    <cellStyle name="Normal 63 2" xfId="1506"/>
    <cellStyle name="Normal 64" xfId="126"/>
    <cellStyle name="Normal 65" xfId="127"/>
    <cellStyle name="Normal 66" xfId="1507"/>
    <cellStyle name="Normal 67" xfId="1508"/>
    <cellStyle name="Normal 68" xfId="1509"/>
    <cellStyle name="Normal 69" xfId="1510"/>
    <cellStyle name="Normal 7" xfId="1511"/>
    <cellStyle name="Normal 7 2" xfId="1512"/>
    <cellStyle name="Normal 7 2 2" xfId="1513"/>
    <cellStyle name="Normal 7 3" xfId="1514"/>
    <cellStyle name="Normal 7 4" xfId="1515"/>
    <cellStyle name="Normal 7 5" xfId="1516"/>
    <cellStyle name="Normal 7 6" xfId="1517"/>
    <cellStyle name="Normal 7 7" xfId="1518"/>
    <cellStyle name="Normal 70" xfId="1519"/>
    <cellStyle name="Normal 71" xfId="1520"/>
    <cellStyle name="Normal 71 2" xfId="1521"/>
    <cellStyle name="Normal 72" xfId="1522"/>
    <cellStyle name="Normal 72 2" xfId="1523"/>
    <cellStyle name="Normal 72 3" xfId="1524"/>
    <cellStyle name="Normal 73" xfId="1525"/>
    <cellStyle name="Normal 73 2" xfId="1526"/>
    <cellStyle name="Normal 73 3" xfId="1527"/>
    <cellStyle name="Normal 74" xfId="1528"/>
    <cellStyle name="Normal 74 2" xfId="1529"/>
    <cellStyle name="Normal 74 3" xfId="1530"/>
    <cellStyle name="Normal 75" xfId="47"/>
    <cellStyle name="Normal 75 2" xfId="1531"/>
    <cellStyle name="Normal 75 3" xfId="1532"/>
    <cellStyle name="Normal 76" xfId="1533"/>
    <cellStyle name="Normal 76 2" xfId="1534"/>
    <cellStyle name="Normal 76 3" xfId="1535"/>
    <cellStyle name="Normal 77" xfId="1536"/>
    <cellStyle name="Normal 77 2" xfId="1537"/>
    <cellStyle name="Normal 77 3" xfId="1538"/>
    <cellStyle name="Normal 78" xfId="1539"/>
    <cellStyle name="Normal 78 2" xfId="1540"/>
    <cellStyle name="Normal 78 3" xfId="1541"/>
    <cellStyle name="Normal 79" xfId="1542"/>
    <cellStyle name="Normal 79 2" xfId="1543"/>
    <cellStyle name="Normal 79 3" xfId="1544"/>
    <cellStyle name="Normal 8" xfId="1545"/>
    <cellStyle name="Normal 8 2" xfId="1546"/>
    <cellStyle name="Normal 8 2 2" xfId="1547"/>
    <cellStyle name="Normal 8 3" xfId="1548"/>
    <cellStyle name="Normal 8 4" xfId="1549"/>
    <cellStyle name="Normal 8 5" xfId="1550"/>
    <cellStyle name="Normal 8 6" xfId="1551"/>
    <cellStyle name="Normal 8 7" xfId="1552"/>
    <cellStyle name="Normal 80" xfId="1553"/>
    <cellStyle name="Normal 80 2" xfId="1554"/>
    <cellStyle name="Normal 81" xfId="60"/>
    <cellStyle name="Normal 81 2" xfId="1555"/>
    <cellStyle name="Normal 81 3" xfId="1556"/>
    <cellStyle name="Normal 81 4" xfId="1557"/>
    <cellStyle name="Normal 81 5" xfId="1558"/>
    <cellStyle name="Normal 81 6" xfId="1559"/>
    <cellStyle name="Normal 81 7" xfId="1560"/>
    <cellStyle name="Normal 81 7 2" xfId="1561"/>
    <cellStyle name="Normal 81 8" xfId="1562"/>
    <cellStyle name="Normal 81 9" xfId="1563"/>
    <cellStyle name="Normal 82" xfId="1564"/>
    <cellStyle name="Normal 82 2" xfId="1565"/>
    <cellStyle name="Normal 83" xfId="1566"/>
    <cellStyle name="Normal 83 2" xfId="1567"/>
    <cellStyle name="Normal 84" xfId="1568"/>
    <cellStyle name="Normal 84 2" xfId="1569"/>
    <cellStyle name="Normal 85" xfId="1570"/>
    <cellStyle name="Normal 85 2" xfId="1571"/>
    <cellStyle name="Normal 86" xfId="1572"/>
    <cellStyle name="Normal 86 2" xfId="1573"/>
    <cellStyle name="Normal 87" xfId="1574"/>
    <cellStyle name="Normal 87 2" xfId="1575"/>
    <cellStyle name="Normal 88" xfId="1576"/>
    <cellStyle name="Normal 88 2" xfId="1577"/>
    <cellStyle name="Normal 89" xfId="1578"/>
    <cellStyle name="Normal 89 2" xfId="1579"/>
    <cellStyle name="Normal 9" xfId="1580"/>
    <cellStyle name="Normal 9 2" xfId="1581"/>
    <cellStyle name="Normal 9 2 2" xfId="1582"/>
    <cellStyle name="Normal 9 3" xfId="1583"/>
    <cellStyle name="Normal 9 4" xfId="1584"/>
    <cellStyle name="Normal 9 5" xfId="1585"/>
    <cellStyle name="Normal 9 6" xfId="1586"/>
    <cellStyle name="Normal 9 7" xfId="1587"/>
    <cellStyle name="Normal 90" xfId="1588"/>
    <cellStyle name="Normal 90 2" xfId="1589"/>
    <cellStyle name="Normal 91" xfId="1590"/>
    <cellStyle name="Normal 91 2" xfId="1591"/>
    <cellStyle name="Normal 92" xfId="1592"/>
    <cellStyle name="Normal 92 2" xfId="1593"/>
    <cellStyle name="Normal 92 3" xfId="1594"/>
    <cellStyle name="Normal 92 4" xfId="1595"/>
    <cellStyle name="Normal 92 5" xfId="1596"/>
    <cellStyle name="Normal 92 6" xfId="1597"/>
    <cellStyle name="Normal 92 7" xfId="1598"/>
    <cellStyle name="Normal 92 8" xfId="1599"/>
    <cellStyle name="Normal 92 9" xfId="1600"/>
    <cellStyle name="Normal 93" xfId="21"/>
    <cellStyle name="Normal 93 2" xfId="1601"/>
    <cellStyle name="Normal 93 2 2" xfId="1602"/>
    <cellStyle name="Normal 93 3" xfId="1603"/>
    <cellStyle name="Normal 93 4" xfId="1604"/>
    <cellStyle name="Normal 93 5" xfId="1605"/>
    <cellStyle name="Normal 93 6" xfId="1606"/>
    <cellStyle name="Normal 93 7" xfId="1607"/>
    <cellStyle name="Normal 93 8" xfId="1608"/>
    <cellStyle name="Normal 93 9" xfId="1609"/>
    <cellStyle name="Normal 94" xfId="26"/>
    <cellStyle name="Normal 94 2" xfId="1610"/>
    <cellStyle name="Normal 94 2 2" xfId="1611"/>
    <cellStyle name="Normal 94 3" xfId="1612"/>
    <cellStyle name="Normal 94 4" xfId="1613"/>
    <cellStyle name="Normal 94 5" xfId="1614"/>
    <cellStyle name="Normal 94 6" xfId="1615"/>
    <cellStyle name="Normal 94 7" xfId="1616"/>
    <cellStyle name="Normal 94 8" xfId="1617"/>
    <cellStyle name="Normal 94 9" xfId="1618"/>
    <cellStyle name="Normal 95" xfId="22"/>
    <cellStyle name="Normal 95 2" xfId="1619"/>
    <cellStyle name="Normal 95 2 2" xfId="1620"/>
    <cellStyle name="Normal 95 3" xfId="1621"/>
    <cellStyle name="Normal 95 4" xfId="1622"/>
    <cellStyle name="Normal 95 5" xfId="1623"/>
    <cellStyle name="Normal 95 6" xfId="1624"/>
    <cellStyle name="Normal 95 7" xfId="1625"/>
    <cellStyle name="Normal 95 8" xfId="1626"/>
    <cellStyle name="Normal 95 9" xfId="1627"/>
    <cellStyle name="Normal 96" xfId="25"/>
    <cellStyle name="Normal 96 2" xfId="1628"/>
    <cellStyle name="Normal 96 2 2" xfId="1629"/>
    <cellStyle name="Normal 96 3" xfId="1630"/>
    <cellStyle name="Normal 96 4" xfId="1631"/>
    <cellStyle name="Normal 96 5" xfId="1632"/>
    <cellStyle name="Normal 96 6" xfId="1633"/>
    <cellStyle name="Normal 96 7" xfId="1634"/>
    <cellStyle name="Normal 96 8" xfId="1635"/>
    <cellStyle name="Normal 96 9" xfId="1636"/>
    <cellStyle name="Normal 97" xfId="24"/>
    <cellStyle name="Normal 97 2" xfId="1637"/>
    <cellStyle name="Normal 97 2 2" xfId="1638"/>
    <cellStyle name="Normal 97 3" xfId="1639"/>
    <cellStyle name="Normal 97 4" xfId="1640"/>
    <cellStyle name="Normal 97 5" xfId="1641"/>
    <cellStyle name="Normal 97 6" xfId="1642"/>
    <cellStyle name="Normal 97 7" xfId="1643"/>
    <cellStyle name="Normal 97 8" xfId="1644"/>
    <cellStyle name="Normal 97 9" xfId="1645"/>
    <cellStyle name="Normal 98" xfId="1646"/>
    <cellStyle name="Normal 98 2" xfId="1647"/>
    <cellStyle name="Normal 98 3" xfId="1648"/>
    <cellStyle name="Normal 98 4" xfId="1649"/>
    <cellStyle name="Normal 98 5" xfId="1650"/>
    <cellStyle name="Normal 98 6" xfId="1651"/>
    <cellStyle name="Normal 98 7" xfId="1652"/>
    <cellStyle name="Normal 98 8" xfId="1653"/>
    <cellStyle name="Normal 98 9" xfId="1654"/>
    <cellStyle name="Normal 99" xfId="1655"/>
    <cellStyle name="Normal 99 2" xfId="1656"/>
    <cellStyle name="Normal 99 3" xfId="1657"/>
    <cellStyle name="Normal 99 4" xfId="1658"/>
    <cellStyle name="Normal 99 5" xfId="1659"/>
    <cellStyle name="Normal 99 6" xfId="1660"/>
    <cellStyle name="Normal 99 7" xfId="1661"/>
    <cellStyle name="Normal 99 8" xfId="1662"/>
    <cellStyle name="Normal 99 9" xfId="1663"/>
    <cellStyle name="Normal_01Terriambien - Revisado para entregar" xfId="77"/>
    <cellStyle name="Normal_01Terriambien - Revisado para entregar_Energía Pautas 2010 entregado 11-05-2011" xfId="78"/>
    <cellStyle name="Normal_Areas Protegidas Anuario2007 2" xfId="130"/>
    <cellStyle name="Normal_Areas Protegidas Anuario2007 3" xfId="129"/>
    <cellStyle name="Normal_C05" xfId="149"/>
    <cellStyle name="Normal_CECONT ph 2007 EN LA LLUVIA YGASES OK 2" xfId="71"/>
    <cellStyle name="Normal_Ciclones tropicales 2" xfId="132"/>
    <cellStyle name="Normal_COIN-1" xfId="79"/>
    <cellStyle name="Normal_COIN-1 2" xfId="86"/>
    <cellStyle name="Normal_COIN-1 2 2" xfId="84"/>
    <cellStyle name="Normal_COIN-1_Biodiversidad rectificado" xfId="96"/>
    <cellStyle name="Normal_COIN-1_Biodiversidad rectificado 2" xfId="117"/>
    <cellStyle name="Normal_COIN-1_Biodiversidad rectificado_02Medio Ambiente" xfId="94"/>
    <cellStyle name="Normal_COIN-1_Biodiversidad rectificado_Solicitud de información Pauta 2010 (CENBIO)" xfId="122"/>
    <cellStyle name="Normal_COIN-1_Copia de 01Terriambien Bolislibro" xfId="144"/>
    <cellStyle name="Normal_COIN-1_Copia de 01Terriambien Bolislibro 2" xfId="146"/>
    <cellStyle name="Normal_COIN-1_Ozono CFC 2" xfId="1"/>
    <cellStyle name="Normal_COIN-1_Ozono CFC_02Medio Ambiente" xfId="72"/>
    <cellStyle name="Normal_COIN-1_Ozono CFC_Medio Ambiente.PAUTAS VICTORls" xfId="11"/>
    <cellStyle name="Normal_COIN-1_Superficie dañada Variación" xfId="135"/>
    <cellStyle name="Normal_COIN-1_Tablas Anuario cierre 2006" xfId="147"/>
    <cellStyle name="Normal_COIN-1_Tablas Anuario cierre 2006_02Medio Ambiente  V" xfId="150"/>
    <cellStyle name="Normal_COIN-1_yasser1_Medio Ambiente.PAUTAS VICTORls" xfId="69"/>
    <cellStyle name="Normal_COIN-2" xfId="76"/>
    <cellStyle name="Normal_COIN-2 2" xfId="87"/>
    <cellStyle name="Normal_COIN-2 3" xfId="139"/>
    <cellStyle name="Normal_COIN-2_Biodiversidad rectificado" xfId="115"/>
    <cellStyle name="Normal_COIN-2_Biodiversidad rectificado_Solicitud de información Pauta 2010 (CENBIO)" xfId="123"/>
    <cellStyle name="Normal_COIN-2_Ciclones tropicales 2" xfId="131"/>
    <cellStyle name="Normal_COIN-2_Copia de 01Terriambien Bolislibro" xfId="143"/>
    <cellStyle name="Normal_COIN-2_Ozono CFC" xfId="9"/>
    <cellStyle name="Normal_COIN-2_Ozono CFC 2" xfId="5"/>
    <cellStyle name="Normal_COIN-2_Ozono CFC_02Medio Ambiente" xfId="73"/>
    <cellStyle name="Normal_COIN-2_Ozono CFC_Medio Ambiente.PAUTAS VICTORls" xfId="12"/>
    <cellStyle name="Normal_COIN-2_Superficie dañada Variación" xfId="133"/>
    <cellStyle name="Normal_COIN-4" xfId="89"/>
    <cellStyle name="Normal_COIN-4 2" xfId="85"/>
    <cellStyle name="Normal_COIN-4_Ozono CFC" xfId="4"/>
    <cellStyle name="Normal_COIN-4_Ozono CFC 2" xfId="8"/>
    <cellStyle name="Normal_COIN-4_yasser1_Medio Ambiente.PAUTAS VICTORls" xfId="70"/>
    <cellStyle name="Normal_COIN-5 2" xfId="88"/>
    <cellStyle name="Normal_COIN-5_Copia de 01Terriambien Bolislibro" xfId="153"/>
    <cellStyle name="Normal_COIN-5_Copia de 01Terriambien Bolislibro 2" xfId="154"/>
    <cellStyle name="Normal_COIN-5_Ozono CFC" xfId="6"/>
    <cellStyle name="Normal_COIN-5_Tablas Anuario cierre 2006" xfId="148"/>
    <cellStyle name="Normal_COIN-5_Tablas Anuario cierre 2006_02Medio Ambiente  V" xfId="152"/>
    <cellStyle name="Normal_Hoja1" xfId="141"/>
    <cellStyle name="Normal_JUanC1 2" xfId="83"/>
    <cellStyle name="Normal_Para victor sismo" xfId="137"/>
    <cellStyle name="Normal_Para victor sismo 2" xfId="138"/>
    <cellStyle name="Normal_Solicitud de información Pauta 2010 (Centro de Invst. Sismológicas) 2" xfId="142"/>
    <cellStyle name="Normal_Superficie dañada Variación" xfId="136"/>
    <cellStyle name="Normal_Tabla I.15 Propuesta para 2007 para entregar 3 2" xfId="2"/>
    <cellStyle name="Normal_TE-11" xfId="14"/>
    <cellStyle name="Normal_TE-12" xfId="10"/>
    <cellStyle name="Normal_TE-1-3" xfId="68"/>
    <cellStyle name="Normal_TE-1-3_Ozono CFC 2" xfId="3"/>
    <cellStyle name="Normal_TE-15-16" xfId="65"/>
    <cellStyle name="Normal_TE-15-16_ONE07 2" xfId="66"/>
    <cellStyle name="Normal_TE-15-16_ONE07_Medio Ambiente.PAUTAS VICTORls" xfId="67"/>
    <cellStyle name="Normal_TE-9" xfId="42"/>
    <cellStyle name="Notas 10" xfId="1664"/>
    <cellStyle name="Notas 11" xfId="1665"/>
    <cellStyle name="Notas 12" xfId="1666"/>
    <cellStyle name="Notas 13" xfId="1667"/>
    <cellStyle name="Notas 14" xfId="1668"/>
    <cellStyle name="Notas 15" xfId="1669"/>
    <cellStyle name="Notas 16" xfId="1670"/>
    <cellStyle name="Notas 17" xfId="1671"/>
    <cellStyle name="Notas 18" xfId="1672"/>
    <cellStyle name="Notas 19" xfId="1673"/>
    <cellStyle name="Notas 2" xfId="1674"/>
    <cellStyle name="Notas 2 2" xfId="1675"/>
    <cellStyle name="Notas 20" xfId="1676"/>
    <cellStyle name="Notas 21" xfId="1677"/>
    <cellStyle name="Notas 22" xfId="1678"/>
    <cellStyle name="Notas 23" xfId="1679"/>
    <cellStyle name="Notas 24" xfId="1680"/>
    <cellStyle name="Notas 25" xfId="1681"/>
    <cellStyle name="Notas 26" xfId="1682"/>
    <cellStyle name="Notas 27" xfId="1683"/>
    <cellStyle name="Notas 28" xfId="1684"/>
    <cellStyle name="Notas 29" xfId="1685"/>
    <cellStyle name="Notas 3" xfId="1686"/>
    <cellStyle name="Notas 3 2" xfId="1687"/>
    <cellStyle name="Notas 30" xfId="1688"/>
    <cellStyle name="Notas 31" xfId="1689"/>
    <cellStyle name="Notas 32" xfId="1690"/>
    <cellStyle name="Notas 4" xfId="1691"/>
    <cellStyle name="Notas 5" xfId="1692"/>
    <cellStyle name="Notas 5 10" xfId="1693"/>
    <cellStyle name="Notas 5 11" xfId="1694"/>
    <cellStyle name="Notas 5 12" xfId="1695"/>
    <cellStyle name="Notas 5 13" xfId="1696"/>
    <cellStyle name="Notas 5 14" xfId="1697"/>
    <cellStyle name="Notas 5 15" xfId="1698"/>
    <cellStyle name="Notas 5 16" xfId="1699"/>
    <cellStyle name="Notas 5 17" xfId="1700"/>
    <cellStyle name="Notas 5 18" xfId="1701"/>
    <cellStyle name="Notas 5 19" xfId="1702"/>
    <cellStyle name="Notas 5 2" xfId="1703"/>
    <cellStyle name="Notas 5 20" xfId="1704"/>
    <cellStyle name="Notas 5 21" xfId="1705"/>
    <cellStyle name="Notas 5 3" xfId="1706"/>
    <cellStyle name="Notas 5 4" xfId="1707"/>
    <cellStyle name="Notas 5 5" xfId="1708"/>
    <cellStyle name="Notas 5 6" xfId="1709"/>
    <cellStyle name="Notas 5 7" xfId="1710"/>
    <cellStyle name="Notas 5 8" xfId="1711"/>
    <cellStyle name="Notas 5 9" xfId="1712"/>
    <cellStyle name="Notas 6" xfId="1713"/>
    <cellStyle name="Notas 7" xfId="1714"/>
    <cellStyle name="Notas 8" xfId="1715"/>
    <cellStyle name="Notas 8 2" xfId="1716"/>
    <cellStyle name="Notas 9" xfId="1717"/>
    <cellStyle name="Note" xfId="1718"/>
    <cellStyle name="Note 2" xfId="1719"/>
    <cellStyle name="Note 3" xfId="1720"/>
    <cellStyle name="Note 4" xfId="1721"/>
    <cellStyle name="Output" xfId="1722"/>
    <cellStyle name="Output 2" xfId="1723"/>
    <cellStyle name="Output 3" xfId="1724"/>
    <cellStyle name="Output 4" xfId="1725"/>
    <cellStyle name="Percent 2" xfId="1726"/>
    <cellStyle name="Percent 2 2" xfId="1727"/>
    <cellStyle name="Percent 2 3" xfId="1728"/>
    <cellStyle name="Porcentaje 2" xfId="1729"/>
    <cellStyle name="Porcentual 2" xfId="1730"/>
    <cellStyle name="Porcentual 2 2" xfId="1731"/>
    <cellStyle name="Porcentual 2 2 2" xfId="1732"/>
    <cellStyle name="Porcentual 2 2 3" xfId="1733"/>
    <cellStyle name="Porcentual 2 3" xfId="1734"/>
    <cellStyle name="Salida 2" xfId="1735"/>
    <cellStyle name="Salida 3" xfId="1736"/>
    <cellStyle name="Salida 3 2" xfId="1737"/>
    <cellStyle name="Salida 4" xfId="1738"/>
    <cellStyle name="Standaard_E-4+E-5" xfId="1739"/>
    <cellStyle name="Texto de advertencia 2" xfId="1740"/>
    <cellStyle name="Texto de advertencia 3" xfId="1741"/>
    <cellStyle name="Texto de advertencia 3 2" xfId="1742"/>
    <cellStyle name="Texto de advertencia 4" xfId="1743"/>
    <cellStyle name="Texto explicativo 2" xfId="1744"/>
    <cellStyle name="Texto explicativo 3" xfId="1745"/>
    <cellStyle name="Texto explicativo 3 2" xfId="1746"/>
    <cellStyle name="Texto explicativo 4" xfId="1747"/>
    <cellStyle name="Title" xfId="1748"/>
    <cellStyle name="Title 2" xfId="1749"/>
    <cellStyle name="Title 3" xfId="1750"/>
    <cellStyle name="Título 1 2" xfId="1751"/>
    <cellStyle name="Título 1 3" xfId="1752"/>
    <cellStyle name="Título 1 3 2" xfId="1753"/>
    <cellStyle name="Título 1 4" xfId="1754"/>
    <cellStyle name="Título 2 2" xfId="1755"/>
    <cellStyle name="Título 2 3" xfId="1756"/>
    <cellStyle name="Título 2 3 2" xfId="1757"/>
    <cellStyle name="Título 2 4" xfId="1758"/>
    <cellStyle name="Título 2 4 2" xfId="1759"/>
    <cellStyle name="Título 3 2" xfId="1760"/>
    <cellStyle name="Título 3 3" xfId="1761"/>
    <cellStyle name="Título 3 3 2" xfId="1762"/>
    <cellStyle name="Título 3 4" xfId="1763"/>
    <cellStyle name="Título 3 4 2" xfId="1764"/>
    <cellStyle name="Título 4" xfId="1765"/>
    <cellStyle name="Título 4 2" xfId="1766"/>
    <cellStyle name="Título 5" xfId="1767"/>
    <cellStyle name="Título 5 2" xfId="1768"/>
    <cellStyle name="Título 6" xfId="1769"/>
    <cellStyle name="Título 6 2" xfId="1770"/>
    <cellStyle name="Total 2" xfId="1771"/>
    <cellStyle name="Total 2 2" xfId="1772"/>
    <cellStyle name="Total 3" xfId="1773"/>
    <cellStyle name="Total 3 2" xfId="1774"/>
    <cellStyle name="Total 4" xfId="1775"/>
    <cellStyle name="Warning Text" xfId="1776"/>
    <cellStyle name="Warning Text 2" xfId="1777"/>
    <cellStyle name="Warning Text 3" xfId="1778"/>
  </cellStyles>
  <dxfs count="0"/>
  <tableStyles count="0" defaultTableStyle="TableStyleMedium2" defaultPivotStyle="PivotStyleLight16"/>
  <colors>
    <mruColors>
      <color rgb="FF6695C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80"/>
                </a:solidFill>
                <a:latin typeface="Calibri"/>
                <a:ea typeface="Calibri"/>
                <a:cs typeface="Calibri"/>
              </a:defRPr>
            </a:pPr>
            <a:r>
              <a:rPr lang="es-ES">
                <a:solidFill>
                  <a:sysClr val="windowText" lastClr="000000"/>
                </a:solidFill>
              </a:rPr>
              <a:t> 2.3 Gráfico: Lluvia media anual por provincias  </a:t>
            </a:r>
          </a:p>
        </c:rich>
      </c:tx>
      <c:layout>
        <c:manualLayout>
          <c:xMode val="edge"/>
          <c:yMode val="edge"/>
          <c:x val="0.32067901234567903"/>
          <c:y val="2.5126374774087495E-2"/>
        </c:manualLayout>
      </c:layout>
      <c:overlay val="0"/>
      <c:spPr>
        <a:solidFill>
          <a:sysClr val="window" lastClr="FFFFFF"/>
        </a:solidFill>
        <a:ln>
          <a:noFill/>
        </a:ln>
      </c:spPr>
    </c:title>
    <c:autoTitleDeleted val="0"/>
    <c:view3D>
      <c:rotX val="0"/>
      <c:rotY val="20"/>
      <c:depthPercent val="100"/>
      <c:rAngAx val="0"/>
      <c:perspective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7556792700817525E-2"/>
          <c:y val="0.10569650538154475"/>
          <c:w val="0.82921671949139242"/>
          <c:h val="0.56399713011652086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'2.3'!$A$6:$N$6</c:f>
              <c:strCache>
                <c:ptCount val="1"/>
                <c:pt idx="0">
                  <c:v>2021 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'2.3'!$A$28:$A$43</c:f>
              <c:strCache>
                <c:ptCount val="16"/>
                <c:pt idx="0">
                  <c:v>Pinar del Río</c:v>
                </c:pt>
                <c:pt idx="1">
                  <c:v>Artemisa</c:v>
                </c:pt>
                <c:pt idx="2">
                  <c:v>La Habana</c:v>
                </c:pt>
                <c:pt idx="3">
                  <c:v>Mayabeque</c:v>
                </c:pt>
                <c:pt idx="4">
                  <c:v>Matanzas</c:v>
                </c:pt>
                <c:pt idx="5">
                  <c:v>Villa Clara</c:v>
                </c:pt>
                <c:pt idx="6">
                  <c:v>Cienfuegos</c:v>
                </c:pt>
                <c:pt idx="7">
                  <c:v>Sancti Spíritus</c:v>
                </c:pt>
                <c:pt idx="8">
                  <c:v>Ciego de Ávila</c:v>
                </c:pt>
                <c:pt idx="9">
                  <c:v>Camagüey</c:v>
                </c:pt>
                <c:pt idx="10">
                  <c:v>Las Tunas</c:v>
                </c:pt>
                <c:pt idx="11">
                  <c:v>Holguín</c:v>
                </c:pt>
                <c:pt idx="12">
                  <c:v>Granma</c:v>
                </c:pt>
                <c:pt idx="13">
                  <c:v>Santiago de Cuba</c:v>
                </c:pt>
                <c:pt idx="14">
                  <c:v>Guantánamo</c:v>
                </c:pt>
                <c:pt idx="15">
                  <c:v>Isla de la Juventud</c:v>
                </c:pt>
              </c:strCache>
            </c:strRef>
          </c:cat>
          <c:val>
            <c:numRef>
              <c:f>'2.3'!$B$9:$B$24</c:f>
              <c:numCache>
                <c:formatCode>#,##0.0</c:formatCode>
                <c:ptCount val="16"/>
                <c:pt idx="0">
                  <c:v>1280.9000000000001</c:v>
                </c:pt>
                <c:pt idx="1">
                  <c:v>1289.7</c:v>
                </c:pt>
                <c:pt idx="2">
                  <c:v>1037.1999999999998</c:v>
                </c:pt>
                <c:pt idx="3">
                  <c:v>1124</c:v>
                </c:pt>
                <c:pt idx="4">
                  <c:v>1402.4999999999998</c:v>
                </c:pt>
                <c:pt idx="5">
                  <c:v>1009.4</c:v>
                </c:pt>
                <c:pt idx="6">
                  <c:v>1313.1000000000001</c:v>
                </c:pt>
                <c:pt idx="7">
                  <c:v>1133.8</c:v>
                </c:pt>
                <c:pt idx="8">
                  <c:v>919.6</c:v>
                </c:pt>
                <c:pt idx="9">
                  <c:v>993.19999999999993</c:v>
                </c:pt>
                <c:pt idx="10">
                  <c:v>845.80000000000018</c:v>
                </c:pt>
                <c:pt idx="11">
                  <c:v>1057.4000000000001</c:v>
                </c:pt>
                <c:pt idx="12">
                  <c:v>1192.5</c:v>
                </c:pt>
                <c:pt idx="13">
                  <c:v>1079.2</c:v>
                </c:pt>
                <c:pt idx="14">
                  <c:v>1321.9</c:v>
                </c:pt>
                <c:pt idx="15">
                  <c:v>1444.1000000000004</c:v>
                </c:pt>
              </c:numCache>
            </c:numRef>
          </c:val>
        </c:ser>
        <c:ser>
          <c:idx val="1"/>
          <c:order val="1"/>
          <c:tx>
            <c:strRef>
              <c:f>'2.3'!$G$25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'2.3'!$A$28:$A$43</c:f>
              <c:strCache>
                <c:ptCount val="16"/>
                <c:pt idx="0">
                  <c:v>Pinar del Río</c:v>
                </c:pt>
                <c:pt idx="1">
                  <c:v>Artemisa</c:v>
                </c:pt>
                <c:pt idx="2">
                  <c:v>La Habana</c:v>
                </c:pt>
                <c:pt idx="3">
                  <c:v>Mayabeque</c:v>
                </c:pt>
                <c:pt idx="4">
                  <c:v>Matanzas</c:v>
                </c:pt>
                <c:pt idx="5">
                  <c:v>Villa Clara</c:v>
                </c:pt>
                <c:pt idx="6">
                  <c:v>Cienfuegos</c:v>
                </c:pt>
                <c:pt idx="7">
                  <c:v>Sancti Spíritus</c:v>
                </c:pt>
                <c:pt idx="8">
                  <c:v>Ciego de Ávila</c:v>
                </c:pt>
                <c:pt idx="9">
                  <c:v>Camagüey</c:v>
                </c:pt>
                <c:pt idx="10">
                  <c:v>Las Tunas</c:v>
                </c:pt>
                <c:pt idx="11">
                  <c:v>Holguín</c:v>
                </c:pt>
                <c:pt idx="12">
                  <c:v>Granma</c:v>
                </c:pt>
                <c:pt idx="13">
                  <c:v>Santiago de Cuba</c:v>
                </c:pt>
                <c:pt idx="14">
                  <c:v>Guantánamo</c:v>
                </c:pt>
                <c:pt idx="15">
                  <c:v>Isla de la Juventud</c:v>
                </c:pt>
              </c:strCache>
            </c:strRef>
          </c:cat>
          <c:val>
            <c:numRef>
              <c:f>'2.3'!$B$28:$B$43</c:f>
              <c:numCache>
                <c:formatCode>#,##0.0</c:formatCode>
                <c:ptCount val="16"/>
                <c:pt idx="0">
                  <c:v>1522.1648499999999</c:v>
                </c:pt>
                <c:pt idx="1">
                  <c:v>1479.9290600000002</c:v>
                </c:pt>
                <c:pt idx="2">
                  <c:v>1299.2943400000001</c:v>
                </c:pt>
                <c:pt idx="3">
                  <c:v>1540.6041899999998</c:v>
                </c:pt>
                <c:pt idx="4">
                  <c:v>1447.755557</c:v>
                </c:pt>
                <c:pt idx="5">
                  <c:v>1464.58557</c:v>
                </c:pt>
                <c:pt idx="6">
                  <c:v>1393.5894719999997</c:v>
                </c:pt>
                <c:pt idx="7">
                  <c:v>1249.0782680000002</c:v>
                </c:pt>
                <c:pt idx="8">
                  <c:v>949.54284000000007</c:v>
                </c:pt>
                <c:pt idx="9">
                  <c:v>1169.8284500000002</c:v>
                </c:pt>
                <c:pt idx="10">
                  <c:v>1017.9903299999999</c:v>
                </c:pt>
                <c:pt idx="11">
                  <c:v>1089.2279500000002</c:v>
                </c:pt>
                <c:pt idx="12">
                  <c:v>1244.9398999999999</c:v>
                </c:pt>
                <c:pt idx="13">
                  <c:v>1189.5511899999997</c:v>
                </c:pt>
                <c:pt idx="14">
                  <c:v>1315.8422499999999</c:v>
                </c:pt>
                <c:pt idx="15">
                  <c:v>1450.5000000000002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5148928"/>
        <c:axId val="704963136"/>
        <c:axId val="0"/>
      </c:bar3DChart>
      <c:catAx>
        <c:axId val="7051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2700000" vert="horz"/>
          <a:lstStyle/>
          <a:p>
            <a:pPr>
              <a:defRPr sz="900" b="1" i="0" u="none" strike="noStrike" baseline="0">
                <a:solidFill>
                  <a:srgbClr val="00008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04963136"/>
        <c:crosses val="autoZero"/>
        <c:auto val="1"/>
        <c:lblAlgn val="ctr"/>
        <c:lblOffset val="100"/>
        <c:noMultiLvlLbl val="0"/>
      </c:catAx>
      <c:valAx>
        <c:axId val="70496313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705148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70384951881015"/>
          <c:y val="0.36261304707153819"/>
          <c:w val="6.9074424227984557E-2"/>
          <c:h val="0.1976034973390854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  <a:scene3d>
      <a:camera prst="orthographicFront"/>
      <a:lightRig rig="threePt" dir="t"/>
    </a:scene3d>
    <a:sp3d>
      <a:bevelT w="0" h="95250"/>
    </a:sp3d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 alignWithMargins="0"/>
    <c:pageMargins b="1" l="0.75" r="0.75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900"/>
            </a:pPr>
            <a:r>
              <a:rPr lang="en-US" sz="900"/>
              <a:t>2.19.1 Gráfico:</a:t>
            </a:r>
            <a:r>
              <a:rPr lang="en-US" sz="900" baseline="0"/>
              <a:t> Cobertura de agua potable, período 2018-2022</a:t>
            </a:r>
            <a:endParaRPr lang="en-US" sz="900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'2.19'!$A$6</c:f>
              <c:strCache>
                <c:ptCount val="1"/>
                <c:pt idx="0">
                  <c:v>Cuba</c:v>
                </c:pt>
              </c:strCache>
            </c:strRef>
          </c:tx>
          <c:invertIfNegative val="0"/>
          <c:cat>
            <c:numRef>
              <c:f>'2.19'!$B$4:$F$4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'2.19'!$B$6:$F$6</c:f>
              <c:numCache>
                <c:formatCode>0.0</c:formatCode>
                <c:ptCount val="5"/>
                <c:pt idx="0">
                  <c:v>95.7</c:v>
                </c:pt>
                <c:pt idx="1">
                  <c:v>96.724804729900555</c:v>
                </c:pt>
                <c:pt idx="2" formatCode="0.0_)">
                  <c:v>97.7</c:v>
                </c:pt>
                <c:pt idx="3" formatCode="0.0_)">
                  <c:v>98.6</c:v>
                </c:pt>
                <c:pt idx="4" formatCode="0.0_)">
                  <c:v>97.6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07784192"/>
        <c:axId val="704966592"/>
        <c:axId val="0"/>
      </c:bar3DChart>
      <c:catAx>
        <c:axId val="70778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s-MX"/>
          </a:p>
        </c:txPr>
        <c:crossAx val="704966592"/>
        <c:crosses val="autoZero"/>
        <c:auto val="1"/>
        <c:lblAlgn val="ctr"/>
        <c:lblOffset val="100"/>
        <c:noMultiLvlLbl val="0"/>
      </c:catAx>
      <c:valAx>
        <c:axId val="70496659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s-MX"/>
          </a:p>
        </c:txPr>
        <c:crossAx val="70778419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100" b="1"/>
              <a:t>2.20 Gráfico</a:t>
            </a:r>
            <a:r>
              <a:rPr lang="es-ES" sz="1100" b="1" baseline="0"/>
              <a:t>: Cobertura de Saneamiento. Cuba. Periódop 2018- 2022</a:t>
            </a:r>
            <a:endParaRPr lang="es-ES" sz="11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5596272215347281E-2"/>
          <c:y val="0.16737667384905067"/>
          <c:w val="0.94880745556930546"/>
          <c:h val="0.74111145036840131"/>
        </c:manualLayout>
      </c:layout>
      <c:lineChart>
        <c:grouping val="standard"/>
        <c:varyColors val="0"/>
        <c:ser>
          <c:idx val="1"/>
          <c:order val="0"/>
          <c:tx>
            <c:strRef>
              <c:f>'2.20'!$A$6</c:f>
              <c:strCache>
                <c:ptCount val="1"/>
                <c:pt idx="0">
                  <c:v>Cuba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'2.20'!$B$4:$F$4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'2.20'!$B$6:$F$6</c:f>
              <c:numCache>
                <c:formatCode>0.0_)</c:formatCode>
                <c:ptCount val="5"/>
                <c:pt idx="0">
                  <c:v>97.1</c:v>
                </c:pt>
                <c:pt idx="1">
                  <c:v>98.503395283142765</c:v>
                </c:pt>
                <c:pt idx="2">
                  <c:v>99.4</c:v>
                </c:pt>
                <c:pt idx="3">
                  <c:v>99.5</c:v>
                </c:pt>
                <c:pt idx="4">
                  <c:v>98.4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8130304"/>
        <c:axId val="704967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'2.20'!$B$4:$F$4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'2.20'!$B$5:$F$5</c15:sqref>
                        </c15:formulaRef>
                      </c:ext>
                    </c:extLst>
                    <c:numCache>
                      <c:formatCode>0_)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0813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4967168"/>
        <c:crosses val="autoZero"/>
        <c:auto val="1"/>
        <c:lblAlgn val="ctr"/>
        <c:lblOffset val="100"/>
        <c:noMultiLvlLbl val="0"/>
      </c:catAx>
      <c:valAx>
        <c:axId val="70496716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" sourceLinked="1"/>
        <c:majorTickMark val="none"/>
        <c:minorTickMark val="none"/>
        <c:tickLblPos val="nextTo"/>
        <c:crossAx val="70813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 sz="1600" b="1" i="0" u="none" strike="noStrike" baseline="0">
                <a:solidFill>
                  <a:srgbClr val="333333"/>
                </a:solidFill>
                <a:latin typeface="Calibri"/>
                <a:cs typeface="Calibri"/>
              </a:rPr>
              <a:t> </a:t>
            </a:r>
            <a:r>
              <a:rPr lang="es-ES" sz="1600" b="1" i="0" u="none" strike="noStrike" baseline="0">
                <a:solidFill>
                  <a:sysClr val="windowText" lastClr="000000"/>
                </a:solidFill>
                <a:latin typeface="Calibri"/>
                <a:cs typeface="Calibri"/>
              </a:rPr>
              <a:t> </a:t>
            </a:r>
            <a:r>
              <a:rPr lang="es-ES" sz="1000" b="1" i="0" u="none" strike="noStrike" baseline="0">
                <a:solidFill>
                  <a:sysClr val="windowText" lastClr="000000"/>
                </a:solidFill>
                <a:latin typeface="Calibri"/>
                <a:cs typeface="Calibri"/>
              </a:rPr>
              <a:t>2.23 Gráfico:  Clasificación agroproductiva de los suelos de Cuba </a:t>
            </a:r>
            <a:r>
              <a:rPr lang="es-ES" sz="1000" b="1" i="0" u="none" strike="noStrike" baseline="30000">
                <a:solidFill>
                  <a:sysClr val="windowText" lastClr="000000"/>
                </a:solidFill>
                <a:latin typeface="Calibri"/>
                <a:cs typeface="Calibri"/>
              </a:rPr>
              <a:t>(a)</a:t>
            </a:r>
            <a:r>
              <a:rPr lang="es-ES" sz="1000" b="1" i="0" u="none" strike="noStrike" baseline="0">
                <a:solidFill>
                  <a:sysClr val="windowText" lastClr="000000"/>
                </a:solidFill>
                <a:latin typeface="Calibri"/>
                <a:cs typeface="Calibri"/>
              </a:rPr>
              <a:t>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342657342657345E-2"/>
          <c:y val="0.15457426763720025"/>
          <c:w val="0.67552447552447548"/>
          <c:h val="0.54258675078864349"/>
        </c:manualLayout>
      </c:layout>
      <c:lineChart>
        <c:grouping val="standard"/>
        <c:varyColors val="0"/>
        <c:ser>
          <c:idx val="0"/>
          <c:order val="0"/>
          <c:tx>
            <c:strRef>
              <c:f>'[3]2.23-24'!$C$4:$C$5</c:f>
              <c:strCache>
                <c:ptCount val="1"/>
                <c:pt idx="0">
                  <c:v>Muy productivos</c:v>
                </c:pt>
              </c:strCache>
            </c:strRef>
          </c:tx>
          <c:cat>
            <c:strRef>
              <c:f>'[3]2.23-24'!$A$8:$A$23</c:f>
              <c:strCache>
                <c:ptCount val="16"/>
                <c:pt idx="0">
                  <c:v>  Pinar del Río</c:v>
                </c:pt>
                <c:pt idx="1">
                  <c:v>  Artemisa</c:v>
                </c:pt>
                <c:pt idx="2">
                  <c:v>  La Habana</c:v>
                </c:pt>
                <c:pt idx="3">
                  <c:v>  Mayabeque</c:v>
                </c:pt>
                <c:pt idx="4">
                  <c:v>  Matanzas</c:v>
                </c:pt>
                <c:pt idx="5">
                  <c:v>  Villa Clara</c:v>
                </c:pt>
                <c:pt idx="6">
                  <c:v>  Cienfuegos</c:v>
                </c:pt>
                <c:pt idx="7">
                  <c:v>  Sancti Spíritus</c:v>
                </c:pt>
                <c:pt idx="8">
                  <c:v>  Ciego de Ávila</c:v>
                </c:pt>
                <c:pt idx="9">
                  <c:v>  Camagüey</c:v>
                </c:pt>
                <c:pt idx="10">
                  <c:v>  Las Tunas</c:v>
                </c:pt>
                <c:pt idx="11">
                  <c:v>  Holguín</c:v>
                </c:pt>
                <c:pt idx="12">
                  <c:v>  Granma</c:v>
                </c:pt>
                <c:pt idx="13">
                  <c:v>  Santiago de Cuba</c:v>
                </c:pt>
                <c:pt idx="14">
                  <c:v>  Guantánamo</c:v>
                </c:pt>
                <c:pt idx="15">
                  <c:v>  Isla de la Juventud</c:v>
                </c:pt>
              </c:strCache>
            </c:strRef>
          </c:cat>
          <c:val>
            <c:numRef>
              <c:f>'[3]2.23-24'!$C$8:$C$23</c:f>
              <c:numCache>
                <c:formatCode>General</c:formatCode>
                <c:ptCount val="16"/>
                <c:pt idx="0">
                  <c:v>44.9</c:v>
                </c:pt>
                <c:pt idx="1">
                  <c:v>50.6</c:v>
                </c:pt>
                <c:pt idx="2">
                  <c:v>4.7</c:v>
                </c:pt>
                <c:pt idx="3">
                  <c:v>70.8</c:v>
                </c:pt>
                <c:pt idx="4">
                  <c:v>213.9</c:v>
                </c:pt>
                <c:pt idx="5">
                  <c:v>102.1</c:v>
                </c:pt>
                <c:pt idx="6">
                  <c:v>87.5</c:v>
                </c:pt>
                <c:pt idx="7">
                  <c:v>112.8</c:v>
                </c:pt>
                <c:pt idx="8">
                  <c:v>203.1</c:v>
                </c:pt>
                <c:pt idx="9">
                  <c:v>223.7</c:v>
                </c:pt>
                <c:pt idx="10">
                  <c:v>107.7</c:v>
                </c:pt>
                <c:pt idx="11">
                  <c:v>12.5</c:v>
                </c:pt>
                <c:pt idx="12">
                  <c:v>65.5</c:v>
                </c:pt>
                <c:pt idx="13">
                  <c:v>74.900000000000006</c:v>
                </c:pt>
                <c:pt idx="14">
                  <c:v>46.5</c:v>
                </c:pt>
                <c:pt idx="15">
                  <c:v>15.4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'[3]2.23-24'!$D$5</c:f>
              <c:strCache>
                <c:ptCount val="1"/>
                <c:pt idx="0">
                  <c:v>Productivos</c:v>
                </c:pt>
              </c:strCache>
            </c:strRef>
          </c:tx>
          <c:cat>
            <c:strRef>
              <c:f>'[3]2.23-24'!$A$8:$A$23</c:f>
              <c:strCache>
                <c:ptCount val="16"/>
                <c:pt idx="0">
                  <c:v>  Pinar del Río</c:v>
                </c:pt>
                <c:pt idx="1">
                  <c:v>  Artemisa</c:v>
                </c:pt>
                <c:pt idx="2">
                  <c:v>  La Habana</c:v>
                </c:pt>
                <c:pt idx="3">
                  <c:v>  Mayabeque</c:v>
                </c:pt>
                <c:pt idx="4">
                  <c:v>  Matanzas</c:v>
                </c:pt>
                <c:pt idx="5">
                  <c:v>  Villa Clara</c:v>
                </c:pt>
                <c:pt idx="6">
                  <c:v>  Cienfuegos</c:v>
                </c:pt>
                <c:pt idx="7">
                  <c:v>  Sancti Spíritus</c:v>
                </c:pt>
                <c:pt idx="8">
                  <c:v>  Ciego de Ávila</c:v>
                </c:pt>
                <c:pt idx="9">
                  <c:v>  Camagüey</c:v>
                </c:pt>
                <c:pt idx="10">
                  <c:v>  Las Tunas</c:v>
                </c:pt>
                <c:pt idx="11">
                  <c:v>  Holguín</c:v>
                </c:pt>
                <c:pt idx="12">
                  <c:v>  Granma</c:v>
                </c:pt>
                <c:pt idx="13">
                  <c:v>  Santiago de Cuba</c:v>
                </c:pt>
                <c:pt idx="14">
                  <c:v>  Guantánamo</c:v>
                </c:pt>
                <c:pt idx="15">
                  <c:v>  Isla de la Juventud</c:v>
                </c:pt>
              </c:strCache>
            </c:strRef>
          </c:cat>
          <c:val>
            <c:numRef>
              <c:f>'[3]2.23-24'!$D$8:$D$23</c:f>
              <c:numCache>
                <c:formatCode>General</c:formatCode>
                <c:ptCount val="16"/>
                <c:pt idx="0">
                  <c:v>172.7</c:v>
                </c:pt>
                <c:pt idx="1">
                  <c:v>68.900000000000006</c:v>
                </c:pt>
                <c:pt idx="2">
                  <c:v>11.4</c:v>
                </c:pt>
                <c:pt idx="3">
                  <c:v>53.11</c:v>
                </c:pt>
                <c:pt idx="4">
                  <c:v>105.8</c:v>
                </c:pt>
                <c:pt idx="5">
                  <c:v>113.4</c:v>
                </c:pt>
                <c:pt idx="6">
                  <c:v>81.400000000000006</c:v>
                </c:pt>
                <c:pt idx="7">
                  <c:v>111.3</c:v>
                </c:pt>
                <c:pt idx="8">
                  <c:v>65.400000000000006</c:v>
                </c:pt>
                <c:pt idx="9">
                  <c:v>201.3</c:v>
                </c:pt>
                <c:pt idx="10">
                  <c:v>109.3</c:v>
                </c:pt>
                <c:pt idx="11">
                  <c:v>111.6</c:v>
                </c:pt>
                <c:pt idx="12">
                  <c:v>69.900000000000006</c:v>
                </c:pt>
                <c:pt idx="13">
                  <c:v>117.9</c:v>
                </c:pt>
                <c:pt idx="14">
                  <c:v>35.4</c:v>
                </c:pt>
                <c:pt idx="15">
                  <c:v>24.7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'[3]2.23-24'!$E$4:$E$5</c:f>
              <c:strCache>
                <c:ptCount val="1"/>
                <c:pt idx="0">
                  <c:v>Medianamente productivos</c:v>
                </c:pt>
              </c:strCache>
            </c:strRef>
          </c:tx>
          <c:cat>
            <c:strRef>
              <c:f>'[3]2.23-24'!$A$8:$A$23</c:f>
              <c:strCache>
                <c:ptCount val="16"/>
                <c:pt idx="0">
                  <c:v>  Pinar del Río</c:v>
                </c:pt>
                <c:pt idx="1">
                  <c:v>  Artemisa</c:v>
                </c:pt>
                <c:pt idx="2">
                  <c:v>  La Habana</c:v>
                </c:pt>
                <c:pt idx="3">
                  <c:v>  Mayabeque</c:v>
                </c:pt>
                <c:pt idx="4">
                  <c:v>  Matanzas</c:v>
                </c:pt>
                <c:pt idx="5">
                  <c:v>  Villa Clara</c:v>
                </c:pt>
                <c:pt idx="6">
                  <c:v>  Cienfuegos</c:v>
                </c:pt>
                <c:pt idx="7">
                  <c:v>  Sancti Spíritus</c:v>
                </c:pt>
                <c:pt idx="8">
                  <c:v>  Ciego de Ávila</c:v>
                </c:pt>
                <c:pt idx="9">
                  <c:v>  Camagüey</c:v>
                </c:pt>
                <c:pt idx="10">
                  <c:v>  Las Tunas</c:v>
                </c:pt>
                <c:pt idx="11">
                  <c:v>  Holguín</c:v>
                </c:pt>
                <c:pt idx="12">
                  <c:v>  Granma</c:v>
                </c:pt>
                <c:pt idx="13">
                  <c:v>  Santiago de Cuba</c:v>
                </c:pt>
                <c:pt idx="14">
                  <c:v>  Guantánamo</c:v>
                </c:pt>
                <c:pt idx="15">
                  <c:v>  Isla de la Juventud</c:v>
                </c:pt>
              </c:strCache>
            </c:strRef>
          </c:cat>
          <c:val>
            <c:numRef>
              <c:f>'[3]2.23-24'!$E$8:$E$23</c:f>
              <c:numCache>
                <c:formatCode>General</c:formatCode>
                <c:ptCount val="16"/>
                <c:pt idx="0">
                  <c:v>232.5</c:v>
                </c:pt>
                <c:pt idx="1">
                  <c:v>151</c:v>
                </c:pt>
                <c:pt idx="2">
                  <c:v>8</c:v>
                </c:pt>
                <c:pt idx="3">
                  <c:v>77.2</c:v>
                </c:pt>
                <c:pt idx="4">
                  <c:v>122.5</c:v>
                </c:pt>
                <c:pt idx="5">
                  <c:v>143.30000000000001</c:v>
                </c:pt>
                <c:pt idx="6">
                  <c:v>68.400000000000006</c:v>
                </c:pt>
                <c:pt idx="7">
                  <c:v>99.4</c:v>
                </c:pt>
                <c:pt idx="8">
                  <c:v>81.099999999999994</c:v>
                </c:pt>
                <c:pt idx="9">
                  <c:v>280.60000000000002</c:v>
                </c:pt>
                <c:pt idx="10">
                  <c:v>114.2</c:v>
                </c:pt>
                <c:pt idx="11">
                  <c:v>191</c:v>
                </c:pt>
                <c:pt idx="12">
                  <c:v>113.3</c:v>
                </c:pt>
                <c:pt idx="13">
                  <c:v>86.2</c:v>
                </c:pt>
                <c:pt idx="14">
                  <c:v>26.3</c:v>
                </c:pt>
                <c:pt idx="15">
                  <c:v>16.8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'[3]2.23-24'!$F$4:$F$5</c:f>
              <c:strCache>
                <c:ptCount val="1"/>
                <c:pt idx="0">
                  <c:v>Poco  productivos</c:v>
                </c:pt>
              </c:strCache>
            </c:strRef>
          </c:tx>
          <c:spPr>
            <a:ln w="28575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</c:spPr>
          <c:marker>
            <c:spPr>
              <a:ln w="9525" cap="flat" cmpd="sng" algn="ctr">
                <a:solidFill>
                  <a:schemeClr val="accent2">
                    <a:lumMod val="50000"/>
                  </a:schemeClr>
                </a:solidFill>
                <a:prstDash val="solid"/>
                <a:round/>
              </a:ln>
            </c:spPr>
          </c:marker>
          <c:cat>
            <c:strRef>
              <c:f>'[3]2.23-24'!$A$8:$A$23</c:f>
              <c:strCache>
                <c:ptCount val="16"/>
                <c:pt idx="0">
                  <c:v>  Pinar del Río</c:v>
                </c:pt>
                <c:pt idx="1">
                  <c:v>  Artemisa</c:v>
                </c:pt>
                <c:pt idx="2">
                  <c:v>  La Habana</c:v>
                </c:pt>
                <c:pt idx="3">
                  <c:v>  Mayabeque</c:v>
                </c:pt>
                <c:pt idx="4">
                  <c:v>  Matanzas</c:v>
                </c:pt>
                <c:pt idx="5">
                  <c:v>  Villa Clara</c:v>
                </c:pt>
                <c:pt idx="6">
                  <c:v>  Cienfuegos</c:v>
                </c:pt>
                <c:pt idx="7">
                  <c:v>  Sancti Spíritus</c:v>
                </c:pt>
                <c:pt idx="8">
                  <c:v>  Ciego de Ávila</c:v>
                </c:pt>
                <c:pt idx="9">
                  <c:v>  Camagüey</c:v>
                </c:pt>
                <c:pt idx="10">
                  <c:v>  Las Tunas</c:v>
                </c:pt>
                <c:pt idx="11">
                  <c:v>  Holguín</c:v>
                </c:pt>
                <c:pt idx="12">
                  <c:v>  Granma</c:v>
                </c:pt>
                <c:pt idx="13">
                  <c:v>  Santiago de Cuba</c:v>
                </c:pt>
                <c:pt idx="14">
                  <c:v>  Guantánamo</c:v>
                </c:pt>
                <c:pt idx="15">
                  <c:v>  Isla de la Juventud</c:v>
                </c:pt>
              </c:strCache>
            </c:strRef>
          </c:cat>
          <c:val>
            <c:numRef>
              <c:f>'[3]2.23-24'!$F$8:$F$23</c:f>
              <c:numCache>
                <c:formatCode>General</c:formatCode>
                <c:ptCount val="16"/>
                <c:pt idx="0">
                  <c:v>302.7</c:v>
                </c:pt>
                <c:pt idx="1">
                  <c:v>52.6</c:v>
                </c:pt>
                <c:pt idx="2">
                  <c:v>5.0999999999999996</c:v>
                </c:pt>
                <c:pt idx="3">
                  <c:v>70.5</c:v>
                </c:pt>
                <c:pt idx="4">
                  <c:v>310.89999999999998</c:v>
                </c:pt>
                <c:pt idx="5">
                  <c:v>390.1</c:v>
                </c:pt>
                <c:pt idx="6">
                  <c:v>155.1</c:v>
                </c:pt>
                <c:pt idx="7">
                  <c:v>221.5</c:v>
                </c:pt>
                <c:pt idx="8">
                  <c:v>158.4</c:v>
                </c:pt>
                <c:pt idx="9">
                  <c:v>403.8</c:v>
                </c:pt>
                <c:pt idx="10">
                  <c:v>260</c:v>
                </c:pt>
                <c:pt idx="11">
                  <c:v>547.6</c:v>
                </c:pt>
                <c:pt idx="12">
                  <c:v>306.3</c:v>
                </c:pt>
                <c:pt idx="13">
                  <c:v>310.2</c:v>
                </c:pt>
                <c:pt idx="14">
                  <c:v>465.5</c:v>
                </c:pt>
                <c:pt idx="15">
                  <c:v>47.1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352448"/>
        <c:axId val="709828608"/>
      </c:lineChart>
      <c:catAx>
        <c:axId val="70935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8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09828608"/>
        <c:crosses val="autoZero"/>
        <c:auto val="1"/>
        <c:lblAlgn val="ctr"/>
        <c:lblOffset val="100"/>
        <c:noMultiLvlLbl val="0"/>
      </c:catAx>
      <c:valAx>
        <c:axId val="709828608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8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 b="0">
                    <a:solidFill>
                      <a:sysClr val="windowText" lastClr="000000"/>
                    </a:solidFill>
                  </a:rPr>
                  <a:t>Miles de hectáreas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09352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765471798542663"/>
          <c:y val="0.39337135643968257"/>
          <c:w val="0.20115647082576216"/>
          <c:h val="0.35828172504829858"/>
        </c:manualLayout>
      </c:layout>
      <c:overlay val="0"/>
      <c:spPr>
        <a:noFill/>
        <a:ln w="3175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8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 alignWithMargins="0"/>
    <c:pageMargins b="1" l="0.75" r="0.75" t="1" header="0.5" footer="0.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818307086614172"/>
          <c:y val="0.1929097302948552"/>
          <c:w val="0.58477493438320205"/>
          <c:h val="0.698641750561124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'2.25-26'!$A$33</c:f>
              <c:strCache>
                <c:ptCount val="1"/>
                <c:pt idx="0">
                  <c:v>Extensión de la superficie de bosques</c:v>
                </c:pt>
              </c:strCache>
            </c:strRef>
          </c:tx>
          <c:invertIfNegative val="0"/>
          <c:cat>
            <c:numRef>
              <c:f>'2.25-26'!$C$32:$G$32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'2.25-26'!$C$33:$G$33</c:f>
              <c:numCache>
                <c:formatCode>#,##0.0</c:formatCode>
                <c:ptCount val="5"/>
                <c:pt idx="0">
                  <c:v>3269.4915877817807</c:v>
                </c:pt>
                <c:pt idx="1">
                  <c:v>3286.9</c:v>
                </c:pt>
                <c:pt idx="2">
                  <c:v>3301.2</c:v>
                </c:pt>
                <c:pt idx="3">
                  <c:v>3309.58</c:v>
                </c:pt>
                <c:pt idx="4">
                  <c:v>3331.74</c:v>
                </c:pt>
              </c:numCache>
            </c:numRef>
          </c:val>
        </c:ser>
        <c:ser>
          <c:idx val="1"/>
          <c:order val="1"/>
          <c:tx>
            <c:strRef>
              <c:f>'2.25-26'!$A$35</c:f>
              <c:strCache>
                <c:ptCount val="1"/>
                <c:pt idx="0">
                  <c:v>Variación anual de la superficie boscosa</c:v>
                </c:pt>
              </c:strCache>
            </c:strRef>
          </c:tx>
          <c:invertIfNegative val="0"/>
          <c:cat>
            <c:numRef>
              <c:f>'2.25-26'!$C$32:$G$32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'2.25-26'!$C$35:$G$35</c:f>
              <c:numCache>
                <c:formatCode>#,##0.0</c:formatCode>
                <c:ptCount val="5"/>
                <c:pt idx="0">
                  <c:v>27.291587781780891</c:v>
                </c:pt>
                <c:pt idx="1">
                  <c:v>17.408412218219382</c:v>
                </c:pt>
                <c:pt idx="2">
                  <c:v>14.299999999999727</c:v>
                </c:pt>
                <c:pt idx="3">
                  <c:v>8.3800000000001091</c:v>
                </c:pt>
                <c:pt idx="4">
                  <c:v>22.159999999999854</c:v>
                </c:pt>
              </c:numCache>
            </c:numRef>
          </c:val>
        </c:ser>
        <c:ser>
          <c:idx val="2"/>
          <c:order val="2"/>
          <c:tx>
            <c:strRef>
              <c:f>'2.25-26'!$A$37</c:f>
              <c:strCache>
                <c:ptCount val="1"/>
                <c:pt idx="0">
                  <c:v>Extensión Superficie de bosque natural</c:v>
                </c:pt>
              </c:strCache>
            </c:strRef>
          </c:tx>
          <c:invertIfNegative val="0"/>
          <c:cat>
            <c:numRef>
              <c:f>'2.25-26'!$C$32:$G$32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'2.25-26'!$C$37:$G$37</c:f>
              <c:numCache>
                <c:formatCode>#,##0.0</c:formatCode>
                <c:ptCount val="5"/>
                <c:pt idx="0">
                  <c:v>2729.646289774952</c:v>
                </c:pt>
                <c:pt idx="1">
                  <c:v>2746.9</c:v>
                </c:pt>
                <c:pt idx="2">
                  <c:v>2748.8982900000001</c:v>
                </c:pt>
                <c:pt idx="3">
                  <c:v>2755.07</c:v>
                </c:pt>
                <c:pt idx="4">
                  <c:v>2770.24</c:v>
                </c:pt>
              </c:numCache>
            </c:numRef>
          </c:val>
        </c:ser>
        <c:ser>
          <c:idx val="3"/>
          <c:order val="3"/>
          <c:tx>
            <c:strRef>
              <c:f>'2.25-26'!$A$41</c:f>
              <c:strCache>
                <c:ptCount val="1"/>
                <c:pt idx="0">
                  <c:v>Superficie deforestada</c:v>
                </c:pt>
              </c:strCache>
            </c:strRef>
          </c:tx>
          <c:invertIfNegative val="0"/>
          <c:cat>
            <c:numRef>
              <c:f>'2.25-26'!$C$32:$G$32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'2.25-26'!$C$41:$G$41</c:f>
              <c:numCache>
                <c:formatCode>#,##0.0</c:formatCode>
                <c:ptCount val="5"/>
                <c:pt idx="0">
                  <c:v>213.25375799999998</c:v>
                </c:pt>
                <c:pt idx="1">
                  <c:v>211.9</c:v>
                </c:pt>
                <c:pt idx="2">
                  <c:v>226.57426000000001</c:v>
                </c:pt>
                <c:pt idx="3">
                  <c:v>220.9</c:v>
                </c:pt>
                <c:pt idx="4">
                  <c:v>212.37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09351424"/>
        <c:axId val="709830912"/>
        <c:axId val="0"/>
      </c:bar3DChart>
      <c:catAx>
        <c:axId val="7093514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709830912"/>
        <c:crosses val="autoZero"/>
        <c:auto val="1"/>
        <c:lblAlgn val="ctr"/>
        <c:lblOffset val="100"/>
        <c:noMultiLvlLbl val="0"/>
      </c:catAx>
      <c:valAx>
        <c:axId val="709830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</c:spPr>
        <c:crossAx val="709351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84689413823276"/>
          <c:y val="0.23882401063503425"/>
          <c:w val="0.23981977252843395"/>
          <c:h val="0.6132610696390223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/>
      </a:pPr>
      <a:endParaRPr lang="es-MX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46</xdr:row>
      <xdr:rowOff>28574</xdr:rowOff>
    </xdr:from>
    <xdr:to>
      <xdr:col>13</xdr:col>
      <xdr:colOff>209550</xdr:colOff>
      <xdr:row>60</xdr:row>
      <xdr:rowOff>68580</xdr:rowOff>
    </xdr:to>
    <xdr:graphicFrame macro="">
      <xdr:nvGraphicFramePr>
        <xdr:cNvPr id="2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28</xdr:row>
      <xdr:rowOff>79375</xdr:rowOff>
    </xdr:from>
    <xdr:to>
      <xdr:col>5</xdr:col>
      <xdr:colOff>704850</xdr:colOff>
      <xdr:row>46</xdr:row>
      <xdr:rowOff>3175</xdr:rowOff>
    </xdr:to>
    <xdr:graphicFrame macro="">
      <xdr:nvGraphicFramePr>
        <xdr:cNvPr id="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375920</xdr:colOff>
      <xdr:row>27</xdr:row>
      <xdr:rowOff>22224</xdr:rowOff>
    </xdr:from>
    <xdr:to>
      <xdr:col>5</xdr:col>
      <xdr:colOff>461646</xdr:colOff>
      <xdr:row>42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3</xdr:row>
      <xdr:rowOff>0</xdr:rowOff>
    </xdr:from>
    <xdr:to>
      <xdr:col>7</xdr:col>
      <xdr:colOff>571501</xdr:colOff>
      <xdr:row>22</xdr:row>
      <xdr:rowOff>123825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24</xdr:row>
      <xdr:rowOff>127000</xdr:rowOff>
    </xdr:from>
    <xdr:to>
      <xdr:col>7</xdr:col>
      <xdr:colOff>380999</xdr:colOff>
      <xdr:row>45</xdr:row>
      <xdr:rowOff>146050</xdr:rowOff>
    </xdr:to>
    <xdr:graphicFrame macro="">
      <xdr:nvGraphicFramePr>
        <xdr:cNvPr id="8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0.12292</cdr:x>
      <cdr:y>0.05292</cdr:y>
    </cdr:from>
    <cdr:to>
      <cdr:x>0.87498</cdr:x>
      <cdr:y>0.11176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1975" y="180975"/>
          <a:ext cx="3438442" cy="20118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18" name="Line 8"/>
        <xdr:cNvSpPr>
          <a:spLocks noChangeShapeType="1"/>
        </xdr:cNvSpPr>
      </xdr:nvSpPr>
      <xdr:spPr bwMode="auto">
        <a:xfrm>
          <a:off x="4943475" y="4229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19" name="Line 9"/>
        <xdr:cNvSpPr>
          <a:spLocks noChangeShapeType="1"/>
        </xdr:cNvSpPr>
      </xdr:nvSpPr>
      <xdr:spPr bwMode="auto">
        <a:xfrm>
          <a:off x="4943475" y="4229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20" name="Line 10"/>
        <xdr:cNvSpPr>
          <a:spLocks noChangeShapeType="1"/>
        </xdr:cNvSpPr>
      </xdr:nvSpPr>
      <xdr:spPr bwMode="auto">
        <a:xfrm>
          <a:off x="4943475" y="4229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21" name="Line 11"/>
        <xdr:cNvSpPr>
          <a:spLocks noChangeShapeType="1"/>
        </xdr:cNvSpPr>
      </xdr:nvSpPr>
      <xdr:spPr bwMode="auto">
        <a:xfrm>
          <a:off x="4943475" y="4229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12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2" name="Line 8"/>
        <xdr:cNvSpPr>
          <a:spLocks noChangeShapeType="1"/>
        </xdr:cNvSpPr>
      </xdr:nvSpPr>
      <xdr:spPr bwMode="auto">
        <a:xfrm>
          <a:off x="4943475" y="3848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12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3" name="Line 9"/>
        <xdr:cNvSpPr>
          <a:spLocks noChangeShapeType="1"/>
        </xdr:cNvSpPr>
      </xdr:nvSpPr>
      <xdr:spPr bwMode="auto">
        <a:xfrm>
          <a:off x="4943475" y="3848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12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4" name="Line 10"/>
        <xdr:cNvSpPr>
          <a:spLocks noChangeShapeType="1"/>
        </xdr:cNvSpPr>
      </xdr:nvSpPr>
      <xdr:spPr bwMode="auto">
        <a:xfrm>
          <a:off x="4943475" y="3848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12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5" name="Line 11"/>
        <xdr:cNvSpPr>
          <a:spLocks noChangeShapeType="1"/>
        </xdr:cNvSpPr>
      </xdr:nvSpPr>
      <xdr:spPr bwMode="auto">
        <a:xfrm>
          <a:off x="4943475" y="3848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26" name="Line 8"/>
        <xdr:cNvSpPr>
          <a:spLocks noChangeShapeType="1"/>
        </xdr:cNvSpPr>
      </xdr:nvSpPr>
      <xdr:spPr bwMode="auto">
        <a:xfrm>
          <a:off x="4943475" y="4229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27" name="Line 9"/>
        <xdr:cNvSpPr>
          <a:spLocks noChangeShapeType="1"/>
        </xdr:cNvSpPr>
      </xdr:nvSpPr>
      <xdr:spPr bwMode="auto">
        <a:xfrm>
          <a:off x="4943475" y="4229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28" name="Line 10"/>
        <xdr:cNvSpPr>
          <a:spLocks noChangeShapeType="1"/>
        </xdr:cNvSpPr>
      </xdr:nvSpPr>
      <xdr:spPr bwMode="auto">
        <a:xfrm>
          <a:off x="4943475" y="4229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29" name="Line 11"/>
        <xdr:cNvSpPr>
          <a:spLocks noChangeShapeType="1"/>
        </xdr:cNvSpPr>
      </xdr:nvSpPr>
      <xdr:spPr bwMode="auto">
        <a:xfrm>
          <a:off x="4943475" y="4229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12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30" name="Line 8"/>
        <xdr:cNvSpPr>
          <a:spLocks noChangeShapeType="1"/>
        </xdr:cNvSpPr>
      </xdr:nvSpPr>
      <xdr:spPr bwMode="auto">
        <a:xfrm>
          <a:off x="4943475" y="3848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12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31" name="Line 9"/>
        <xdr:cNvSpPr>
          <a:spLocks noChangeShapeType="1"/>
        </xdr:cNvSpPr>
      </xdr:nvSpPr>
      <xdr:spPr bwMode="auto">
        <a:xfrm>
          <a:off x="4943475" y="3848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12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32" name="Line 10"/>
        <xdr:cNvSpPr>
          <a:spLocks noChangeShapeType="1"/>
        </xdr:cNvSpPr>
      </xdr:nvSpPr>
      <xdr:spPr bwMode="auto">
        <a:xfrm>
          <a:off x="4943475" y="3848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12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33" name="Line 11"/>
        <xdr:cNvSpPr>
          <a:spLocks noChangeShapeType="1"/>
        </xdr:cNvSpPr>
      </xdr:nvSpPr>
      <xdr:spPr bwMode="auto">
        <a:xfrm>
          <a:off x="4943475" y="3848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23</xdr:row>
      <xdr:rowOff>0</xdr:rowOff>
    </xdr:from>
    <xdr:to>
      <xdr:col>3</xdr:col>
      <xdr:colOff>381000</xdr:colOff>
      <xdr:row>23</xdr:row>
      <xdr:rowOff>0</xdr:rowOff>
    </xdr:to>
    <xdr:sp macro="" textlink="">
      <xdr:nvSpPr>
        <xdr:cNvPr id="2" name="Line 9"/>
        <xdr:cNvSpPr>
          <a:spLocks noChangeShapeType="1"/>
        </xdr:cNvSpPr>
      </xdr:nvSpPr>
      <xdr:spPr bwMode="auto">
        <a:xfrm>
          <a:off x="2971800" y="7772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SCA-5-29927\01%20Publicaciones\mis%20documentos\Trabajo\Publicaciones%20312%20MB\Ingenie%20%20sus%20mapa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SCA-5-29927\01%20Publicaciones\Documents%20and%20Settings\willy.ONE.001\Configuraci&#243;n%20local\Archivos%20temporales%20de%20Internet\OLKB1\Office%202007%20ODM%20Meta%2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o%20ambiente/Proceso%20072021/02%20Medio%20Ambiente%20ok%20'ultimo%2012-07%20-%20reserva%202207%20-%20copi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a con bordes"/>
      <sheetName val="Setup"/>
      <sheetName val="Pantalla"/>
      <sheetName val="Mapas_Graf"/>
      <sheetName val="Bubble Graph"/>
      <sheetName val="InTablas"/>
      <sheetName val="Preparar Mapa"/>
      <sheetName val="Cuba Formato"/>
      <sheetName val="Cuba"/>
      <sheetName val="Cuencas"/>
      <sheetName val="BLaNeg"/>
      <sheetName val="Superficie Boscosa"/>
      <sheetName val="CargaContaminante"/>
      <sheetName val="CargaContaminante1"/>
      <sheetName val="Vacuno"/>
      <sheetName val="Porcino"/>
      <sheetName val="Pol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Tabla 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tivo 7 "/>
      <sheetName val="Meta 9 "/>
      <sheetName val="Indicador 26"/>
      <sheetName val="G2"/>
      <sheetName val="G4"/>
      <sheetName val="G5"/>
      <sheetName val="G6"/>
      <sheetName val="Meta 10"/>
      <sheetName val="G7"/>
      <sheetName val="Indicadores adicionales 10.3"/>
      <sheetName val="G8"/>
      <sheetName val="Meta 11"/>
      <sheetName val="G9"/>
      <sheetName val="G10"/>
      <sheetName val="G11"/>
      <sheetName val="R1"/>
      <sheetName val="R3"/>
      <sheetName val="R2"/>
      <sheetName val="G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Provincia</v>
          </cell>
          <cell r="B1" t="str">
            <v>MediaAnual</v>
          </cell>
          <cell r="C1" t="str">
            <v>Enero</v>
          </cell>
          <cell r="D1" t="str">
            <v>Febrero</v>
          </cell>
          <cell r="E1" t="str">
            <v>Marzo</v>
          </cell>
          <cell r="F1" t="str">
            <v>Abril</v>
          </cell>
          <cell r="G1" t="str">
            <v>Mayo</v>
          </cell>
          <cell r="H1" t="str">
            <v>Junio</v>
          </cell>
          <cell r="I1" t="str">
            <v>Julio</v>
          </cell>
          <cell r="J1" t="str">
            <v>Agosto</v>
          </cell>
          <cell r="K1" t="str">
            <v>Septiembre</v>
          </cell>
          <cell r="L1" t="str">
            <v>Octubre</v>
          </cell>
          <cell r="M1" t="str">
            <v>Noviembre</v>
          </cell>
          <cell r="N1" t="str">
            <v>Diciembre</v>
          </cell>
        </row>
        <row r="2">
          <cell r="A2" t="str">
            <v>Pinar del Río</v>
          </cell>
          <cell r="B2">
            <v>1498.9999961853027</v>
          </cell>
          <cell r="C2">
            <v>60.599998474121094</v>
          </cell>
          <cell r="D2">
            <v>51.799999237060547</v>
          </cell>
          <cell r="E2">
            <v>59.599998474121094</v>
          </cell>
          <cell r="F2">
            <v>74.400001525878906</v>
          </cell>
          <cell r="G2">
            <v>158.80000305175781</v>
          </cell>
          <cell r="H2">
            <v>224.10000610351562</v>
          </cell>
          <cell r="I2">
            <v>166.19999694824219</v>
          </cell>
          <cell r="J2">
            <v>194.39999389648437</v>
          </cell>
          <cell r="K2">
            <v>238.39999389648437</v>
          </cell>
          <cell r="L2">
            <v>150.5</v>
          </cell>
          <cell r="M2">
            <v>73.800003051757812</v>
          </cell>
          <cell r="N2">
            <v>46.400001525878906</v>
          </cell>
        </row>
        <row r="3">
          <cell r="A3" t="str">
            <v>La Habana</v>
          </cell>
          <cell r="B3">
            <v>1399.0000038146973</v>
          </cell>
          <cell r="C3">
            <v>54.400001525878906</v>
          </cell>
          <cell r="D3">
            <v>46.099998474121094</v>
          </cell>
          <cell r="E3">
            <v>57.099998474121094</v>
          </cell>
          <cell r="F3">
            <v>64.199996948242188</v>
          </cell>
          <cell r="G3">
            <v>143.60000610351562</v>
          </cell>
          <cell r="H3">
            <v>236.5</v>
          </cell>
          <cell r="I3">
            <v>167.39999389648437</v>
          </cell>
          <cell r="J3">
            <v>187.30000305175781</v>
          </cell>
          <cell r="K3">
            <v>217.30000305175781</v>
          </cell>
          <cell r="L3">
            <v>129.30000305175781</v>
          </cell>
          <cell r="M3">
            <v>57.799999237060547</v>
          </cell>
          <cell r="N3">
            <v>38</v>
          </cell>
        </row>
        <row r="4">
          <cell r="A4" t="str">
            <v>Ciudad de la Habana</v>
          </cell>
          <cell r="B4">
            <v>1328.9999885559082</v>
          </cell>
          <cell r="C4">
            <v>70.400001525878906</v>
          </cell>
          <cell r="D4">
            <v>60.200000762939453</v>
          </cell>
          <cell r="E4">
            <v>59.099998474121094</v>
          </cell>
          <cell r="F4">
            <v>62.5</v>
          </cell>
          <cell r="G4">
            <v>112</v>
          </cell>
          <cell r="H4">
            <v>207.89999389648437</v>
          </cell>
          <cell r="I4">
            <v>141.30000305175781</v>
          </cell>
          <cell r="J4">
            <v>158.39999389648437</v>
          </cell>
          <cell r="K4">
            <v>197.69999694824219</v>
          </cell>
          <cell r="L4">
            <v>141.5</v>
          </cell>
          <cell r="M4">
            <v>70.099998474121094</v>
          </cell>
          <cell r="N4">
            <v>47.900001525878906</v>
          </cell>
        </row>
        <row r="5">
          <cell r="A5" t="str">
            <v>Matanzas</v>
          </cell>
          <cell r="B5">
            <v>1408.0000038146973</v>
          </cell>
          <cell r="C5">
            <v>41.700000762939453</v>
          </cell>
          <cell r="D5">
            <v>38.799999237060547</v>
          </cell>
          <cell r="E5">
            <v>53.900001525878906</v>
          </cell>
          <cell r="F5">
            <v>64.900001525878906</v>
          </cell>
          <cell r="G5">
            <v>164.89999389648437</v>
          </cell>
          <cell r="H5">
            <v>237.60000610351562</v>
          </cell>
          <cell r="I5">
            <v>177.19999694824219</v>
          </cell>
          <cell r="J5">
            <v>199.19999694824219</v>
          </cell>
          <cell r="K5">
            <v>223.10000610351562</v>
          </cell>
          <cell r="L5">
            <v>134.5</v>
          </cell>
          <cell r="M5">
            <v>42.5</v>
          </cell>
          <cell r="N5">
            <v>29.700000762939453</v>
          </cell>
        </row>
        <row r="6">
          <cell r="A6" t="str">
            <v>Villa Clara</v>
          </cell>
          <cell r="B6">
            <v>1295.0000095367432</v>
          </cell>
          <cell r="C6">
            <v>40.400001525878906</v>
          </cell>
          <cell r="D6">
            <v>35.299999237060547</v>
          </cell>
          <cell r="E6">
            <v>57.299999237060547</v>
          </cell>
          <cell r="F6">
            <v>75.300003051757813</v>
          </cell>
          <cell r="G6">
            <v>159.10000610351562</v>
          </cell>
          <cell r="H6">
            <v>203</v>
          </cell>
          <cell r="I6">
            <v>143.60000610351562</v>
          </cell>
          <cell r="J6">
            <v>152</v>
          </cell>
          <cell r="K6">
            <v>179.69999694824219</v>
          </cell>
          <cell r="L6">
            <v>153.69999694824219</v>
          </cell>
          <cell r="M6">
            <v>63.700000762939453</v>
          </cell>
          <cell r="N6">
            <v>31.899999618530273</v>
          </cell>
        </row>
        <row r="7">
          <cell r="A7" t="str">
            <v>Cienfuegos</v>
          </cell>
          <cell r="B7">
            <v>1456.9999923706055</v>
          </cell>
          <cell r="C7">
            <v>44.900001525878906</v>
          </cell>
          <cell r="D7">
            <v>36.799999237060547</v>
          </cell>
          <cell r="E7">
            <v>59</v>
          </cell>
          <cell r="F7">
            <v>69.199996948242188</v>
          </cell>
          <cell r="G7">
            <v>173.89999389648437</v>
          </cell>
          <cell r="H7">
            <v>246.60000610351562</v>
          </cell>
          <cell r="I7">
            <v>177</v>
          </cell>
          <cell r="J7">
            <v>203.80000305175781</v>
          </cell>
          <cell r="K7">
            <v>218.39999389648437</v>
          </cell>
          <cell r="L7">
            <v>147.69999694824219</v>
          </cell>
          <cell r="M7">
            <v>54.900001525878906</v>
          </cell>
          <cell r="N7">
            <v>24.799999237060547</v>
          </cell>
        </row>
        <row r="8">
          <cell r="A8" t="str">
            <v>Sancti Spíritus</v>
          </cell>
          <cell r="B8">
            <v>1414.0000038146973</v>
          </cell>
          <cell r="C8">
            <v>39.299999237060547</v>
          </cell>
          <cell r="D8">
            <v>35.700000762939453</v>
          </cell>
          <cell r="E8">
            <v>52</v>
          </cell>
          <cell r="F8">
            <v>65.199996948242188</v>
          </cell>
          <cell r="G8">
            <v>176.19999694824219</v>
          </cell>
          <cell r="H8">
            <v>226.60000610351562</v>
          </cell>
          <cell r="I8">
            <v>160.10000610351562</v>
          </cell>
          <cell r="J8">
            <v>194.19999694824219</v>
          </cell>
          <cell r="K8">
            <v>211.30000305175781</v>
          </cell>
          <cell r="L8">
            <v>165.69999694824219</v>
          </cell>
          <cell r="M8">
            <v>62.5</v>
          </cell>
          <cell r="N8">
            <v>25.200000762939453</v>
          </cell>
        </row>
        <row r="9">
          <cell r="A9" t="str">
            <v>Ciego de Avila</v>
          </cell>
          <cell r="B9">
            <v>1188.9999828338623</v>
          </cell>
          <cell r="C9">
            <v>32.200000762939453</v>
          </cell>
          <cell r="D9">
            <v>28.799999237060547</v>
          </cell>
          <cell r="E9">
            <v>52.400001525878906</v>
          </cell>
          <cell r="F9">
            <v>53.599998474121094</v>
          </cell>
          <cell r="G9">
            <v>165.39999389648437</v>
          </cell>
          <cell r="H9">
            <v>191.19999694824219</v>
          </cell>
          <cell r="I9">
            <v>117.19999694824219</v>
          </cell>
          <cell r="J9">
            <v>143.60000610351562</v>
          </cell>
          <cell r="K9">
            <v>163.39999389648437</v>
          </cell>
          <cell r="L9">
            <v>149.89999389648437</v>
          </cell>
          <cell r="M9">
            <v>61.700000762939453</v>
          </cell>
          <cell r="N9">
            <v>29.600000381469727</v>
          </cell>
        </row>
        <row r="10">
          <cell r="A10" t="str">
            <v>Camagüey</v>
          </cell>
          <cell r="B10">
            <v>1283</v>
          </cell>
          <cell r="C10">
            <v>36.299999237060547</v>
          </cell>
          <cell r="D10">
            <v>36.200000762939453</v>
          </cell>
          <cell r="E10">
            <v>55.200000762939453</v>
          </cell>
          <cell r="F10">
            <v>64.800003051757812</v>
          </cell>
          <cell r="G10">
            <v>192.60000610351562</v>
          </cell>
          <cell r="H10">
            <v>199.60000610351562</v>
          </cell>
          <cell r="I10">
            <v>120.19999694824219</v>
          </cell>
          <cell r="J10">
            <v>158.39999389648437</v>
          </cell>
          <cell r="K10">
            <v>173.69999694824219</v>
          </cell>
          <cell r="L10">
            <v>152.5</v>
          </cell>
          <cell r="M10">
            <v>67.699996948242188</v>
          </cell>
          <cell r="N10">
            <v>25.799999237060547</v>
          </cell>
        </row>
        <row r="11">
          <cell r="A11" t="str">
            <v>Las Tunas</v>
          </cell>
          <cell r="B11">
            <v>1037.9999904632568</v>
          </cell>
          <cell r="C11">
            <v>30.299999237060547</v>
          </cell>
          <cell r="D11">
            <v>27.299999237060547</v>
          </cell>
          <cell r="E11">
            <v>51.299999237060547</v>
          </cell>
          <cell r="F11">
            <v>58.900001525878906</v>
          </cell>
          <cell r="G11">
            <v>145.69999694824219</v>
          </cell>
          <cell r="H11">
            <v>157</v>
          </cell>
          <cell r="I11">
            <v>95.099998474121094</v>
          </cell>
          <cell r="J11">
            <v>125</v>
          </cell>
          <cell r="K11">
            <v>140.30000305175781</v>
          </cell>
          <cell r="L11">
            <v>131.39999389648437</v>
          </cell>
          <cell r="M11">
            <v>54.599998474121094</v>
          </cell>
          <cell r="N11">
            <v>21.100000381469727</v>
          </cell>
        </row>
        <row r="12">
          <cell r="A12" t="str">
            <v>Holguín</v>
          </cell>
          <cell r="B12">
            <v>1252.9999885559082</v>
          </cell>
          <cell r="C12">
            <v>67.199996948242187</v>
          </cell>
          <cell r="D12">
            <v>57.299999237060547</v>
          </cell>
          <cell r="E12">
            <v>67.900001525878906</v>
          </cell>
          <cell r="F12">
            <v>80.599998474121094</v>
          </cell>
          <cell r="G12">
            <v>161.69999694824219</v>
          </cell>
          <cell r="H12">
            <v>142.69999694824219</v>
          </cell>
          <cell r="I12">
            <v>80.5</v>
          </cell>
          <cell r="J12">
            <v>106</v>
          </cell>
          <cell r="K12">
            <v>137.5</v>
          </cell>
          <cell r="L12">
            <v>165.19999694824219</v>
          </cell>
          <cell r="M12">
            <v>119.59999847412109</v>
          </cell>
          <cell r="N12">
            <v>66.800003051757813</v>
          </cell>
        </row>
        <row r="13">
          <cell r="A13" t="str">
            <v>Granma</v>
          </cell>
          <cell r="B13">
            <v>1288</v>
          </cell>
          <cell r="C13">
            <v>37.299999237060547</v>
          </cell>
          <cell r="D13">
            <v>40.5</v>
          </cell>
          <cell r="E13">
            <v>58.400001525878906</v>
          </cell>
          <cell r="F13">
            <v>85.300003051757813</v>
          </cell>
          <cell r="G13">
            <v>172</v>
          </cell>
          <cell r="H13">
            <v>168</v>
          </cell>
          <cell r="I13">
            <v>131.19999694824219</v>
          </cell>
          <cell r="J13">
            <v>156</v>
          </cell>
          <cell r="K13">
            <v>165.80000305175781</v>
          </cell>
          <cell r="L13">
            <v>166.39999389648437</v>
          </cell>
          <cell r="M13">
            <v>76.300003051757813</v>
          </cell>
          <cell r="N13">
            <v>30.799999237060547</v>
          </cell>
        </row>
        <row r="14">
          <cell r="A14" t="str">
            <v>Santiago de Cuba</v>
          </cell>
          <cell r="B14">
            <v>1352.9999961853027</v>
          </cell>
          <cell r="C14">
            <v>41.700000762939453</v>
          </cell>
          <cell r="D14">
            <v>44</v>
          </cell>
          <cell r="E14">
            <v>75</v>
          </cell>
          <cell r="F14">
            <v>94.099998474121094</v>
          </cell>
          <cell r="G14">
            <v>207.10000610351562</v>
          </cell>
          <cell r="H14">
            <v>154.89999389648437</v>
          </cell>
          <cell r="I14">
            <v>110.19999694824219</v>
          </cell>
          <cell r="J14">
            <v>138.30000305175781</v>
          </cell>
          <cell r="K14">
            <v>173.69999694824219</v>
          </cell>
          <cell r="L14">
            <v>178</v>
          </cell>
          <cell r="M14">
            <v>93</v>
          </cell>
          <cell r="N14">
            <v>43</v>
          </cell>
        </row>
        <row r="15">
          <cell r="A15" t="str">
            <v>Guantánamo</v>
          </cell>
          <cell r="B15">
            <v>1488</v>
          </cell>
          <cell r="C15">
            <v>81.400001525878906</v>
          </cell>
          <cell r="D15">
            <v>74.900001525878906</v>
          </cell>
          <cell r="E15">
            <v>87.300003051757813</v>
          </cell>
          <cell r="F15">
            <v>102.40000152587891</v>
          </cell>
          <cell r="G15">
            <v>209</v>
          </cell>
          <cell r="H15">
            <v>122.69999694824219</v>
          </cell>
          <cell r="I15">
            <v>88</v>
          </cell>
          <cell r="J15">
            <v>119.5</v>
          </cell>
          <cell r="K15">
            <v>153.80000305175781</v>
          </cell>
          <cell r="L15">
            <v>187.69999694824219</v>
          </cell>
          <cell r="M15">
            <v>163.89999389648437</v>
          </cell>
          <cell r="N15">
            <v>97.400001525878906</v>
          </cell>
        </row>
        <row r="16">
          <cell r="A16" t="str">
            <v>Isla de la Juventud</v>
          </cell>
          <cell r="B16">
            <v>1424.9999847412109</v>
          </cell>
          <cell r="C16">
            <v>60.599998474121094</v>
          </cell>
          <cell r="D16">
            <v>43.799999237060547</v>
          </cell>
          <cell r="E16">
            <v>42.200000762939453</v>
          </cell>
          <cell r="F16">
            <v>51.799999237060547</v>
          </cell>
          <cell r="G16">
            <v>148.5</v>
          </cell>
          <cell r="H16">
            <v>224.89999389648437</v>
          </cell>
          <cell r="I16">
            <v>161.5</v>
          </cell>
          <cell r="J16">
            <v>193.69999694824219</v>
          </cell>
          <cell r="K16">
            <v>235</v>
          </cell>
          <cell r="L16">
            <v>154.19999694824219</v>
          </cell>
          <cell r="M16">
            <v>57.299999237060547</v>
          </cell>
          <cell r="N16">
            <v>51.5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1"/>
      <sheetName val="2.2"/>
      <sheetName val="2.3"/>
      <sheetName val="2.4-5"/>
      <sheetName val="2.6-7"/>
      <sheetName val="2.8-9-10"/>
      <sheetName val="2.11"/>
      <sheetName val="2.12"/>
      <sheetName val="2.13-14"/>
      <sheetName val="2.15  "/>
      <sheetName val="2.16"/>
      <sheetName val="2.17"/>
      <sheetName val="2.18"/>
      <sheetName val="2.19"/>
      <sheetName val="2.20"/>
      <sheetName val="2.21"/>
      <sheetName val="2,20y 2,21 INRH"/>
      <sheetName val="2.22"/>
      <sheetName val="2.23-24"/>
      <sheetName val="2.25-2.26 "/>
      <sheetName val="Gráficos 2,23 y 2,26"/>
      <sheetName val="2.27"/>
      <sheetName val="2.28"/>
      <sheetName val="2.29"/>
      <sheetName val="2.30-31"/>
      <sheetName val="2.32-33"/>
      <sheetName val="2.34"/>
      <sheetName val="2.35"/>
      <sheetName val="2.36"/>
      <sheetName val="2.37"/>
      <sheetName val="2.38-39"/>
      <sheetName val="2.40"/>
      <sheetName val="2.41"/>
      <sheetName val="2.42"/>
      <sheetName val="2.43"/>
      <sheetName val="2.44"/>
      <sheetName val="2.45"/>
      <sheetName val="2.46-47"/>
      <sheetName val="2.48-49"/>
      <sheetName val="2.50-51"/>
      <sheetName val="2.52-53"/>
      <sheetName val="2.5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">
          <cell r="C4" t="str">
            <v>Muy</v>
          </cell>
          <cell r="E4" t="str">
            <v>Medianamente</v>
          </cell>
          <cell r="F4" t="str">
            <v xml:space="preserve">Poco </v>
          </cell>
        </row>
        <row r="5">
          <cell r="C5" t="str">
            <v>productivos</v>
          </cell>
          <cell r="D5" t="str">
            <v>Productivos</v>
          </cell>
          <cell r="E5" t="str">
            <v>productivos</v>
          </cell>
          <cell r="F5" t="str">
            <v>productivos</v>
          </cell>
        </row>
        <row r="8">
          <cell r="A8" t="str">
            <v xml:space="preserve">  Pinar del Río</v>
          </cell>
          <cell r="C8">
            <v>44.9</v>
          </cell>
          <cell r="D8">
            <v>172.7</v>
          </cell>
          <cell r="E8">
            <v>232.5</v>
          </cell>
          <cell r="F8">
            <v>302.7</v>
          </cell>
        </row>
        <row r="9">
          <cell r="A9" t="str">
            <v xml:space="preserve">  Artemisa</v>
          </cell>
          <cell r="C9">
            <v>50.6</v>
          </cell>
          <cell r="D9">
            <v>68.900000000000006</v>
          </cell>
          <cell r="E9">
            <v>151</v>
          </cell>
          <cell r="F9">
            <v>52.6</v>
          </cell>
        </row>
        <row r="10">
          <cell r="A10" t="str">
            <v xml:space="preserve">  La Habana</v>
          </cell>
          <cell r="C10">
            <v>4.7</v>
          </cell>
          <cell r="D10">
            <v>11.4</v>
          </cell>
          <cell r="E10">
            <v>8</v>
          </cell>
          <cell r="F10">
            <v>5.0999999999999996</v>
          </cell>
        </row>
        <row r="11">
          <cell r="A11" t="str">
            <v xml:space="preserve">  Mayabeque</v>
          </cell>
          <cell r="C11">
            <v>70.8</v>
          </cell>
          <cell r="D11">
            <v>53.11</v>
          </cell>
          <cell r="E11">
            <v>77.2</v>
          </cell>
          <cell r="F11">
            <v>70.5</v>
          </cell>
        </row>
        <row r="12">
          <cell r="A12" t="str">
            <v xml:space="preserve">  Matanzas</v>
          </cell>
          <cell r="C12">
            <v>213.9</v>
          </cell>
          <cell r="D12">
            <v>105.8</v>
          </cell>
          <cell r="E12">
            <v>122.5</v>
          </cell>
          <cell r="F12">
            <v>310.89999999999998</v>
          </cell>
        </row>
        <row r="13">
          <cell r="A13" t="str">
            <v xml:space="preserve">  Villa Clara</v>
          </cell>
          <cell r="C13">
            <v>102.1</v>
          </cell>
          <cell r="D13">
            <v>113.4</v>
          </cell>
          <cell r="E13">
            <v>143.30000000000001</v>
          </cell>
          <cell r="F13">
            <v>390.1</v>
          </cell>
        </row>
        <row r="14">
          <cell r="A14" t="str">
            <v xml:space="preserve">  Cienfuegos</v>
          </cell>
          <cell r="C14">
            <v>87.5</v>
          </cell>
          <cell r="D14">
            <v>81.400000000000006</v>
          </cell>
          <cell r="E14">
            <v>68.400000000000006</v>
          </cell>
          <cell r="F14">
            <v>155.1</v>
          </cell>
        </row>
        <row r="15">
          <cell r="A15" t="str">
            <v xml:space="preserve">  Sancti Spíritus</v>
          </cell>
          <cell r="C15">
            <v>112.8</v>
          </cell>
          <cell r="D15">
            <v>111.3</v>
          </cell>
          <cell r="E15">
            <v>99.4</v>
          </cell>
          <cell r="F15">
            <v>221.5</v>
          </cell>
        </row>
        <row r="16">
          <cell r="A16" t="str">
            <v xml:space="preserve">  Ciego de Ávila</v>
          </cell>
          <cell r="C16">
            <v>203.1</v>
          </cell>
          <cell r="D16">
            <v>65.400000000000006</v>
          </cell>
          <cell r="E16">
            <v>81.099999999999994</v>
          </cell>
          <cell r="F16">
            <v>158.4</v>
          </cell>
        </row>
        <row r="17">
          <cell r="A17" t="str">
            <v xml:space="preserve">  Camagüey</v>
          </cell>
          <cell r="C17">
            <v>223.7</v>
          </cell>
          <cell r="D17">
            <v>201.3</v>
          </cell>
          <cell r="E17">
            <v>280.60000000000002</v>
          </cell>
          <cell r="F17">
            <v>403.8</v>
          </cell>
        </row>
        <row r="18">
          <cell r="A18" t="str">
            <v xml:space="preserve">  Las Tunas</v>
          </cell>
          <cell r="C18">
            <v>107.7</v>
          </cell>
          <cell r="D18">
            <v>109.3</v>
          </cell>
          <cell r="E18">
            <v>114.2</v>
          </cell>
          <cell r="F18">
            <v>260</v>
          </cell>
        </row>
        <row r="19">
          <cell r="A19" t="str">
            <v xml:space="preserve">  Holguín</v>
          </cell>
          <cell r="C19">
            <v>12.5</v>
          </cell>
          <cell r="D19">
            <v>111.6</v>
          </cell>
          <cell r="E19">
            <v>191</v>
          </cell>
          <cell r="F19">
            <v>547.6</v>
          </cell>
        </row>
        <row r="20">
          <cell r="A20" t="str">
            <v xml:space="preserve">  Granma</v>
          </cell>
          <cell r="C20">
            <v>65.5</v>
          </cell>
          <cell r="D20">
            <v>69.900000000000006</v>
          </cell>
          <cell r="E20">
            <v>113.3</v>
          </cell>
          <cell r="F20">
            <v>306.3</v>
          </cell>
        </row>
        <row r="21">
          <cell r="A21" t="str">
            <v xml:space="preserve">  Santiago de Cuba</v>
          </cell>
          <cell r="C21">
            <v>74.900000000000006</v>
          </cell>
          <cell r="D21">
            <v>117.9</v>
          </cell>
          <cell r="E21">
            <v>86.2</v>
          </cell>
          <cell r="F21">
            <v>310.2</v>
          </cell>
        </row>
        <row r="22">
          <cell r="A22" t="str">
            <v xml:space="preserve">  Guantánamo</v>
          </cell>
          <cell r="C22">
            <v>46.5</v>
          </cell>
          <cell r="D22">
            <v>35.4</v>
          </cell>
          <cell r="E22">
            <v>26.3</v>
          </cell>
          <cell r="F22">
            <v>465.5</v>
          </cell>
        </row>
        <row r="23">
          <cell r="A23" t="str">
            <v xml:space="preserve">  Isla de la Juventud</v>
          </cell>
          <cell r="C23">
            <v>15.4</v>
          </cell>
          <cell r="D23">
            <v>24.7</v>
          </cell>
          <cell r="E23">
            <v>16.8</v>
          </cell>
          <cell r="F23">
            <v>47.1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0"/>
  <sheetViews>
    <sheetView showGridLines="0" tabSelected="1" zoomScaleNormal="100" zoomScaleSheetLayoutView="100" workbookViewId="0">
      <selection sqref="A1:XFD1"/>
    </sheetView>
  </sheetViews>
  <sheetFormatPr baseColWidth="10" defaultRowHeight="14.4"/>
  <cols>
    <col min="1" max="1" width="13.33203125" customWidth="1"/>
    <col min="2" max="2" width="21.88671875" customWidth="1"/>
    <col min="3" max="3" width="8.88671875" customWidth="1"/>
    <col min="4" max="4" width="6.6640625" customWidth="1"/>
    <col min="5" max="5" width="0.5546875" customWidth="1"/>
    <col min="6" max="7" width="7" customWidth="1"/>
    <col min="8" max="8" width="0.5546875" customWidth="1"/>
    <col min="9" max="9" width="9.6640625" customWidth="1"/>
    <col min="10" max="10" width="9.33203125" customWidth="1"/>
    <col min="11" max="11" width="8.5546875" customWidth="1"/>
    <col min="12" max="12" width="9.88671875" customWidth="1"/>
  </cols>
  <sheetData>
    <row r="1" spans="1:12">
      <c r="A1" s="111" t="s">
        <v>1179</v>
      </c>
      <c r="B1" s="112"/>
      <c r="C1" s="113"/>
      <c r="D1" s="114"/>
      <c r="E1" s="115"/>
      <c r="F1" s="114"/>
      <c r="G1" s="116"/>
      <c r="H1" s="113"/>
      <c r="I1" s="114"/>
      <c r="J1" s="113"/>
      <c r="K1" s="113"/>
      <c r="L1" s="113"/>
    </row>
    <row r="2" spans="1:12">
      <c r="A2" s="117"/>
      <c r="B2" s="112"/>
      <c r="C2" s="113"/>
      <c r="D2" s="114"/>
      <c r="E2" s="115"/>
      <c r="F2" s="114"/>
      <c r="G2" s="116"/>
      <c r="H2" s="113"/>
      <c r="I2" s="114"/>
      <c r="J2" s="113"/>
      <c r="K2" s="113"/>
      <c r="L2" s="113"/>
    </row>
    <row r="3" spans="1:12">
      <c r="A3" s="59"/>
      <c r="B3" s="59"/>
      <c r="C3" s="1965" t="s">
        <v>1181</v>
      </c>
      <c r="D3" s="1965"/>
      <c r="E3" s="118"/>
      <c r="F3" s="1966" t="s">
        <v>213</v>
      </c>
      <c r="G3" s="1966"/>
      <c r="H3" s="60"/>
      <c r="I3" s="1965" t="s">
        <v>214</v>
      </c>
      <c r="J3" s="1965"/>
      <c r="K3" s="60" t="s">
        <v>215</v>
      </c>
      <c r="L3" s="60" t="s">
        <v>216</v>
      </c>
    </row>
    <row r="4" spans="1:12">
      <c r="A4" s="63" t="s">
        <v>217</v>
      </c>
      <c r="B4" s="62"/>
      <c r="C4" s="118" t="s">
        <v>218</v>
      </c>
      <c r="D4" s="66" t="s">
        <v>219</v>
      </c>
      <c r="E4" s="118"/>
      <c r="F4" s="66" t="s">
        <v>58</v>
      </c>
      <c r="G4" s="118" t="s">
        <v>59</v>
      </c>
      <c r="H4" s="60"/>
      <c r="I4" s="119" t="s">
        <v>220</v>
      </c>
      <c r="J4" s="60" t="s">
        <v>221</v>
      </c>
      <c r="K4" s="60" t="s">
        <v>222</v>
      </c>
      <c r="L4" s="60" t="s">
        <v>223</v>
      </c>
    </row>
    <row r="5" spans="1:12">
      <c r="A5" s="120" t="s">
        <v>61</v>
      </c>
      <c r="B5" s="120" t="s">
        <v>62</v>
      </c>
      <c r="C5" s="66" t="s">
        <v>224</v>
      </c>
      <c r="D5" s="66" t="s">
        <v>225</v>
      </c>
      <c r="E5" s="66"/>
      <c r="F5" s="66" t="s">
        <v>226</v>
      </c>
      <c r="G5" s="66" t="s">
        <v>226</v>
      </c>
      <c r="H5" s="64"/>
      <c r="I5" s="121" t="s">
        <v>227</v>
      </c>
      <c r="J5" s="66" t="s">
        <v>228</v>
      </c>
      <c r="K5" s="66" t="s">
        <v>229</v>
      </c>
      <c r="L5" s="66" t="s">
        <v>230</v>
      </c>
    </row>
    <row r="6" spans="1:12" s="312" customFormat="1" ht="5.0999999999999996" customHeight="1">
      <c r="A6" s="308"/>
      <c r="B6" s="308"/>
      <c r="C6" s="309"/>
      <c r="D6" s="309"/>
      <c r="E6" s="309"/>
      <c r="F6" s="309"/>
      <c r="G6" s="309"/>
      <c r="H6" s="310"/>
      <c r="I6" s="311"/>
      <c r="J6" s="309"/>
      <c r="K6" s="309"/>
      <c r="L6" s="309"/>
    </row>
    <row r="7" spans="1:12">
      <c r="A7" s="122" t="s">
        <v>231</v>
      </c>
      <c r="B7" s="63" t="s">
        <v>232</v>
      </c>
      <c r="C7" s="123">
        <f>AVERAGE(C9,C18,C23,C27,C34,C43,C50,C54,C69,C75,C83,C87,C95,C101,C106,C113)</f>
        <v>1317.1058333333333</v>
      </c>
      <c r="D7" s="124">
        <f>AVERAGE(D9,D18,D23,D27,D34,D43,D50,D54,D69,D75,D83,D87,D95,D101,D106,D113)</f>
        <v>128.96770833333332</v>
      </c>
      <c r="E7" s="123"/>
      <c r="F7" s="123">
        <f>AVERAGE(F9,F18,F23,F27,F34,F43,F50,F54,F69,F75,F83,F87,F95,F101,F106,F113)</f>
        <v>30.662271825396825</v>
      </c>
      <c r="G7" s="123">
        <f>AVERAGE(G9,G18,G23,G27,G34,G43,G50,G54,G69,G75,G83,G87,G95,G101,G106,G113)</f>
        <v>20.982003968253967</v>
      </c>
      <c r="H7" s="123"/>
      <c r="I7" s="123" t="s">
        <v>23</v>
      </c>
      <c r="J7" s="123" t="s">
        <v>23</v>
      </c>
      <c r="K7" s="124">
        <f>AVERAGE(K9,K18,K23,K27,K34,K43,K50,K54,K69,K75,K83,K87,K95,K101,K106,K113)</f>
        <v>77.974851190476187</v>
      </c>
      <c r="L7" s="124">
        <f>AVERAGE(L9,L18,L23,L27,L34,L43,L50,L54,L69,L75,L83,L87,L95,L101,L106,L113)</f>
        <v>3.3558407738095242</v>
      </c>
    </row>
    <row r="8" spans="1:12" ht="5.0999999999999996" customHeight="1">
      <c r="A8" s="125"/>
      <c r="B8" s="126"/>
      <c r="C8" s="127"/>
      <c r="D8" s="128"/>
      <c r="E8" s="127"/>
      <c r="F8" s="127"/>
      <c r="G8" s="127"/>
      <c r="H8" s="127"/>
      <c r="I8" s="127"/>
      <c r="J8" s="127"/>
      <c r="K8" s="128"/>
      <c r="L8" s="128"/>
    </row>
    <row r="9" spans="1:12" ht="12.75" customHeight="1">
      <c r="A9" s="129" t="s">
        <v>66</v>
      </c>
      <c r="B9" s="160" t="s">
        <v>233</v>
      </c>
      <c r="C9" s="1615">
        <f>AVERAGE(C11:C17)</f>
        <v>1457.4285714285713</v>
      </c>
      <c r="D9" s="1616">
        <f>AVERAGE(D11:D17)</f>
        <v>122</v>
      </c>
      <c r="E9" s="1617"/>
      <c r="F9" s="1617">
        <f>AVERAGE(F11:F17)</f>
        <v>30.62857142857143</v>
      </c>
      <c r="G9" s="1617">
        <f>AVERAGE(G11:G17)</f>
        <v>21.414285714285715</v>
      </c>
      <c r="H9" s="133"/>
      <c r="I9" s="123" t="s">
        <v>23</v>
      </c>
      <c r="J9" s="123" t="s">
        <v>23</v>
      </c>
      <c r="K9" s="132">
        <f>AVERAGE(K11:K17)</f>
        <v>77.464285714285708</v>
      </c>
      <c r="L9" s="134">
        <f>AVERAGE(L11:L17)</f>
        <v>3.6309523809523809</v>
      </c>
    </row>
    <row r="10" spans="1:12" ht="12.75" customHeight="1">
      <c r="A10" s="129"/>
      <c r="B10" s="130" t="s">
        <v>234</v>
      </c>
      <c r="C10" s="131"/>
      <c r="D10" s="132"/>
      <c r="E10" s="1274"/>
      <c r="F10" s="1274"/>
      <c r="G10" s="1274"/>
      <c r="H10" s="133"/>
      <c r="I10" s="123"/>
      <c r="J10" s="123"/>
      <c r="K10" s="132"/>
      <c r="L10" s="134"/>
    </row>
    <row r="11" spans="1:12" ht="12.75" customHeight="1">
      <c r="A11" s="135"/>
      <c r="B11" s="136" t="s">
        <v>67</v>
      </c>
      <c r="C11" s="137">
        <v>1480</v>
      </c>
      <c r="D11" s="138">
        <v>129</v>
      </c>
      <c r="E11" s="139"/>
      <c r="F11" s="140">
        <v>29.9</v>
      </c>
      <c r="G11" s="141">
        <v>22.9</v>
      </c>
      <c r="H11" s="142"/>
      <c r="I11" s="143" t="s">
        <v>975</v>
      </c>
      <c r="J11" s="144">
        <v>5.6</v>
      </c>
      <c r="K11" s="145">
        <v>77.25</v>
      </c>
      <c r="L11" s="146">
        <v>3.75</v>
      </c>
    </row>
    <row r="12" spans="1:12" ht="12.75" customHeight="1">
      <c r="A12" s="135"/>
      <c r="B12" s="136" t="s">
        <v>70</v>
      </c>
      <c r="C12" s="137">
        <v>1261.5</v>
      </c>
      <c r="D12" s="138">
        <v>112</v>
      </c>
      <c r="E12" s="139"/>
      <c r="F12" s="140">
        <v>30.6</v>
      </c>
      <c r="G12" s="141">
        <v>21</v>
      </c>
      <c r="H12" s="142"/>
      <c r="I12" s="147" t="s">
        <v>975</v>
      </c>
      <c r="J12" s="148">
        <v>13.8</v>
      </c>
      <c r="K12" s="145">
        <v>80</v>
      </c>
      <c r="L12" s="146">
        <v>4</v>
      </c>
    </row>
    <row r="13" spans="1:12" ht="12.75" customHeight="1">
      <c r="A13" s="73"/>
      <c r="B13" s="136" t="s">
        <v>71</v>
      </c>
      <c r="C13" s="137">
        <v>1724.3</v>
      </c>
      <c r="D13" s="138">
        <v>141</v>
      </c>
      <c r="E13" s="139"/>
      <c r="F13" s="140">
        <v>30</v>
      </c>
      <c r="G13" s="141">
        <v>20.8</v>
      </c>
      <c r="H13" s="142"/>
      <c r="I13" s="149" t="s">
        <v>976</v>
      </c>
      <c r="J13" s="150">
        <v>5.7</v>
      </c>
      <c r="K13" s="145">
        <v>77</v>
      </c>
      <c r="L13" s="146">
        <v>3</v>
      </c>
    </row>
    <row r="14" spans="1:12" ht="12.75" customHeight="1">
      <c r="A14" s="73"/>
      <c r="B14" s="136" t="s">
        <v>74</v>
      </c>
      <c r="C14" s="137">
        <v>1300.5</v>
      </c>
      <c r="D14" s="138">
        <v>106</v>
      </c>
      <c r="E14" s="139"/>
      <c r="F14" s="151">
        <v>31.3</v>
      </c>
      <c r="G14" s="152">
        <v>22.3</v>
      </c>
      <c r="H14" s="142"/>
      <c r="I14" s="149" t="s">
        <v>977</v>
      </c>
      <c r="J14" s="153">
        <v>6.1</v>
      </c>
      <c r="K14" s="145">
        <v>80</v>
      </c>
      <c r="L14" s="146">
        <v>4</v>
      </c>
    </row>
    <row r="15" spans="1:12" ht="12.75" customHeight="1">
      <c r="A15" s="73"/>
      <c r="B15" s="136" t="s">
        <v>66</v>
      </c>
      <c r="C15" s="137">
        <v>1236.5</v>
      </c>
      <c r="D15" s="138">
        <v>113</v>
      </c>
      <c r="E15" s="139"/>
      <c r="F15" s="140">
        <v>31</v>
      </c>
      <c r="G15" s="141">
        <v>20.9</v>
      </c>
      <c r="H15" s="142"/>
      <c r="I15" s="154" t="s">
        <v>975</v>
      </c>
      <c r="J15" s="155">
        <v>9.8000000000000007</v>
      </c>
      <c r="K15" s="145">
        <v>78</v>
      </c>
      <c r="L15" s="146">
        <v>4</v>
      </c>
    </row>
    <row r="16" spans="1:12" ht="12.75" customHeight="1">
      <c r="A16" s="73"/>
      <c r="B16" s="136" t="s">
        <v>78</v>
      </c>
      <c r="C16" s="137">
        <v>1571.7</v>
      </c>
      <c r="D16" s="138">
        <v>112</v>
      </c>
      <c r="E16" s="139"/>
      <c r="F16" s="140">
        <v>30.9</v>
      </c>
      <c r="G16" s="141">
        <v>21.1</v>
      </c>
      <c r="H16" s="142"/>
      <c r="I16" s="156" t="s">
        <v>978</v>
      </c>
      <c r="J16" s="157">
        <v>5.5</v>
      </c>
      <c r="K16" s="145">
        <v>77</v>
      </c>
      <c r="L16" s="146">
        <v>3.6666666666666665</v>
      </c>
    </row>
    <row r="17" spans="1:12" ht="12.75" customHeight="1">
      <c r="A17" s="73"/>
      <c r="B17" s="136" t="s">
        <v>80</v>
      </c>
      <c r="C17" s="137">
        <v>1627.5</v>
      </c>
      <c r="D17" s="138">
        <v>141</v>
      </c>
      <c r="E17" s="139"/>
      <c r="F17" s="140">
        <v>30.7</v>
      </c>
      <c r="G17" s="141">
        <v>20.9</v>
      </c>
      <c r="H17" s="142"/>
      <c r="I17" s="158" t="s">
        <v>975</v>
      </c>
      <c r="J17" s="159">
        <v>5.8</v>
      </c>
      <c r="K17" s="145">
        <v>73</v>
      </c>
      <c r="L17" s="146">
        <v>3</v>
      </c>
    </row>
    <row r="18" spans="1:12" ht="12.75" customHeight="1">
      <c r="A18" s="129" t="s">
        <v>82</v>
      </c>
      <c r="B18" s="160" t="s">
        <v>233</v>
      </c>
      <c r="C18" s="131">
        <f>AVERAGE(C20:C22)</f>
        <v>1576.6000000000001</v>
      </c>
      <c r="D18" s="132">
        <f>AVERAGE(D20:D22)</f>
        <v>126.66666666666667</v>
      </c>
      <c r="E18" s="161" t="e">
        <f>AVERAGE(E20:E22)</f>
        <v>#DIV/0!</v>
      </c>
      <c r="F18" s="161">
        <f>AVERAGE(F20:F22)</f>
        <v>30.444444444444446</v>
      </c>
      <c r="G18" s="161">
        <f>AVERAGE(G20:G22)</f>
        <v>20.977777777777778</v>
      </c>
      <c r="H18" s="131"/>
      <c r="I18" s="123" t="s">
        <v>23</v>
      </c>
      <c r="J18" s="123" t="s">
        <v>23</v>
      </c>
      <c r="K18" s="132">
        <f>AVERAGE(K20:K22)</f>
        <v>78.333333333333329</v>
      </c>
      <c r="L18" s="134">
        <f>AVERAGE(L20:L22)</f>
        <v>3.3333333333333335</v>
      </c>
    </row>
    <row r="19" spans="1:12" ht="12.75" customHeight="1">
      <c r="A19" s="162"/>
      <c r="B19" s="130" t="s">
        <v>234</v>
      </c>
      <c r="C19" s="163"/>
      <c r="D19" s="163"/>
      <c r="E19" s="163"/>
      <c r="F19" s="163"/>
      <c r="G19" s="163"/>
      <c r="H19" s="163"/>
      <c r="I19" s="163"/>
      <c r="J19" s="163"/>
      <c r="K19" s="163"/>
      <c r="L19" s="163"/>
    </row>
    <row r="20" spans="1:12" ht="12.75" customHeight="1">
      <c r="A20" s="135"/>
      <c r="B20" s="136" t="s">
        <v>235</v>
      </c>
      <c r="C20" s="164">
        <v>1462.5</v>
      </c>
      <c r="D20" s="165">
        <v>127</v>
      </c>
      <c r="E20" s="166"/>
      <c r="F20" s="167">
        <v>30.533333333333335</v>
      </c>
      <c r="G20" s="167">
        <v>22.033333333333331</v>
      </c>
      <c r="H20" s="168"/>
      <c r="I20" s="169" t="s">
        <v>975</v>
      </c>
      <c r="J20" s="167">
        <v>11.8</v>
      </c>
      <c r="K20" s="165">
        <v>78</v>
      </c>
      <c r="L20" s="170">
        <v>4</v>
      </c>
    </row>
    <row r="21" spans="1:12" ht="12.75" customHeight="1">
      <c r="A21" s="171"/>
      <c r="B21" s="136" t="s">
        <v>85</v>
      </c>
      <c r="C21" s="164">
        <v>1946.8</v>
      </c>
      <c r="D21" s="165">
        <v>134</v>
      </c>
      <c r="E21" s="166"/>
      <c r="F21" s="167">
        <v>29.8</v>
      </c>
      <c r="G21" s="167">
        <v>20</v>
      </c>
      <c r="H21" s="168"/>
      <c r="I21" s="169" t="s">
        <v>975</v>
      </c>
      <c r="J21" s="167">
        <v>6</v>
      </c>
      <c r="K21" s="165">
        <v>80</v>
      </c>
      <c r="L21" s="170">
        <v>3</v>
      </c>
    </row>
    <row r="22" spans="1:12" ht="12.75" customHeight="1">
      <c r="A22" s="73"/>
      <c r="B22" s="136" t="s">
        <v>87</v>
      </c>
      <c r="C22" s="164">
        <v>1320.5</v>
      </c>
      <c r="D22" s="165">
        <v>119</v>
      </c>
      <c r="E22" s="172"/>
      <c r="F22" s="167">
        <v>31</v>
      </c>
      <c r="G22" s="167">
        <v>20.9</v>
      </c>
      <c r="H22" s="142"/>
      <c r="I22" s="169" t="s">
        <v>978</v>
      </c>
      <c r="J22" s="167">
        <v>3.9</v>
      </c>
      <c r="K22" s="165">
        <v>77</v>
      </c>
      <c r="L22" s="170">
        <v>3</v>
      </c>
    </row>
    <row r="23" spans="1:12" ht="12.75" customHeight="1">
      <c r="A23" s="173" t="s">
        <v>236</v>
      </c>
      <c r="B23" s="160" t="s">
        <v>233</v>
      </c>
      <c r="C23" s="131">
        <f>AVERAGE(C25:C26)</f>
        <v>1495.55</v>
      </c>
      <c r="D23" s="132">
        <f>AVERAGE(D25:D26)</f>
        <v>117.5</v>
      </c>
      <c r="E23" s="161"/>
      <c r="F23" s="161">
        <f>AVERAGE(F25:F26)</f>
        <v>30.1</v>
      </c>
      <c r="G23" s="161">
        <f>AVERAGE(G25:G26)</f>
        <v>21.4</v>
      </c>
      <c r="H23" s="133"/>
      <c r="I23" s="123" t="s">
        <v>23</v>
      </c>
      <c r="J23" s="123" t="s">
        <v>23</v>
      </c>
      <c r="K23" s="132">
        <f>AVERAGE(K25:K26)</f>
        <v>77</v>
      </c>
      <c r="L23" s="134">
        <f>AVERAGE(L25:L26)</f>
        <v>3</v>
      </c>
    </row>
    <row r="24" spans="1:12" ht="12.75" customHeight="1">
      <c r="A24" s="162"/>
      <c r="B24" s="130" t="s">
        <v>234</v>
      </c>
      <c r="C24" s="131"/>
      <c r="D24" s="132"/>
      <c r="E24" s="163"/>
      <c r="F24" s="161"/>
      <c r="G24" s="161"/>
      <c r="H24" s="133"/>
      <c r="I24" s="123"/>
      <c r="J24" s="123"/>
      <c r="K24" s="132"/>
      <c r="L24" s="134"/>
    </row>
    <row r="25" spans="1:12" ht="12.75" customHeight="1">
      <c r="A25" s="135"/>
      <c r="B25" s="136" t="s">
        <v>90</v>
      </c>
      <c r="C25" s="137">
        <v>966.19999999999993</v>
      </c>
      <c r="D25" s="138">
        <v>101</v>
      </c>
      <c r="E25" s="174"/>
      <c r="F25" s="175">
        <v>30.1</v>
      </c>
      <c r="G25" s="176">
        <v>22.2</v>
      </c>
      <c r="H25" s="177"/>
      <c r="I25" s="169" t="s">
        <v>975</v>
      </c>
      <c r="J25" s="167">
        <v>8.6</v>
      </c>
      <c r="K25" s="165">
        <v>75</v>
      </c>
      <c r="L25" s="170">
        <v>3</v>
      </c>
    </row>
    <row r="26" spans="1:12" ht="12.75" customHeight="1">
      <c r="A26" s="178"/>
      <c r="B26" s="136" t="s">
        <v>92</v>
      </c>
      <c r="C26" s="137">
        <v>2024.9</v>
      </c>
      <c r="D26" s="138">
        <v>134</v>
      </c>
      <c r="E26" s="174"/>
      <c r="F26" s="175">
        <v>30.1</v>
      </c>
      <c r="G26" s="176">
        <v>20.6</v>
      </c>
      <c r="H26" s="177"/>
      <c r="I26" s="169" t="s">
        <v>979</v>
      </c>
      <c r="J26" s="167">
        <v>6.7</v>
      </c>
      <c r="K26" s="165">
        <v>79</v>
      </c>
      <c r="L26" s="170">
        <v>3</v>
      </c>
    </row>
    <row r="27" spans="1:12" ht="12.75" customHeight="1">
      <c r="A27" s="129" t="s">
        <v>94</v>
      </c>
      <c r="B27" s="160" t="s">
        <v>233</v>
      </c>
      <c r="C27" s="131">
        <f>AVERAGE(C29:C33)</f>
        <v>1664.48</v>
      </c>
      <c r="D27" s="132">
        <f>AVERAGE(D29:D33)</f>
        <v>130.19999999999999</v>
      </c>
      <c r="E27" s="161"/>
      <c r="F27" s="161">
        <f>AVERAGE(F29:F33)</f>
        <v>30.320000000000004</v>
      </c>
      <c r="G27" s="161">
        <f>AVERAGE(G29:G33)</f>
        <v>19.68</v>
      </c>
      <c r="H27" s="133"/>
      <c r="I27" s="123" t="s">
        <v>23</v>
      </c>
      <c r="J27" s="123" t="s">
        <v>23</v>
      </c>
      <c r="K27" s="132">
        <f>AVERAGE(K29:K33)</f>
        <v>79.400000000000006</v>
      </c>
      <c r="L27" s="134">
        <f>AVERAGE(L29:L33)</f>
        <v>3.6</v>
      </c>
    </row>
    <row r="28" spans="1:12" ht="12.75" customHeight="1">
      <c r="A28" s="173"/>
      <c r="B28" s="130" t="s">
        <v>234</v>
      </c>
      <c r="C28" s="131"/>
      <c r="D28" s="132"/>
      <c r="E28" s="163"/>
      <c r="F28" s="161"/>
      <c r="G28" s="161"/>
      <c r="H28" s="133"/>
      <c r="I28" s="123"/>
      <c r="J28" s="123"/>
      <c r="K28" s="132"/>
      <c r="L28" s="134"/>
    </row>
    <row r="29" spans="1:12" ht="12.75" customHeight="1">
      <c r="A29" s="135"/>
      <c r="B29" s="136" t="s">
        <v>95</v>
      </c>
      <c r="C29" s="164">
        <v>1674.8</v>
      </c>
      <c r="D29" s="145">
        <v>147</v>
      </c>
      <c r="E29" s="166"/>
      <c r="F29" s="143">
        <v>29.7</v>
      </c>
      <c r="G29" s="143">
        <v>18.7</v>
      </c>
      <c r="H29" s="168"/>
      <c r="I29" s="142" t="s">
        <v>979</v>
      </c>
      <c r="J29" s="143">
        <v>10.7</v>
      </c>
      <c r="K29" s="145">
        <v>80</v>
      </c>
      <c r="L29" s="146">
        <v>4</v>
      </c>
    </row>
    <row r="30" spans="1:12" ht="12.75" customHeight="1">
      <c r="A30" s="135"/>
      <c r="B30" s="136" t="s">
        <v>98</v>
      </c>
      <c r="C30" s="164">
        <v>1157.2</v>
      </c>
      <c r="D30" s="165">
        <v>105</v>
      </c>
      <c r="E30" s="179"/>
      <c r="F30" s="164">
        <v>30.8</v>
      </c>
      <c r="G30" s="164">
        <v>20.399999999999999</v>
      </c>
      <c r="H30" s="167"/>
      <c r="I30" s="143" t="s">
        <v>978</v>
      </c>
      <c r="J30" s="143">
        <v>11.8</v>
      </c>
      <c r="K30" s="180">
        <v>79</v>
      </c>
      <c r="L30" s="181">
        <v>4</v>
      </c>
    </row>
    <row r="31" spans="1:12" ht="12.75" customHeight="1">
      <c r="A31" s="135"/>
      <c r="B31" s="136" t="s">
        <v>101</v>
      </c>
      <c r="C31" s="164">
        <v>1923</v>
      </c>
      <c r="D31" s="165">
        <v>128</v>
      </c>
      <c r="E31" s="182"/>
      <c r="F31" s="167">
        <v>30.4</v>
      </c>
      <c r="G31" s="167">
        <v>19.7</v>
      </c>
      <c r="H31" s="177"/>
      <c r="I31" s="169" t="s">
        <v>980</v>
      </c>
      <c r="J31" s="167">
        <v>6.3</v>
      </c>
      <c r="K31" s="165">
        <v>80</v>
      </c>
      <c r="L31" s="170">
        <v>3</v>
      </c>
    </row>
    <row r="32" spans="1:12" ht="12.75" customHeight="1">
      <c r="A32" s="171"/>
      <c r="B32" s="136" t="s">
        <v>104</v>
      </c>
      <c r="C32" s="164">
        <v>1549.9999999999998</v>
      </c>
      <c r="D32" s="165">
        <v>137</v>
      </c>
      <c r="E32" s="182"/>
      <c r="F32" s="167">
        <v>30.9</v>
      </c>
      <c r="G32" s="167">
        <v>20.3</v>
      </c>
      <c r="H32" s="177"/>
      <c r="I32" s="169" t="s">
        <v>979</v>
      </c>
      <c r="J32" s="167">
        <v>5.5</v>
      </c>
      <c r="K32" s="165">
        <v>78</v>
      </c>
      <c r="L32" s="170">
        <v>3</v>
      </c>
    </row>
    <row r="33" spans="1:12" ht="12.75" customHeight="1">
      <c r="A33" s="183"/>
      <c r="B33" s="136" t="s">
        <v>237</v>
      </c>
      <c r="C33" s="164">
        <v>2017.4</v>
      </c>
      <c r="D33" s="165">
        <v>134</v>
      </c>
      <c r="E33" s="182"/>
      <c r="F33" s="167">
        <v>29.8</v>
      </c>
      <c r="G33" s="167">
        <v>19.3</v>
      </c>
      <c r="H33" s="177"/>
      <c r="I33" s="169" t="s">
        <v>975</v>
      </c>
      <c r="J33" s="167">
        <v>4.0999999999999996</v>
      </c>
      <c r="K33" s="165">
        <v>80</v>
      </c>
      <c r="L33" s="170">
        <v>4</v>
      </c>
    </row>
    <row r="34" spans="1:12" ht="12.75" customHeight="1">
      <c r="A34" s="129" t="s">
        <v>108</v>
      </c>
      <c r="B34" s="160" t="s">
        <v>233</v>
      </c>
      <c r="C34" s="131">
        <f>AVERAGE(C36:C42)</f>
        <v>1408.0714285714287</v>
      </c>
      <c r="D34" s="132">
        <f>AVERAGE(D36:E42)</f>
        <v>121</v>
      </c>
      <c r="E34" s="161"/>
      <c r="F34" s="161">
        <f>AVERAGE(F36:F42)</f>
        <v>30.8</v>
      </c>
      <c r="G34" s="161">
        <f>AVERAGE(G36:H42)</f>
        <v>20.64</v>
      </c>
      <c r="H34" s="60"/>
      <c r="I34" s="123" t="s">
        <v>23</v>
      </c>
      <c r="J34" s="123" t="s">
        <v>23</v>
      </c>
      <c r="K34" s="132">
        <f>AVERAGE(K36:K42)</f>
        <v>78.25</v>
      </c>
      <c r="L34" s="134">
        <f>AVERAGE(L35:M41)</f>
        <v>3</v>
      </c>
    </row>
    <row r="35" spans="1:12" ht="12.75" customHeight="1">
      <c r="A35" s="129"/>
      <c r="B35" s="130" t="s">
        <v>234</v>
      </c>
      <c r="C35" s="131"/>
      <c r="D35" s="132"/>
      <c r="E35" s="163"/>
      <c r="F35" s="161"/>
      <c r="G35" s="161"/>
      <c r="H35" s="60"/>
      <c r="I35" s="123"/>
      <c r="J35" s="123"/>
      <c r="K35" s="184"/>
      <c r="L35" s="185"/>
    </row>
    <row r="36" spans="1:12" ht="12.75" customHeight="1">
      <c r="A36" s="1766"/>
      <c r="B36" s="136" t="s">
        <v>109</v>
      </c>
      <c r="C36" s="1767">
        <v>1405.5</v>
      </c>
      <c r="D36" s="145">
        <v>138</v>
      </c>
      <c r="E36" s="166"/>
      <c r="F36" s="143" t="s">
        <v>981</v>
      </c>
      <c r="G36" s="143" t="s">
        <v>981</v>
      </c>
      <c r="H36" s="168"/>
      <c r="I36" s="278" t="s">
        <v>979</v>
      </c>
      <c r="J36" s="143">
        <v>3.9</v>
      </c>
      <c r="K36" s="145" t="s">
        <v>981</v>
      </c>
      <c r="L36" s="146">
        <v>3</v>
      </c>
    </row>
    <row r="37" spans="1:12" ht="12.75" customHeight="1">
      <c r="A37" s="171"/>
      <c r="B37" s="136" t="s">
        <v>112</v>
      </c>
      <c r="C37" s="186">
        <v>1301</v>
      </c>
      <c r="D37" s="188">
        <v>117</v>
      </c>
      <c r="E37" s="166"/>
      <c r="F37" s="143">
        <v>31</v>
      </c>
      <c r="G37" s="143">
        <v>18.600000000000001</v>
      </c>
      <c r="H37" s="168"/>
      <c r="I37" s="187" t="s">
        <v>975</v>
      </c>
      <c r="J37" s="150">
        <v>17</v>
      </c>
      <c r="K37" s="145">
        <v>80</v>
      </c>
      <c r="L37" s="146">
        <v>3</v>
      </c>
    </row>
    <row r="38" spans="1:12" ht="12.75" customHeight="1">
      <c r="A38" s="183"/>
      <c r="B38" s="136" t="s">
        <v>113</v>
      </c>
      <c r="C38" s="189">
        <v>1820.5</v>
      </c>
      <c r="D38" s="190">
        <v>125</v>
      </c>
      <c r="E38" s="166"/>
      <c r="F38" s="143">
        <v>31.2</v>
      </c>
      <c r="G38" s="143">
        <v>19.600000000000001</v>
      </c>
      <c r="H38" s="168"/>
      <c r="I38" s="187" t="s">
        <v>981</v>
      </c>
      <c r="J38" s="150" t="s">
        <v>981</v>
      </c>
      <c r="K38" s="145" t="s">
        <v>981</v>
      </c>
      <c r="L38" s="146" t="s">
        <v>981</v>
      </c>
    </row>
    <row r="39" spans="1:12" ht="12.75" customHeight="1">
      <c r="A39" s="73"/>
      <c r="B39" s="136" t="s">
        <v>114</v>
      </c>
      <c r="C39" s="191">
        <v>997.2</v>
      </c>
      <c r="D39" s="192">
        <v>80</v>
      </c>
      <c r="E39" s="166"/>
      <c r="F39" s="143">
        <v>30.4</v>
      </c>
      <c r="G39" s="143">
        <v>21</v>
      </c>
      <c r="H39" s="168"/>
      <c r="I39" s="187" t="s">
        <v>979</v>
      </c>
      <c r="J39" s="150">
        <v>8.5</v>
      </c>
      <c r="K39" s="145">
        <v>79</v>
      </c>
      <c r="L39" s="146">
        <v>3</v>
      </c>
    </row>
    <row r="40" spans="1:12" ht="12.75" customHeight="1">
      <c r="A40" s="73"/>
      <c r="B40" s="136" t="s">
        <v>120</v>
      </c>
      <c r="C40" s="193">
        <v>1624.5</v>
      </c>
      <c r="D40" s="194">
        <v>140</v>
      </c>
      <c r="E40" s="166"/>
      <c r="F40" s="167" t="s">
        <v>981</v>
      </c>
      <c r="G40" s="167" t="s">
        <v>981</v>
      </c>
      <c r="H40" s="168"/>
      <c r="I40" s="187" t="s">
        <v>975</v>
      </c>
      <c r="J40" s="150">
        <v>7.7</v>
      </c>
      <c r="K40" s="145" t="s">
        <v>981</v>
      </c>
      <c r="L40" s="146">
        <v>3</v>
      </c>
    </row>
    <row r="41" spans="1:12" ht="12.75" customHeight="1">
      <c r="A41" s="73"/>
      <c r="B41" s="136" t="s">
        <v>119</v>
      </c>
      <c r="C41" s="195">
        <v>1624.6</v>
      </c>
      <c r="D41" s="196">
        <v>119</v>
      </c>
      <c r="E41" s="166"/>
      <c r="F41" s="167">
        <v>31.7</v>
      </c>
      <c r="G41" s="167">
        <v>20</v>
      </c>
      <c r="H41" s="168"/>
      <c r="I41" s="187" t="s">
        <v>979</v>
      </c>
      <c r="J41" s="150">
        <v>6.3</v>
      </c>
      <c r="K41" s="145">
        <v>76</v>
      </c>
      <c r="L41" s="146">
        <v>3</v>
      </c>
    </row>
    <row r="42" spans="1:12" ht="12.75" customHeight="1">
      <c r="A42" s="73"/>
      <c r="B42" s="136" t="s">
        <v>116</v>
      </c>
      <c r="C42" s="197">
        <v>1083.2</v>
      </c>
      <c r="D42" s="198">
        <v>128</v>
      </c>
      <c r="E42" s="166"/>
      <c r="F42" s="199">
        <v>29.7</v>
      </c>
      <c r="G42" s="167">
        <v>24</v>
      </c>
      <c r="H42" s="168"/>
      <c r="I42" s="187" t="s">
        <v>979</v>
      </c>
      <c r="J42" s="150">
        <v>8.5</v>
      </c>
      <c r="K42" s="145">
        <v>78</v>
      </c>
      <c r="L42" s="146">
        <v>4</v>
      </c>
    </row>
    <row r="43" spans="1:12" ht="12.75" customHeight="1">
      <c r="A43" s="129" t="s">
        <v>121</v>
      </c>
      <c r="B43" s="160" t="s">
        <v>233</v>
      </c>
      <c r="C43" s="200">
        <f>AVERAGE(C45:C49)</f>
        <v>1482.04</v>
      </c>
      <c r="D43" s="201">
        <f>AVERAGE(D45:E49)</f>
        <v>153.6</v>
      </c>
      <c r="E43" s="202"/>
      <c r="F43" s="202">
        <f>AVERAGE(F45:F49)</f>
        <v>30.26</v>
      </c>
      <c r="G43" s="202">
        <f>AVERAGE(G45:H49)</f>
        <v>20.62</v>
      </c>
      <c r="H43" s="60"/>
      <c r="I43" s="123" t="s">
        <v>23</v>
      </c>
      <c r="J43" s="123" t="s">
        <v>23</v>
      </c>
      <c r="K43" s="132">
        <f>AVERAGE(K45:K49)</f>
        <v>78.8</v>
      </c>
      <c r="L43" s="134">
        <f>AVERAGE(L44:M48)</f>
        <v>3.708333333333333</v>
      </c>
    </row>
    <row r="44" spans="1:12" ht="12.75" customHeight="1">
      <c r="A44" s="162"/>
      <c r="B44" s="130" t="s">
        <v>234</v>
      </c>
      <c r="C44" s="200"/>
      <c r="D44" s="201"/>
      <c r="E44" s="163"/>
      <c r="F44" s="202"/>
      <c r="G44" s="202"/>
      <c r="H44" s="60"/>
      <c r="I44" s="123"/>
      <c r="J44" s="123"/>
      <c r="K44" s="132"/>
      <c r="L44" s="134"/>
    </row>
    <row r="45" spans="1:12" ht="12.75" customHeight="1">
      <c r="A45" s="1766"/>
      <c r="B45" s="136" t="s">
        <v>238</v>
      </c>
      <c r="C45" s="1768">
        <v>1600.3</v>
      </c>
      <c r="D45" s="1769">
        <v>165</v>
      </c>
      <c r="E45" s="166"/>
      <c r="F45" s="143">
        <v>29.5</v>
      </c>
      <c r="G45" s="143">
        <v>22.1</v>
      </c>
      <c r="H45" s="168"/>
      <c r="I45" s="142" t="s">
        <v>977</v>
      </c>
      <c r="J45" s="1770">
        <v>17.7</v>
      </c>
      <c r="K45" s="145">
        <v>79</v>
      </c>
      <c r="L45" s="146">
        <v>3.6666666666666665</v>
      </c>
    </row>
    <row r="46" spans="1:12" ht="12.75" customHeight="1">
      <c r="A46" s="73"/>
      <c r="B46" s="136" t="s">
        <v>124</v>
      </c>
      <c r="C46" s="203">
        <v>1400.9</v>
      </c>
      <c r="D46" s="204">
        <v>176</v>
      </c>
      <c r="E46" s="166"/>
      <c r="F46" s="167">
        <v>30.2</v>
      </c>
      <c r="G46" s="167">
        <v>20.8</v>
      </c>
      <c r="H46" s="168"/>
      <c r="I46" s="149" t="s">
        <v>975</v>
      </c>
      <c r="J46" s="150">
        <v>5.5</v>
      </c>
      <c r="K46" s="145">
        <v>77</v>
      </c>
      <c r="L46" s="146">
        <v>4</v>
      </c>
    </row>
    <row r="47" spans="1:12" ht="12.75" customHeight="1">
      <c r="A47" s="73"/>
      <c r="B47" s="136" t="s">
        <v>127</v>
      </c>
      <c r="C47" s="205">
        <v>1236.5999999999999</v>
      </c>
      <c r="D47" s="206">
        <v>148</v>
      </c>
      <c r="E47" s="166"/>
      <c r="F47" s="167">
        <v>30.1</v>
      </c>
      <c r="G47" s="167">
        <v>20.3</v>
      </c>
      <c r="H47" s="168"/>
      <c r="I47" s="149" t="s">
        <v>979</v>
      </c>
      <c r="J47" s="150">
        <v>6.2</v>
      </c>
      <c r="K47" s="145">
        <v>78</v>
      </c>
      <c r="L47" s="146">
        <v>3.1666666666666665</v>
      </c>
    </row>
    <row r="48" spans="1:12" ht="12.75" customHeight="1">
      <c r="A48" s="73"/>
      <c r="B48" s="136" t="s">
        <v>130</v>
      </c>
      <c r="C48" s="207">
        <v>1580.1</v>
      </c>
      <c r="D48" s="208">
        <v>149</v>
      </c>
      <c r="E48" s="166"/>
      <c r="F48" s="167">
        <v>30.2</v>
      </c>
      <c r="G48" s="167">
        <v>20.2</v>
      </c>
      <c r="H48" s="168"/>
      <c r="I48" s="149" t="s">
        <v>975</v>
      </c>
      <c r="J48" s="150">
        <v>6.9</v>
      </c>
      <c r="K48" s="145">
        <v>79</v>
      </c>
      <c r="L48" s="146">
        <v>4</v>
      </c>
    </row>
    <row r="49" spans="1:12" ht="12.75" customHeight="1">
      <c r="A49" s="73"/>
      <c r="B49" s="136" t="s">
        <v>133</v>
      </c>
      <c r="C49" s="209">
        <v>1592.3</v>
      </c>
      <c r="D49" s="210">
        <v>130</v>
      </c>
      <c r="E49" s="166"/>
      <c r="F49" s="167">
        <v>31.3</v>
      </c>
      <c r="G49" s="167">
        <v>19.7</v>
      </c>
      <c r="H49" s="168"/>
      <c r="I49" s="149" t="s">
        <v>975</v>
      </c>
      <c r="J49" s="150">
        <v>9.4</v>
      </c>
      <c r="K49" s="145">
        <v>81</v>
      </c>
      <c r="L49" s="146">
        <v>3</v>
      </c>
    </row>
    <row r="50" spans="1:12" ht="12.75" customHeight="1">
      <c r="A50" s="129" t="s">
        <v>135</v>
      </c>
      <c r="B50" s="160" t="s">
        <v>233</v>
      </c>
      <c r="C50" s="200">
        <f>AVERAGE(C52:C53)</f>
        <v>1274.3499999999999</v>
      </c>
      <c r="D50" s="201">
        <f>AVERAGE(D52:D53)</f>
        <v>121.5</v>
      </c>
      <c r="E50" s="202"/>
      <c r="F50" s="202">
        <f>AVERAGE(F52:F53)</f>
        <v>31.05</v>
      </c>
      <c r="G50" s="202">
        <f>AVERAGE(G52:G53)</f>
        <v>20.45</v>
      </c>
      <c r="H50" s="60"/>
      <c r="I50" s="123" t="s">
        <v>23</v>
      </c>
      <c r="J50" s="123" t="s">
        <v>23</v>
      </c>
      <c r="K50" s="201">
        <f>AVERAGE(K52:K53)</f>
        <v>77.5</v>
      </c>
      <c r="L50" s="211">
        <f>AVERAGE(L52:L53)</f>
        <v>3.5</v>
      </c>
    </row>
    <row r="51" spans="1:12" ht="12.75" customHeight="1">
      <c r="A51" s="162"/>
      <c r="B51" s="130" t="s">
        <v>234</v>
      </c>
      <c r="C51" s="163"/>
      <c r="D51" s="163"/>
      <c r="E51" s="163"/>
      <c r="F51" s="163"/>
      <c r="G51" s="163"/>
      <c r="H51" s="163"/>
      <c r="I51" s="163"/>
      <c r="J51" s="163"/>
      <c r="K51" s="163"/>
      <c r="L51" s="163"/>
    </row>
    <row r="52" spans="1:12" ht="12.75" customHeight="1">
      <c r="A52" s="1766"/>
      <c r="B52" s="136" t="s">
        <v>136</v>
      </c>
      <c r="C52" s="1771">
        <v>1403</v>
      </c>
      <c r="D52" s="1772">
        <v>128</v>
      </c>
      <c r="E52" s="166"/>
      <c r="F52" s="143">
        <v>31.1</v>
      </c>
      <c r="G52" s="143">
        <v>20</v>
      </c>
      <c r="H52" s="168"/>
      <c r="I52" s="142" t="s">
        <v>977</v>
      </c>
      <c r="J52" s="1770">
        <v>6.9</v>
      </c>
      <c r="K52" s="145">
        <v>78</v>
      </c>
      <c r="L52" s="146">
        <v>4</v>
      </c>
    </row>
    <row r="53" spans="1:12" ht="12.75" customHeight="1">
      <c r="A53" s="73"/>
      <c r="B53" s="136" t="s">
        <v>135</v>
      </c>
      <c r="C53" s="212">
        <v>1145.7</v>
      </c>
      <c r="D53" s="213">
        <v>115</v>
      </c>
      <c r="E53" s="166"/>
      <c r="F53" s="167">
        <v>31</v>
      </c>
      <c r="G53" s="167">
        <v>20.9</v>
      </c>
      <c r="H53" s="168"/>
      <c r="I53" s="149" t="s">
        <v>979</v>
      </c>
      <c r="J53" s="153">
        <v>9.1</v>
      </c>
      <c r="K53" s="145">
        <v>77</v>
      </c>
      <c r="L53" s="146">
        <v>3</v>
      </c>
    </row>
    <row r="54" spans="1:12" ht="12.75" customHeight="1">
      <c r="A54" s="129" t="s">
        <v>138</v>
      </c>
      <c r="B54" s="160" t="s">
        <v>233</v>
      </c>
      <c r="C54" s="200">
        <f>AVERAGE(C56:C59)</f>
        <v>1510.9750000000001</v>
      </c>
      <c r="D54" s="201">
        <f>AVERAGE(D56:D59)</f>
        <v>143.25</v>
      </c>
      <c r="E54" s="202"/>
      <c r="F54" s="202">
        <f>AVERAGE(F56:F59)</f>
        <v>30</v>
      </c>
      <c r="G54" s="202">
        <f>AVERAGE(G56:G59)</f>
        <v>20.574999999999999</v>
      </c>
      <c r="H54" s="60"/>
      <c r="I54" s="123" t="s">
        <v>23</v>
      </c>
      <c r="J54" s="123" t="s">
        <v>23</v>
      </c>
      <c r="K54" s="201">
        <f>AVERAGE(K56:K59)</f>
        <v>81.25</v>
      </c>
      <c r="L54" s="211">
        <f>AVERAGE(L56:L59)</f>
        <v>3.5208333333333335</v>
      </c>
    </row>
    <row r="55" spans="1:12" ht="12.75" customHeight="1">
      <c r="A55" s="162"/>
      <c r="B55" s="130" t="s">
        <v>234</v>
      </c>
      <c r="C55" s="123"/>
      <c r="D55" s="163"/>
      <c r="E55" s="163"/>
      <c r="F55" s="163"/>
      <c r="G55" s="163"/>
      <c r="H55" s="163"/>
      <c r="I55" s="163"/>
      <c r="J55" s="163"/>
      <c r="K55" s="163"/>
      <c r="L55" s="163"/>
    </row>
    <row r="56" spans="1:12" ht="12.75" customHeight="1">
      <c r="A56" s="1773"/>
      <c r="B56" s="214" t="s">
        <v>963</v>
      </c>
      <c r="C56" s="1774">
        <v>1219.4000000000001</v>
      </c>
      <c r="D56" s="1775">
        <v>137</v>
      </c>
      <c r="E56" s="166"/>
      <c r="F56" s="143">
        <v>31.5</v>
      </c>
      <c r="G56" s="143">
        <v>20.9</v>
      </c>
      <c r="H56" s="168"/>
      <c r="I56" s="142" t="s">
        <v>975</v>
      </c>
      <c r="J56" s="1770">
        <v>5</v>
      </c>
      <c r="K56" s="145">
        <v>80</v>
      </c>
      <c r="L56" s="146">
        <v>3.0833333333333335</v>
      </c>
    </row>
    <row r="57" spans="1:12" ht="12.75" customHeight="1">
      <c r="A57" s="73"/>
      <c r="B57" s="136" t="s">
        <v>138</v>
      </c>
      <c r="C57" s="215">
        <v>1446.3</v>
      </c>
      <c r="D57" s="216">
        <v>143</v>
      </c>
      <c r="E57" s="166"/>
      <c r="F57" s="167">
        <v>31.5</v>
      </c>
      <c r="G57" s="167">
        <v>20.6</v>
      </c>
      <c r="H57" s="168"/>
      <c r="I57" s="149" t="s">
        <v>982</v>
      </c>
      <c r="J57" s="153">
        <v>2.4</v>
      </c>
      <c r="K57" s="145">
        <v>83</v>
      </c>
      <c r="L57" s="146">
        <v>3</v>
      </c>
    </row>
    <row r="58" spans="1:12" ht="12.75" customHeight="1">
      <c r="A58" s="73"/>
      <c r="B58" s="136" t="s">
        <v>142</v>
      </c>
      <c r="C58" s="217">
        <v>2045.4</v>
      </c>
      <c r="D58" s="145">
        <v>175</v>
      </c>
      <c r="E58" s="218"/>
      <c r="F58" s="143">
        <v>25.6</v>
      </c>
      <c r="G58" s="143">
        <v>18.399999999999999</v>
      </c>
      <c r="H58" s="168"/>
      <c r="I58" s="142" t="s">
        <v>979</v>
      </c>
      <c r="J58" s="143">
        <v>10.5</v>
      </c>
      <c r="K58" s="145">
        <v>87</v>
      </c>
      <c r="L58" s="146">
        <v>5</v>
      </c>
    </row>
    <row r="59" spans="1:12" ht="12.75" customHeight="1">
      <c r="A59" s="73"/>
      <c r="B59" s="136" t="s">
        <v>144</v>
      </c>
      <c r="C59" s="219">
        <v>1332.8</v>
      </c>
      <c r="D59" s="220">
        <v>118</v>
      </c>
      <c r="E59" s="166"/>
      <c r="F59" s="167">
        <v>31.4</v>
      </c>
      <c r="G59" s="167">
        <v>22.4</v>
      </c>
      <c r="H59" s="168"/>
      <c r="I59" s="149" t="s">
        <v>979</v>
      </c>
      <c r="J59" s="153">
        <v>4.5</v>
      </c>
      <c r="K59" s="145">
        <v>75</v>
      </c>
      <c r="L59" s="146">
        <v>3</v>
      </c>
    </row>
    <row r="60" spans="1:12" ht="4.95" customHeight="1">
      <c r="A60" s="81"/>
      <c r="B60" s="221"/>
      <c r="C60" s="221"/>
      <c r="D60" s="221"/>
      <c r="E60" s="221"/>
      <c r="F60" s="221"/>
      <c r="G60" s="221"/>
      <c r="H60" s="221"/>
      <c r="I60" s="221"/>
      <c r="J60" s="221"/>
      <c r="K60" s="221"/>
      <c r="L60" s="221"/>
    </row>
    <row r="61" spans="1:12" ht="4.95" customHeight="1">
      <c r="A61" s="82"/>
      <c r="B61" s="222"/>
      <c r="C61" s="223"/>
      <c r="D61" s="224"/>
      <c r="E61" s="225"/>
      <c r="F61" s="224"/>
      <c r="G61" s="226"/>
      <c r="H61" s="223"/>
      <c r="I61" s="227"/>
      <c r="J61" s="228"/>
      <c r="K61" s="229"/>
      <c r="L61" s="228"/>
    </row>
    <row r="62" spans="1:12">
      <c r="A62" s="107"/>
      <c r="B62" s="230"/>
      <c r="C62" s="231"/>
      <c r="D62" s="232"/>
      <c r="E62" s="233"/>
      <c r="F62" s="232"/>
      <c r="G62" s="233"/>
      <c r="H62" s="231"/>
      <c r="I62" s="218"/>
      <c r="J62" s="234"/>
      <c r="K62" s="234"/>
      <c r="L62" s="234"/>
    </row>
    <row r="63" spans="1:12">
      <c r="A63" s="111" t="s">
        <v>1180</v>
      </c>
      <c r="B63" s="235"/>
      <c r="C63" s="236"/>
      <c r="D63" s="237"/>
      <c r="E63" s="238"/>
      <c r="F63" s="237"/>
      <c r="G63" s="85"/>
      <c r="H63" s="239"/>
      <c r="I63" s="240"/>
      <c r="J63" s="241"/>
      <c r="K63" s="242"/>
      <c r="L63" s="241"/>
    </row>
    <row r="64" spans="1:12">
      <c r="A64" s="243"/>
      <c r="B64" s="235"/>
      <c r="C64" s="236"/>
      <c r="D64" s="237"/>
      <c r="E64" s="238"/>
      <c r="F64" s="237"/>
      <c r="G64" s="85"/>
      <c r="H64" s="239"/>
      <c r="I64" s="240"/>
      <c r="J64" s="241"/>
      <c r="K64" s="242"/>
      <c r="L64" s="241"/>
    </row>
    <row r="65" spans="1:12" ht="21" customHeight="1">
      <c r="A65" s="59"/>
      <c r="B65" s="59"/>
      <c r="C65" s="1964" t="s">
        <v>1182</v>
      </c>
      <c r="D65" s="1964"/>
      <c r="E65" s="118"/>
      <c r="F65" s="1964" t="s">
        <v>213</v>
      </c>
      <c r="G65" s="1964"/>
      <c r="H65" s="60"/>
      <c r="I65" s="1964" t="s">
        <v>214</v>
      </c>
      <c r="J65" s="1964"/>
      <c r="K65" s="60" t="s">
        <v>215</v>
      </c>
      <c r="L65" s="60" t="s">
        <v>216</v>
      </c>
    </row>
    <row r="66" spans="1:12">
      <c r="A66" s="63" t="s">
        <v>217</v>
      </c>
      <c r="B66" s="62"/>
      <c r="C66" s="118" t="s">
        <v>218</v>
      </c>
      <c r="D66" s="66" t="s">
        <v>219</v>
      </c>
      <c r="E66" s="118"/>
      <c r="F66" s="66" t="s">
        <v>58</v>
      </c>
      <c r="G66" s="118" t="s">
        <v>59</v>
      </c>
      <c r="H66" s="60"/>
      <c r="I66" s="119" t="s">
        <v>220</v>
      </c>
      <c r="J66" s="60" t="s">
        <v>221</v>
      </c>
      <c r="K66" s="60" t="s">
        <v>222</v>
      </c>
      <c r="L66" s="60" t="s">
        <v>223</v>
      </c>
    </row>
    <row r="67" spans="1:12">
      <c r="A67" s="120" t="s">
        <v>61</v>
      </c>
      <c r="B67" s="120" t="s">
        <v>62</v>
      </c>
      <c r="C67" s="66" t="s">
        <v>224</v>
      </c>
      <c r="D67" s="66" t="s">
        <v>225</v>
      </c>
      <c r="E67" s="66"/>
      <c r="F67" s="66" t="s">
        <v>226</v>
      </c>
      <c r="G67" s="66" t="s">
        <v>226</v>
      </c>
      <c r="H67" s="64"/>
      <c r="I67" s="121" t="s">
        <v>227</v>
      </c>
      <c r="J67" s="66" t="s">
        <v>228</v>
      </c>
      <c r="K67" s="66" t="s">
        <v>229</v>
      </c>
      <c r="L67" s="66" t="s">
        <v>230</v>
      </c>
    </row>
    <row r="68" spans="1:12" s="312" customFormat="1" ht="5.0999999999999996" customHeight="1">
      <c r="A68" s="308"/>
      <c r="B68" s="308"/>
      <c r="C68" s="310"/>
      <c r="D68" s="313"/>
      <c r="E68" s="309"/>
      <c r="F68" s="313"/>
      <c r="G68" s="314"/>
      <c r="H68" s="310"/>
      <c r="I68" s="314"/>
      <c r="J68" s="314"/>
      <c r="K68" s="314"/>
      <c r="L68" s="309"/>
    </row>
    <row r="69" spans="1:12" ht="12.75" customHeight="1">
      <c r="A69" s="129" t="s">
        <v>149</v>
      </c>
      <c r="B69" s="160" t="s">
        <v>233</v>
      </c>
      <c r="C69" s="131">
        <f>AVERAGE(C71:C74)</f>
        <v>1060.3249999999998</v>
      </c>
      <c r="D69" s="134">
        <f>AVERAGE(D71:D74)</f>
        <v>120.5</v>
      </c>
      <c r="E69" s="131"/>
      <c r="F69" s="131">
        <f>AVERAGE(F71:F74)</f>
        <v>31.024999999999999</v>
      </c>
      <c r="G69" s="161">
        <f>AVERAGE(G71:G74)</f>
        <v>21.25</v>
      </c>
      <c r="H69" s="244"/>
      <c r="I69" s="123" t="s">
        <v>23</v>
      </c>
      <c r="J69" s="123" t="s">
        <v>23</v>
      </c>
      <c r="K69" s="132">
        <f>AVERAGE(K71:K74)</f>
        <v>75.25</v>
      </c>
      <c r="L69" s="134">
        <f>AVERAGE(L71:L74)</f>
        <v>3.25</v>
      </c>
    </row>
    <row r="70" spans="1:12" ht="12.75" customHeight="1">
      <c r="A70" s="162"/>
      <c r="B70" s="130" t="s">
        <v>234</v>
      </c>
      <c r="C70" s="108"/>
      <c r="D70" s="108"/>
      <c r="E70" s="108"/>
      <c r="F70" s="108"/>
      <c r="G70" s="108"/>
      <c r="H70" s="108"/>
      <c r="I70" s="108"/>
      <c r="J70" s="108"/>
      <c r="K70" s="108"/>
      <c r="L70" s="108"/>
    </row>
    <row r="71" spans="1:12" ht="12.75" customHeight="1">
      <c r="A71" s="73"/>
      <c r="B71" s="136" t="s">
        <v>239</v>
      </c>
      <c r="C71" s="245">
        <v>1192.2</v>
      </c>
      <c r="D71" s="246">
        <v>110</v>
      </c>
      <c r="E71" s="247"/>
      <c r="F71" s="164">
        <v>30.3</v>
      </c>
      <c r="G71" s="167">
        <v>20.9</v>
      </c>
      <c r="H71" s="248"/>
      <c r="I71" s="249" t="s">
        <v>975</v>
      </c>
      <c r="J71" s="176">
        <v>9.1</v>
      </c>
      <c r="K71" s="250">
        <v>75</v>
      </c>
      <c r="L71" s="251">
        <v>3</v>
      </c>
    </row>
    <row r="72" spans="1:12" ht="12.75" customHeight="1">
      <c r="A72" s="73"/>
      <c r="B72" s="136" t="s">
        <v>152</v>
      </c>
      <c r="C72" s="252">
        <v>928.4</v>
      </c>
      <c r="D72" s="253">
        <v>150</v>
      </c>
      <c r="E72" s="247"/>
      <c r="F72" s="164">
        <v>30.1</v>
      </c>
      <c r="G72" s="167">
        <v>24.1</v>
      </c>
      <c r="H72" s="248"/>
      <c r="I72" s="249" t="s">
        <v>975</v>
      </c>
      <c r="J72" s="176">
        <v>16.399999999999999</v>
      </c>
      <c r="K72" s="250">
        <v>68</v>
      </c>
      <c r="L72" s="251">
        <v>4</v>
      </c>
    </row>
    <row r="73" spans="1:12" ht="12.75" customHeight="1">
      <c r="A73" s="73"/>
      <c r="B73" s="136" t="s">
        <v>149</v>
      </c>
      <c r="C73" s="254">
        <v>1121.3</v>
      </c>
      <c r="D73" s="255">
        <v>112</v>
      </c>
      <c r="E73" s="247"/>
      <c r="F73" s="164">
        <v>31.6</v>
      </c>
      <c r="G73" s="167">
        <v>19.899999999999999</v>
      </c>
      <c r="H73" s="248"/>
      <c r="I73" s="249" t="s">
        <v>979</v>
      </c>
      <c r="J73" s="176">
        <v>8.6999999999999993</v>
      </c>
      <c r="K73" s="250">
        <v>79</v>
      </c>
      <c r="L73" s="251">
        <v>3</v>
      </c>
    </row>
    <row r="74" spans="1:12" ht="12.75" customHeight="1">
      <c r="A74" s="73"/>
      <c r="B74" s="136" t="s">
        <v>156</v>
      </c>
      <c r="C74" s="256">
        <v>999.4</v>
      </c>
      <c r="D74" s="257">
        <v>110</v>
      </c>
      <c r="E74" s="247"/>
      <c r="F74" s="164">
        <v>32.1</v>
      </c>
      <c r="G74" s="167">
        <v>20.100000000000001</v>
      </c>
      <c r="H74" s="248"/>
      <c r="I74" s="249" t="s">
        <v>979</v>
      </c>
      <c r="J74" s="176">
        <v>8.5</v>
      </c>
      <c r="K74" s="250">
        <v>79</v>
      </c>
      <c r="L74" s="251">
        <v>3</v>
      </c>
    </row>
    <row r="75" spans="1:12" ht="12.75" customHeight="1">
      <c r="A75" s="129" t="s">
        <v>158</v>
      </c>
      <c r="B75" s="160" t="s">
        <v>233</v>
      </c>
      <c r="C75" s="131">
        <f>AVERAGE(C77:C82)</f>
        <v>1151.1666666666667</v>
      </c>
      <c r="D75" s="134">
        <f>AVERAGE(D77:D82)</f>
        <v>144.83333333333334</v>
      </c>
      <c r="E75" s="132"/>
      <c r="F75" s="131">
        <f>AVERAGE(F77:F82)</f>
        <v>31.166666666666668</v>
      </c>
      <c r="G75" s="161">
        <f>AVERAGE(G77:G82)</f>
        <v>21.583333333333332</v>
      </c>
      <c r="H75" s="132"/>
      <c r="I75" s="123" t="s">
        <v>23</v>
      </c>
      <c r="J75" s="123" t="s">
        <v>23</v>
      </c>
      <c r="K75" s="132">
        <f>AVERAGE(K77:K82)</f>
        <v>78.666666666666671</v>
      </c>
      <c r="L75" s="134">
        <f>AVERAGE(L77:L82)</f>
        <v>3.5</v>
      </c>
    </row>
    <row r="76" spans="1:12" ht="12.75" customHeight="1">
      <c r="A76" s="163"/>
      <c r="B76" s="130" t="s">
        <v>234</v>
      </c>
      <c r="C76" s="163"/>
      <c r="D76" s="163"/>
      <c r="E76" s="163"/>
      <c r="F76" s="163"/>
      <c r="G76" s="163"/>
      <c r="H76" s="163"/>
      <c r="I76" s="163"/>
      <c r="J76" s="163"/>
      <c r="K76" s="163"/>
      <c r="L76" s="163"/>
    </row>
    <row r="77" spans="1:12" ht="12.75" customHeight="1">
      <c r="A77" s="73"/>
      <c r="B77" s="136" t="s">
        <v>158</v>
      </c>
      <c r="C77" s="258">
        <v>1146</v>
      </c>
      <c r="D77" s="259">
        <v>133</v>
      </c>
      <c r="E77" s="260"/>
      <c r="F77" s="258">
        <v>31.3</v>
      </c>
      <c r="G77" s="261">
        <v>21.6</v>
      </c>
      <c r="H77" s="177"/>
      <c r="I77" s="249" t="s">
        <v>977</v>
      </c>
      <c r="J77" s="176">
        <v>13.2</v>
      </c>
      <c r="K77" s="138">
        <v>78</v>
      </c>
      <c r="L77" s="262">
        <v>4</v>
      </c>
    </row>
    <row r="78" spans="1:12" ht="12.75" customHeight="1">
      <c r="A78" s="73"/>
      <c r="B78" s="136" t="s">
        <v>160</v>
      </c>
      <c r="C78" s="258">
        <v>1051.5</v>
      </c>
      <c r="D78" s="259">
        <v>160</v>
      </c>
      <c r="E78" s="260"/>
      <c r="F78" s="258">
        <v>30.5</v>
      </c>
      <c r="G78" s="261">
        <v>20.8</v>
      </c>
      <c r="H78" s="177"/>
      <c r="I78" s="249" t="s">
        <v>977</v>
      </c>
      <c r="J78" s="176">
        <v>16.7</v>
      </c>
      <c r="K78" s="138">
        <v>80</v>
      </c>
      <c r="L78" s="262">
        <v>3</v>
      </c>
    </row>
    <row r="79" spans="1:12" ht="12.75" customHeight="1">
      <c r="A79" s="73"/>
      <c r="B79" s="136" t="s">
        <v>162</v>
      </c>
      <c r="C79" s="258">
        <v>1457.4</v>
      </c>
      <c r="D79" s="259">
        <v>144</v>
      </c>
      <c r="E79" s="260"/>
      <c r="F79" s="258">
        <v>31.7</v>
      </c>
      <c r="G79" s="261">
        <v>21.4</v>
      </c>
      <c r="H79" s="177"/>
      <c r="I79" s="249" t="s">
        <v>975</v>
      </c>
      <c r="J79" s="176">
        <v>12.3</v>
      </c>
      <c r="K79" s="138">
        <v>78</v>
      </c>
      <c r="L79" s="262">
        <v>4</v>
      </c>
    </row>
    <row r="80" spans="1:12" ht="12.75" customHeight="1">
      <c r="A80" s="73"/>
      <c r="B80" s="136" t="s">
        <v>164</v>
      </c>
      <c r="C80" s="258">
        <v>815.2</v>
      </c>
      <c r="D80" s="259">
        <v>137</v>
      </c>
      <c r="E80" s="260"/>
      <c r="F80" s="258">
        <v>30.6</v>
      </c>
      <c r="G80" s="261">
        <v>23.7</v>
      </c>
      <c r="H80" s="177"/>
      <c r="I80" s="249" t="s">
        <v>977</v>
      </c>
      <c r="J80" s="176">
        <v>14.4</v>
      </c>
      <c r="K80" s="138">
        <v>76</v>
      </c>
      <c r="L80" s="262">
        <v>4</v>
      </c>
    </row>
    <row r="81" spans="1:12" ht="12.75" customHeight="1">
      <c r="A81" s="73"/>
      <c r="B81" s="136" t="s">
        <v>240</v>
      </c>
      <c r="C81" s="258">
        <v>1246</v>
      </c>
      <c r="D81" s="259">
        <v>151</v>
      </c>
      <c r="E81" s="260"/>
      <c r="F81" s="258">
        <v>31.5</v>
      </c>
      <c r="G81" s="261">
        <v>20.9</v>
      </c>
      <c r="H81" s="177"/>
      <c r="I81" s="249" t="s">
        <v>975</v>
      </c>
      <c r="J81" s="176">
        <v>13.6</v>
      </c>
      <c r="K81" s="138">
        <v>80</v>
      </c>
      <c r="L81" s="262">
        <v>3</v>
      </c>
    </row>
    <row r="82" spans="1:12" ht="12.75" customHeight="1">
      <c r="A82" s="73"/>
      <c r="B82" s="136" t="s">
        <v>168</v>
      </c>
      <c r="C82" s="258">
        <v>1190.9000000000001</v>
      </c>
      <c r="D82" s="259">
        <v>144</v>
      </c>
      <c r="E82" s="260"/>
      <c r="F82" s="258">
        <v>31.4</v>
      </c>
      <c r="G82" s="261">
        <v>21.1</v>
      </c>
      <c r="H82" s="177"/>
      <c r="I82" s="249" t="s">
        <v>979</v>
      </c>
      <c r="J82" s="176">
        <v>10.3</v>
      </c>
      <c r="K82" s="138">
        <v>80</v>
      </c>
      <c r="L82" s="262">
        <v>3</v>
      </c>
    </row>
    <row r="83" spans="1:12" ht="12.75" customHeight="1">
      <c r="A83" s="129" t="s">
        <v>170</v>
      </c>
      <c r="B83" s="160" t="s">
        <v>233</v>
      </c>
      <c r="C83" s="131">
        <f>AVERAGE(C85:C86)</f>
        <v>1255</v>
      </c>
      <c r="D83" s="134">
        <f>AVERAGE(D85:D86)</f>
        <v>138</v>
      </c>
      <c r="E83" s="131"/>
      <c r="F83" s="131">
        <f>AVERAGE(F85:F86)</f>
        <v>31.25</v>
      </c>
      <c r="G83" s="161">
        <f>AVERAGE(G85:G86)</f>
        <v>22</v>
      </c>
      <c r="H83" s="244"/>
      <c r="I83" s="123" t="s">
        <v>23</v>
      </c>
      <c r="J83" s="123" t="s">
        <v>23</v>
      </c>
      <c r="K83" s="132">
        <f>AVERAGE(K85:K86)</f>
        <v>76.5</v>
      </c>
      <c r="L83" s="134">
        <f>AVERAGE(L85:L86)</f>
        <v>3</v>
      </c>
    </row>
    <row r="84" spans="1:12" ht="12.75" customHeight="1">
      <c r="A84" s="162"/>
      <c r="B84" s="130" t="s">
        <v>234</v>
      </c>
      <c r="C84" s="131"/>
      <c r="D84" s="134"/>
      <c r="E84" s="163"/>
      <c r="F84" s="131"/>
      <c r="G84" s="161"/>
      <c r="H84" s="244"/>
      <c r="I84" s="163"/>
      <c r="J84" s="123"/>
      <c r="K84" s="132"/>
      <c r="L84" s="134"/>
    </row>
    <row r="85" spans="1:12" ht="12.75" customHeight="1">
      <c r="A85" s="241"/>
      <c r="B85" s="136" t="s">
        <v>170</v>
      </c>
      <c r="C85" s="263">
        <v>1480.4</v>
      </c>
      <c r="D85" s="264">
        <v>139</v>
      </c>
      <c r="E85" s="247"/>
      <c r="F85" s="164">
        <v>31.6</v>
      </c>
      <c r="G85" s="167">
        <v>21.8</v>
      </c>
      <c r="H85" s="248"/>
      <c r="I85" s="249" t="s">
        <v>977</v>
      </c>
      <c r="J85" s="176">
        <v>11.7</v>
      </c>
      <c r="K85" s="250">
        <v>76</v>
      </c>
      <c r="L85" s="251">
        <v>3</v>
      </c>
    </row>
    <row r="86" spans="1:12" ht="12.75" customHeight="1">
      <c r="A86" s="73"/>
      <c r="B86" s="136" t="s">
        <v>171</v>
      </c>
      <c r="C86" s="265">
        <v>1029.5999999999999</v>
      </c>
      <c r="D86" s="266">
        <v>137</v>
      </c>
      <c r="E86" s="247"/>
      <c r="F86" s="164">
        <v>30.9</v>
      </c>
      <c r="G86" s="167">
        <v>22.2</v>
      </c>
      <c r="H86" s="248"/>
      <c r="I86" s="249" t="s">
        <v>975</v>
      </c>
      <c r="J86" s="176">
        <v>14.4</v>
      </c>
      <c r="K86" s="250">
        <v>77</v>
      </c>
      <c r="L86" s="251">
        <v>3</v>
      </c>
    </row>
    <row r="87" spans="1:12" ht="12.75" customHeight="1">
      <c r="A87" s="129" t="s">
        <v>172</v>
      </c>
      <c r="B87" s="160" t="s">
        <v>233</v>
      </c>
      <c r="C87" s="131">
        <f>AVERAGE(C89:C94)</f>
        <v>968.91666666666652</v>
      </c>
      <c r="D87" s="134">
        <f>AVERAGE(D89:D94)</f>
        <v>78.166666666666671</v>
      </c>
      <c r="E87" s="131"/>
      <c r="F87" s="131">
        <f>AVERAGE(F89:F94)</f>
        <v>30.566666666666666</v>
      </c>
      <c r="G87" s="161">
        <f>AVERAGE(G89:G94)</f>
        <v>21.049999999999997</v>
      </c>
      <c r="H87" s="244"/>
      <c r="I87" s="123" t="s">
        <v>23</v>
      </c>
      <c r="J87" s="123" t="s">
        <v>23</v>
      </c>
      <c r="K87" s="132">
        <f>AVERAGE(K89:K94)</f>
        <v>78.166666666666671</v>
      </c>
      <c r="L87" s="134">
        <f>AVERAGE(L89:L94)</f>
        <v>3.3333333333333335</v>
      </c>
    </row>
    <row r="88" spans="1:12" ht="12.75" customHeight="1">
      <c r="A88" s="162"/>
      <c r="B88" s="130" t="s">
        <v>234</v>
      </c>
      <c r="C88" s="131"/>
      <c r="D88" s="134"/>
      <c r="E88" s="132"/>
      <c r="F88" s="131"/>
      <c r="G88" s="161"/>
      <c r="H88" s="244"/>
      <c r="I88" s="123"/>
      <c r="J88" s="123"/>
      <c r="K88" s="132"/>
      <c r="L88" s="134"/>
    </row>
    <row r="89" spans="1:12" ht="12.75" customHeight="1">
      <c r="A89" s="241"/>
      <c r="B89" s="136" t="s">
        <v>173</v>
      </c>
      <c r="C89" s="267">
        <v>699.1</v>
      </c>
      <c r="D89" s="268">
        <v>156</v>
      </c>
      <c r="E89" s="247"/>
      <c r="F89" s="217">
        <v>29.5</v>
      </c>
      <c r="G89" s="167">
        <v>24.1</v>
      </c>
      <c r="H89" s="248"/>
      <c r="I89" s="249" t="s">
        <v>975</v>
      </c>
      <c r="J89" s="176">
        <v>22.8</v>
      </c>
      <c r="K89" s="250">
        <v>78</v>
      </c>
      <c r="L89" s="251">
        <v>3</v>
      </c>
    </row>
    <row r="90" spans="1:12" ht="12.75" customHeight="1">
      <c r="A90" s="93"/>
      <c r="B90" s="136" t="s">
        <v>175</v>
      </c>
      <c r="C90" s="269">
        <v>796.8</v>
      </c>
      <c r="D90" s="270">
        <v>4</v>
      </c>
      <c r="E90" s="247"/>
      <c r="F90" s="164">
        <v>30.8</v>
      </c>
      <c r="G90" s="167">
        <v>21.2</v>
      </c>
      <c r="H90" s="248"/>
      <c r="I90" s="249" t="s">
        <v>975</v>
      </c>
      <c r="J90" s="176">
        <v>9.4</v>
      </c>
      <c r="K90" s="250">
        <v>80</v>
      </c>
      <c r="L90" s="251">
        <v>4</v>
      </c>
    </row>
    <row r="91" spans="1:12" ht="12.75" customHeight="1">
      <c r="A91" s="73"/>
      <c r="B91" s="136" t="s">
        <v>178</v>
      </c>
      <c r="C91" s="271">
        <v>1186</v>
      </c>
      <c r="D91" s="272">
        <v>123</v>
      </c>
      <c r="E91" s="247"/>
      <c r="F91" s="164">
        <v>32</v>
      </c>
      <c r="G91" s="167">
        <v>20.9</v>
      </c>
      <c r="H91" s="248"/>
      <c r="I91" s="249" t="s">
        <v>975</v>
      </c>
      <c r="J91" s="176">
        <v>9</v>
      </c>
      <c r="K91" s="250">
        <v>78</v>
      </c>
      <c r="L91" s="251">
        <v>3</v>
      </c>
    </row>
    <row r="92" spans="1:12" ht="12.75" customHeight="1">
      <c r="A92" s="73"/>
      <c r="B92" s="136" t="s">
        <v>179</v>
      </c>
      <c r="C92" s="273">
        <v>963.8</v>
      </c>
      <c r="D92" s="274">
        <v>3</v>
      </c>
      <c r="E92" s="275"/>
      <c r="F92" s="164">
        <v>31.7</v>
      </c>
      <c r="G92" s="167">
        <v>22.1</v>
      </c>
      <c r="H92" s="276"/>
      <c r="I92" s="249" t="s">
        <v>975</v>
      </c>
      <c r="J92" s="176">
        <v>11.8</v>
      </c>
      <c r="K92" s="250">
        <v>75</v>
      </c>
      <c r="L92" s="251">
        <v>3</v>
      </c>
    </row>
    <row r="93" spans="1:12" ht="12.75" customHeight="1">
      <c r="A93" s="73"/>
      <c r="B93" s="136" t="s">
        <v>180</v>
      </c>
      <c r="C93" s="217">
        <v>1290.5999999999999</v>
      </c>
      <c r="D93" s="146">
        <v>180</v>
      </c>
      <c r="E93" s="277"/>
      <c r="F93" s="217">
        <v>27.6</v>
      </c>
      <c r="G93" s="143">
        <v>16.600000000000001</v>
      </c>
      <c r="H93" s="278"/>
      <c r="I93" s="279" t="s">
        <v>979</v>
      </c>
      <c r="J93" s="279">
        <v>9.6999999999999993</v>
      </c>
      <c r="K93" s="250">
        <v>79</v>
      </c>
      <c r="L93" s="251">
        <v>4</v>
      </c>
    </row>
    <row r="94" spans="1:12" ht="12.75" customHeight="1">
      <c r="A94" s="73"/>
      <c r="B94" s="136" t="s">
        <v>182</v>
      </c>
      <c r="C94" s="280">
        <v>877.2</v>
      </c>
      <c r="D94" s="281">
        <v>3</v>
      </c>
      <c r="E94" s="247"/>
      <c r="F94" s="164">
        <v>31.8</v>
      </c>
      <c r="G94" s="167">
        <v>21.4</v>
      </c>
      <c r="H94" s="248"/>
      <c r="I94" s="249" t="s">
        <v>979</v>
      </c>
      <c r="J94" s="176">
        <v>13</v>
      </c>
      <c r="K94" s="250">
        <v>79</v>
      </c>
      <c r="L94" s="251">
        <v>3</v>
      </c>
    </row>
    <row r="95" spans="1:12" ht="12.75" customHeight="1">
      <c r="A95" s="162" t="s">
        <v>183</v>
      </c>
      <c r="B95" s="160" t="s">
        <v>233</v>
      </c>
      <c r="C95" s="200">
        <f>AVERAGE(C97:C100)</f>
        <v>1014.55</v>
      </c>
      <c r="D95" s="211">
        <f>AVERAGE(D97:D100)</f>
        <v>121</v>
      </c>
      <c r="E95" s="200"/>
      <c r="F95" s="200">
        <f>AVERAGE(F97:F100)</f>
        <v>32.424999999999997</v>
      </c>
      <c r="G95" s="202">
        <f>AVERAGE(G97:G100)</f>
        <v>21.125</v>
      </c>
      <c r="H95" s="244"/>
      <c r="I95" s="123" t="s">
        <v>23</v>
      </c>
      <c r="J95" s="123" t="s">
        <v>23</v>
      </c>
      <c r="K95" s="201">
        <f>AVERAGE(K97:K100)</f>
        <v>76.75</v>
      </c>
      <c r="L95" s="211">
        <f>AVERAGE(L97:L100)</f>
        <v>3.25</v>
      </c>
    </row>
    <row r="96" spans="1:12" ht="12.75" customHeight="1">
      <c r="A96" s="163"/>
      <c r="B96" s="130" t="s">
        <v>234</v>
      </c>
      <c r="C96" s="131"/>
      <c r="D96" s="134"/>
      <c r="E96" s="163"/>
      <c r="F96" s="131"/>
      <c r="G96" s="161"/>
      <c r="H96" s="244"/>
      <c r="I96" s="123"/>
      <c r="J96" s="123"/>
      <c r="K96" s="132"/>
      <c r="L96" s="134"/>
    </row>
    <row r="97" spans="1:12" ht="12.75" customHeight="1">
      <c r="A97" s="241"/>
      <c r="B97" s="136" t="s">
        <v>184</v>
      </c>
      <c r="C97" s="1748">
        <v>925.6</v>
      </c>
      <c r="D97" s="282">
        <v>124</v>
      </c>
      <c r="E97" s="247"/>
      <c r="F97" s="164">
        <v>30.9</v>
      </c>
      <c r="G97" s="167">
        <v>23</v>
      </c>
      <c r="H97" s="248"/>
      <c r="I97" s="249" t="s">
        <v>976</v>
      </c>
      <c r="J97" s="176">
        <v>14.6</v>
      </c>
      <c r="K97" s="250">
        <v>76</v>
      </c>
      <c r="L97" s="251">
        <v>4</v>
      </c>
    </row>
    <row r="98" spans="1:12" ht="12.75" customHeight="1">
      <c r="A98" s="73"/>
      <c r="B98" s="136" t="s">
        <v>241</v>
      </c>
      <c r="C98" s="283">
        <v>1147.8</v>
      </c>
      <c r="D98" s="284">
        <v>117</v>
      </c>
      <c r="E98" s="247"/>
      <c r="F98" s="164">
        <v>33.200000000000003</v>
      </c>
      <c r="G98" s="167">
        <v>20.7</v>
      </c>
      <c r="H98" s="248"/>
      <c r="I98" s="249" t="s">
        <v>979</v>
      </c>
      <c r="J98" s="176">
        <v>7.2</v>
      </c>
      <c r="K98" s="285">
        <v>77</v>
      </c>
      <c r="L98" s="286">
        <v>3</v>
      </c>
    </row>
    <row r="99" spans="1:12" ht="12.75" customHeight="1">
      <c r="A99" s="73"/>
      <c r="B99" s="136" t="s">
        <v>186</v>
      </c>
      <c r="C99" s="287">
        <v>984.5</v>
      </c>
      <c r="D99" s="288">
        <v>119</v>
      </c>
      <c r="E99" s="247"/>
      <c r="F99" s="164">
        <v>32.6</v>
      </c>
      <c r="G99" s="167">
        <v>20.7</v>
      </c>
      <c r="H99" s="248"/>
      <c r="I99" s="249" t="s">
        <v>975</v>
      </c>
      <c r="J99" s="176">
        <v>5.3</v>
      </c>
      <c r="K99" s="250">
        <v>77</v>
      </c>
      <c r="L99" s="251">
        <v>3</v>
      </c>
    </row>
    <row r="100" spans="1:12" ht="12.75" customHeight="1">
      <c r="A100" s="73"/>
      <c r="B100" s="136" t="s">
        <v>188</v>
      </c>
      <c r="C100" s="289">
        <v>1000.3</v>
      </c>
      <c r="D100" s="290">
        <v>124</v>
      </c>
      <c r="E100" s="247"/>
      <c r="F100" s="164">
        <v>33</v>
      </c>
      <c r="G100" s="167">
        <v>20.100000000000001</v>
      </c>
      <c r="H100" s="248"/>
      <c r="I100" s="249" t="s">
        <v>977</v>
      </c>
      <c r="J100" s="176">
        <v>9.5</v>
      </c>
      <c r="K100" s="250">
        <v>77</v>
      </c>
      <c r="L100" s="251">
        <v>3</v>
      </c>
    </row>
    <row r="101" spans="1:12" ht="12.75" customHeight="1">
      <c r="A101" s="129" t="s">
        <v>190</v>
      </c>
      <c r="B101" s="160" t="s">
        <v>233</v>
      </c>
      <c r="C101" s="131">
        <f>AVERAGE(C103:C105)</f>
        <v>1272.8666666666668</v>
      </c>
      <c r="D101" s="134">
        <f>AVERAGE(D103:D105)</f>
        <v>148.33333333333334</v>
      </c>
      <c r="E101" s="131"/>
      <c r="F101" s="131">
        <f>AVERAGE(F103:F105)</f>
        <v>29.333333333333332</v>
      </c>
      <c r="G101" s="161">
        <f>AVERAGE(G103:G105)</f>
        <v>19.8</v>
      </c>
      <c r="H101" s="244"/>
      <c r="I101" s="123" t="s">
        <v>23</v>
      </c>
      <c r="J101" s="123" t="s">
        <v>23</v>
      </c>
      <c r="K101" s="132">
        <f>AVERAGE(K103:K105)</f>
        <v>79</v>
      </c>
      <c r="L101" s="134">
        <f>AVERAGE(L103:L105)</f>
        <v>3.3333333333333335</v>
      </c>
    </row>
    <row r="102" spans="1:12" ht="12.75" customHeight="1">
      <c r="A102" s="129"/>
      <c r="B102" s="130" t="s">
        <v>234</v>
      </c>
      <c r="C102" s="200"/>
      <c r="D102" s="211"/>
      <c r="E102" s="201"/>
      <c r="F102" s="200"/>
      <c r="G102" s="202"/>
      <c r="H102" s="244"/>
      <c r="I102" s="123"/>
      <c r="J102" s="123"/>
      <c r="K102" s="201"/>
      <c r="L102" s="211"/>
    </row>
    <row r="103" spans="1:12" ht="12.75" customHeight="1">
      <c r="A103" s="241"/>
      <c r="B103" s="136" t="s">
        <v>191</v>
      </c>
      <c r="C103" s="164">
        <v>1082.2</v>
      </c>
      <c r="D103" s="170">
        <v>151</v>
      </c>
      <c r="E103" s="291"/>
      <c r="F103" s="164">
        <v>32.1</v>
      </c>
      <c r="G103" s="167">
        <v>20</v>
      </c>
      <c r="H103" s="177"/>
      <c r="I103" s="249" t="s">
        <v>979</v>
      </c>
      <c r="J103" s="176">
        <v>6.5</v>
      </c>
      <c r="K103" s="292">
        <v>78</v>
      </c>
      <c r="L103" s="293">
        <v>3</v>
      </c>
    </row>
    <row r="104" spans="1:12" ht="12.75" customHeight="1">
      <c r="A104" s="241"/>
      <c r="B104" s="136" t="s">
        <v>193</v>
      </c>
      <c r="C104" s="164">
        <v>1671.9</v>
      </c>
      <c r="D104" s="170">
        <v>169</v>
      </c>
      <c r="E104" s="291"/>
      <c r="F104" s="164">
        <v>23.4</v>
      </c>
      <c r="G104" s="167">
        <v>16</v>
      </c>
      <c r="H104" s="177"/>
      <c r="I104" s="249" t="s">
        <v>975</v>
      </c>
      <c r="J104" s="176">
        <v>16.399999999999999</v>
      </c>
      <c r="K104" s="292">
        <v>88</v>
      </c>
      <c r="L104" s="293">
        <v>4</v>
      </c>
    </row>
    <row r="105" spans="1:12" ht="12.75" customHeight="1">
      <c r="A105" s="73"/>
      <c r="B105" s="136" t="s">
        <v>190</v>
      </c>
      <c r="C105" s="164">
        <v>1064.5</v>
      </c>
      <c r="D105" s="170">
        <v>125</v>
      </c>
      <c r="E105" s="291"/>
      <c r="F105" s="164">
        <v>32.5</v>
      </c>
      <c r="G105" s="167">
        <v>23.4</v>
      </c>
      <c r="H105" s="177"/>
      <c r="I105" s="249" t="s">
        <v>980</v>
      </c>
      <c r="J105" s="176">
        <v>8.1</v>
      </c>
      <c r="K105" s="292">
        <v>71</v>
      </c>
      <c r="L105" s="293">
        <v>3</v>
      </c>
    </row>
    <row r="106" spans="1:12" ht="12.75" customHeight="1">
      <c r="A106" s="129" t="s">
        <v>196</v>
      </c>
      <c r="B106" s="160" t="s">
        <v>233</v>
      </c>
      <c r="C106" s="131">
        <f>AVERAGE(C108:C112)</f>
        <v>1015.3400000000001</v>
      </c>
      <c r="D106" s="134">
        <f>AVERAGE(D108:D112)</f>
        <v>144.6</v>
      </c>
      <c r="E106" s="131"/>
      <c r="F106" s="131">
        <f>AVERAGE(F108:F112)</f>
        <v>30.659999999999997</v>
      </c>
      <c r="G106" s="161">
        <f>AVERAGE(G108:G112)</f>
        <v>21.380000000000003</v>
      </c>
      <c r="H106" s="244"/>
      <c r="I106" s="123" t="s">
        <v>23</v>
      </c>
      <c r="J106" s="123" t="s">
        <v>23</v>
      </c>
      <c r="K106" s="132">
        <f>AVERAGE(K108:K112)</f>
        <v>76.599999999999994</v>
      </c>
      <c r="L106" s="134">
        <f>AVERAGE(L108:L112)</f>
        <v>3.4</v>
      </c>
    </row>
    <row r="107" spans="1:12" ht="12.75" customHeight="1">
      <c r="A107" s="162"/>
      <c r="B107" s="130" t="s">
        <v>234</v>
      </c>
      <c r="C107" s="131"/>
      <c r="D107" s="134"/>
      <c r="E107" s="163"/>
      <c r="F107" s="131"/>
      <c r="G107" s="161"/>
      <c r="H107" s="244"/>
      <c r="I107" s="123"/>
      <c r="J107" s="123"/>
      <c r="K107" s="132"/>
      <c r="L107" s="134"/>
    </row>
    <row r="108" spans="1:12" ht="12.75" customHeight="1">
      <c r="A108" s="73"/>
      <c r="B108" s="136" t="s">
        <v>196</v>
      </c>
      <c r="C108" s="294">
        <v>1025</v>
      </c>
      <c r="D108" s="295">
        <v>109</v>
      </c>
      <c r="E108" s="296"/>
      <c r="F108" s="164">
        <v>32.6</v>
      </c>
      <c r="G108" s="167">
        <v>21.1</v>
      </c>
      <c r="H108" s="248"/>
      <c r="I108" s="249" t="s">
        <v>980</v>
      </c>
      <c r="J108" s="176">
        <v>2.7</v>
      </c>
      <c r="K108" s="138">
        <v>73</v>
      </c>
      <c r="L108" s="262">
        <v>3</v>
      </c>
    </row>
    <row r="109" spans="1:12" ht="12.75" customHeight="1">
      <c r="A109" s="241"/>
      <c r="B109" s="136" t="s">
        <v>202</v>
      </c>
      <c r="C109" s="297">
        <v>1421.9</v>
      </c>
      <c r="D109" s="298">
        <v>208</v>
      </c>
      <c r="E109" s="247"/>
      <c r="F109" s="164">
        <v>30.2</v>
      </c>
      <c r="G109" s="167">
        <v>22.3</v>
      </c>
      <c r="H109" s="248"/>
      <c r="I109" s="249" t="s">
        <v>979</v>
      </c>
      <c r="J109" s="176">
        <v>13.7</v>
      </c>
      <c r="K109" s="138">
        <v>80</v>
      </c>
      <c r="L109" s="262">
        <v>4</v>
      </c>
    </row>
    <row r="110" spans="1:12" ht="12.75" customHeight="1">
      <c r="A110" s="73"/>
      <c r="B110" s="136" t="s">
        <v>199</v>
      </c>
      <c r="C110" s="299">
        <v>570.20000000000005</v>
      </c>
      <c r="D110" s="300">
        <v>113</v>
      </c>
      <c r="E110" s="247"/>
      <c r="F110" s="164">
        <v>30.3</v>
      </c>
      <c r="G110" s="167">
        <v>24.1</v>
      </c>
      <c r="H110" s="248"/>
      <c r="I110" s="249" t="s">
        <v>977</v>
      </c>
      <c r="J110" s="176">
        <v>19.399999999999999</v>
      </c>
      <c r="K110" s="138">
        <v>73</v>
      </c>
      <c r="L110" s="262">
        <v>3</v>
      </c>
    </row>
    <row r="111" spans="1:12" ht="12.75" customHeight="1">
      <c r="A111" s="73"/>
      <c r="B111" s="136" t="s">
        <v>203</v>
      </c>
      <c r="C111" s="301">
        <v>1208.3</v>
      </c>
      <c r="D111" s="302">
        <v>185</v>
      </c>
      <c r="E111" s="247"/>
      <c r="F111" s="164">
        <v>29</v>
      </c>
      <c r="G111" s="167">
        <v>19</v>
      </c>
      <c r="H111" s="248"/>
      <c r="I111" s="249" t="s">
        <v>975</v>
      </c>
      <c r="J111" s="176">
        <v>9.4</v>
      </c>
      <c r="K111" s="138">
        <v>81</v>
      </c>
      <c r="L111" s="293">
        <v>3</v>
      </c>
    </row>
    <row r="112" spans="1:12" ht="12.75" customHeight="1">
      <c r="A112" s="73"/>
      <c r="B112" s="136" t="s">
        <v>205</v>
      </c>
      <c r="C112" s="303">
        <v>851.3</v>
      </c>
      <c r="D112" s="304">
        <v>108</v>
      </c>
      <c r="E112" s="247"/>
      <c r="F112" s="164">
        <v>31.2</v>
      </c>
      <c r="G112" s="167">
        <v>20.399999999999999</v>
      </c>
      <c r="H112" s="248"/>
      <c r="I112" s="249" t="s">
        <v>983</v>
      </c>
      <c r="J112" s="176">
        <v>4.5</v>
      </c>
      <c r="K112" s="138">
        <v>76</v>
      </c>
      <c r="L112" s="262">
        <v>4</v>
      </c>
    </row>
    <row r="113" spans="1:12" ht="12.75" customHeight="1">
      <c r="A113" s="129" t="s">
        <v>208</v>
      </c>
      <c r="B113" s="160" t="s">
        <v>242</v>
      </c>
      <c r="C113" s="131">
        <f>AVERAGE(C115:C117)</f>
        <v>1466.0333333333335</v>
      </c>
      <c r="D113" s="134">
        <f>AVERAGE(D115:D117)</f>
        <v>132.33333333333334</v>
      </c>
      <c r="E113" s="131"/>
      <c r="F113" s="131">
        <f>AVERAGE(F115:F117)</f>
        <v>30.566666666666666</v>
      </c>
      <c r="G113" s="161">
        <f>AVERAGE(G115:G117)</f>
        <v>21.766666666666666</v>
      </c>
      <c r="H113" s="244"/>
      <c r="I113" s="123" t="s">
        <v>23</v>
      </c>
      <c r="J113" s="123" t="s">
        <v>23</v>
      </c>
      <c r="K113" s="132">
        <f>AVERAGE(K115:K117)</f>
        <v>78.666666666666671</v>
      </c>
      <c r="L113" s="134">
        <f>AVERAGE(L115:L117)</f>
        <v>3.3333333333333335</v>
      </c>
    </row>
    <row r="114" spans="1:12" ht="12.75" customHeight="1">
      <c r="A114" s="129"/>
      <c r="B114" s="130" t="s">
        <v>234</v>
      </c>
      <c r="C114" s="305"/>
      <c r="D114" s="185"/>
      <c r="E114" s="305"/>
      <c r="F114" s="305"/>
      <c r="G114" s="305"/>
      <c r="H114" s="305"/>
      <c r="I114" s="305"/>
      <c r="J114" s="305"/>
      <c r="K114" s="184"/>
      <c r="L114" s="305"/>
    </row>
    <row r="115" spans="1:12" ht="12.75" customHeight="1">
      <c r="A115" s="73"/>
      <c r="B115" s="136" t="s">
        <v>212</v>
      </c>
      <c r="C115" s="164">
        <v>1703</v>
      </c>
      <c r="D115" s="170">
        <v>142</v>
      </c>
      <c r="E115" s="291"/>
      <c r="F115" s="164">
        <v>30</v>
      </c>
      <c r="G115" s="167">
        <v>21.1</v>
      </c>
      <c r="H115" s="177"/>
      <c r="I115" s="249" t="s">
        <v>975</v>
      </c>
      <c r="J115" s="176">
        <v>10.9</v>
      </c>
      <c r="K115" s="250">
        <v>81</v>
      </c>
      <c r="L115" s="251">
        <v>3</v>
      </c>
    </row>
    <row r="116" spans="1:12" ht="12.75" customHeight="1">
      <c r="A116" s="73"/>
      <c r="B116" s="136" t="s">
        <v>210</v>
      </c>
      <c r="C116" s="164">
        <v>1048.0999999999999</v>
      </c>
      <c r="D116" s="170">
        <v>105</v>
      </c>
      <c r="E116" s="291"/>
      <c r="F116" s="164">
        <v>31.4</v>
      </c>
      <c r="G116" s="167">
        <v>22.7</v>
      </c>
      <c r="H116" s="177"/>
      <c r="I116" s="249" t="s">
        <v>975</v>
      </c>
      <c r="J116" s="176">
        <v>9</v>
      </c>
      <c r="K116" s="250">
        <v>75</v>
      </c>
      <c r="L116" s="251">
        <v>3</v>
      </c>
    </row>
    <row r="117" spans="1:12" ht="12.75" customHeight="1">
      <c r="A117" s="241"/>
      <c r="B117" s="136" t="s">
        <v>209</v>
      </c>
      <c r="C117" s="164">
        <v>1647</v>
      </c>
      <c r="D117" s="170">
        <v>150</v>
      </c>
      <c r="E117" s="291"/>
      <c r="F117" s="164">
        <v>30.3</v>
      </c>
      <c r="G117" s="167">
        <v>21.5</v>
      </c>
      <c r="H117" s="177"/>
      <c r="I117" s="249" t="s">
        <v>975</v>
      </c>
      <c r="J117" s="176">
        <v>13</v>
      </c>
      <c r="K117" s="250">
        <v>80</v>
      </c>
      <c r="L117" s="251">
        <v>4</v>
      </c>
    </row>
    <row r="118" spans="1:12" ht="5.0999999999999996" customHeight="1">
      <c r="A118" s="81"/>
      <c r="B118" s="221"/>
      <c r="C118" s="221"/>
      <c r="D118" s="221"/>
      <c r="E118" s="221"/>
      <c r="F118" s="306"/>
      <c r="G118" s="306"/>
      <c r="H118" s="306"/>
      <c r="I118" s="307"/>
      <c r="J118" s="306"/>
      <c r="K118" s="306"/>
      <c r="L118" s="221"/>
    </row>
    <row r="119" spans="1:12" ht="4.95" customHeight="1">
      <c r="A119" s="315"/>
      <c r="B119" s="222"/>
      <c r="C119" s="223"/>
      <c r="D119" s="224"/>
      <c r="E119" s="225"/>
      <c r="F119" s="224"/>
      <c r="G119" s="226"/>
      <c r="H119" s="223"/>
      <c r="I119" s="227"/>
      <c r="J119" s="228"/>
      <c r="K119" s="229"/>
      <c r="L119" s="228"/>
    </row>
    <row r="120" spans="1:12">
      <c r="A120" s="1810" t="s">
        <v>243</v>
      </c>
    </row>
  </sheetData>
  <mergeCells count="6">
    <mergeCell ref="I65:J65"/>
    <mergeCell ref="F65:G65"/>
    <mergeCell ref="C65:D65"/>
    <mergeCell ref="C3:D3"/>
    <mergeCell ref="F3:G3"/>
    <mergeCell ref="I3:J3"/>
  </mergeCells>
  <pageMargins left="0.59055118110236227" right="0.59055118110236227" top="0.59055118110236227" bottom="0.59055118110236227" header="0.59055118110236227" footer="0.59055118110236227"/>
  <pageSetup paperSize="119" scale="90" orientation="portrait" r:id="rId1"/>
  <rowBreaks count="1" manualBreakCount="1">
    <brk id="6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0"/>
  <sheetViews>
    <sheetView showGridLines="0" zoomScaleNormal="100" zoomScaleSheetLayoutView="106" workbookViewId="0">
      <selection activeCell="O24" sqref="O24"/>
    </sheetView>
  </sheetViews>
  <sheetFormatPr baseColWidth="10" defaultColWidth="10.109375" defaultRowHeight="14.4"/>
  <cols>
    <col min="1" max="1" width="33.109375" customWidth="1"/>
    <col min="2" max="7" width="9.88671875" customWidth="1"/>
    <col min="256" max="256" width="33.6640625" customWidth="1"/>
    <col min="257" max="257" width="7.6640625" customWidth="1"/>
    <col min="258" max="258" width="8.6640625" customWidth="1"/>
    <col min="259" max="259" width="11.109375" customWidth="1"/>
    <col min="260" max="260" width="10.5546875" customWidth="1"/>
    <col min="261" max="261" width="10.88671875" customWidth="1"/>
    <col min="262" max="262" width="11.5546875" customWidth="1"/>
    <col min="512" max="512" width="33.6640625" customWidth="1"/>
    <col min="513" max="513" width="7.6640625" customWidth="1"/>
    <col min="514" max="514" width="8.6640625" customWidth="1"/>
    <col min="515" max="515" width="11.109375" customWidth="1"/>
    <col min="516" max="516" width="10.5546875" customWidth="1"/>
    <col min="517" max="517" width="10.88671875" customWidth="1"/>
    <col min="518" max="518" width="11.5546875" customWidth="1"/>
    <col min="768" max="768" width="33.6640625" customWidth="1"/>
    <col min="769" max="769" width="7.6640625" customWidth="1"/>
    <col min="770" max="770" width="8.6640625" customWidth="1"/>
    <col min="771" max="771" width="11.109375" customWidth="1"/>
    <col min="772" max="772" width="10.5546875" customWidth="1"/>
    <col min="773" max="773" width="10.88671875" customWidth="1"/>
    <col min="774" max="774" width="11.5546875" customWidth="1"/>
    <col min="1024" max="1024" width="33.6640625" customWidth="1"/>
    <col min="1025" max="1025" width="7.6640625" customWidth="1"/>
    <col min="1026" max="1026" width="8.6640625" customWidth="1"/>
    <col min="1027" max="1027" width="11.109375" customWidth="1"/>
    <col min="1028" max="1028" width="10.5546875" customWidth="1"/>
    <col min="1029" max="1029" width="10.88671875" customWidth="1"/>
    <col min="1030" max="1030" width="11.5546875" customWidth="1"/>
    <col min="1280" max="1280" width="33.6640625" customWidth="1"/>
    <col min="1281" max="1281" width="7.6640625" customWidth="1"/>
    <col min="1282" max="1282" width="8.6640625" customWidth="1"/>
    <col min="1283" max="1283" width="11.109375" customWidth="1"/>
    <col min="1284" max="1284" width="10.5546875" customWidth="1"/>
    <col min="1285" max="1285" width="10.88671875" customWidth="1"/>
    <col min="1286" max="1286" width="11.5546875" customWidth="1"/>
    <col min="1536" max="1536" width="33.6640625" customWidth="1"/>
    <col min="1537" max="1537" width="7.6640625" customWidth="1"/>
    <col min="1538" max="1538" width="8.6640625" customWidth="1"/>
    <col min="1539" max="1539" width="11.109375" customWidth="1"/>
    <col min="1540" max="1540" width="10.5546875" customWidth="1"/>
    <col min="1541" max="1541" width="10.88671875" customWidth="1"/>
    <col min="1542" max="1542" width="11.5546875" customWidth="1"/>
    <col min="1792" max="1792" width="33.6640625" customWidth="1"/>
    <col min="1793" max="1793" width="7.6640625" customWidth="1"/>
    <col min="1794" max="1794" width="8.6640625" customWidth="1"/>
    <col min="1795" max="1795" width="11.109375" customWidth="1"/>
    <col min="1796" max="1796" width="10.5546875" customWidth="1"/>
    <col min="1797" max="1797" width="10.88671875" customWidth="1"/>
    <col min="1798" max="1798" width="11.5546875" customWidth="1"/>
    <col min="2048" max="2048" width="33.6640625" customWidth="1"/>
    <col min="2049" max="2049" width="7.6640625" customWidth="1"/>
    <col min="2050" max="2050" width="8.6640625" customWidth="1"/>
    <col min="2051" max="2051" width="11.109375" customWidth="1"/>
    <col min="2052" max="2052" width="10.5546875" customWidth="1"/>
    <col min="2053" max="2053" width="10.88671875" customWidth="1"/>
    <col min="2054" max="2054" width="11.5546875" customWidth="1"/>
    <col min="2304" max="2304" width="33.6640625" customWidth="1"/>
    <col min="2305" max="2305" width="7.6640625" customWidth="1"/>
    <col min="2306" max="2306" width="8.6640625" customWidth="1"/>
    <col min="2307" max="2307" width="11.109375" customWidth="1"/>
    <col min="2308" max="2308" width="10.5546875" customWidth="1"/>
    <col min="2309" max="2309" width="10.88671875" customWidth="1"/>
    <col min="2310" max="2310" width="11.5546875" customWidth="1"/>
    <col min="2560" max="2560" width="33.6640625" customWidth="1"/>
    <col min="2561" max="2561" width="7.6640625" customWidth="1"/>
    <col min="2562" max="2562" width="8.6640625" customWidth="1"/>
    <col min="2563" max="2563" width="11.109375" customWidth="1"/>
    <col min="2564" max="2564" width="10.5546875" customWidth="1"/>
    <col min="2565" max="2565" width="10.88671875" customWidth="1"/>
    <col min="2566" max="2566" width="11.5546875" customWidth="1"/>
    <col min="2816" max="2816" width="33.6640625" customWidth="1"/>
    <col min="2817" max="2817" width="7.6640625" customWidth="1"/>
    <col min="2818" max="2818" width="8.6640625" customWidth="1"/>
    <col min="2819" max="2819" width="11.109375" customWidth="1"/>
    <col min="2820" max="2820" width="10.5546875" customWidth="1"/>
    <col min="2821" max="2821" width="10.88671875" customWidth="1"/>
    <col min="2822" max="2822" width="11.5546875" customWidth="1"/>
    <col min="3072" max="3072" width="33.6640625" customWidth="1"/>
    <col min="3073" max="3073" width="7.6640625" customWidth="1"/>
    <col min="3074" max="3074" width="8.6640625" customWidth="1"/>
    <col min="3075" max="3075" width="11.109375" customWidth="1"/>
    <col min="3076" max="3076" width="10.5546875" customWidth="1"/>
    <col min="3077" max="3077" width="10.88671875" customWidth="1"/>
    <col min="3078" max="3078" width="11.5546875" customWidth="1"/>
    <col min="3328" max="3328" width="33.6640625" customWidth="1"/>
    <col min="3329" max="3329" width="7.6640625" customWidth="1"/>
    <col min="3330" max="3330" width="8.6640625" customWidth="1"/>
    <col min="3331" max="3331" width="11.109375" customWidth="1"/>
    <col min="3332" max="3332" width="10.5546875" customWidth="1"/>
    <col min="3333" max="3333" width="10.88671875" customWidth="1"/>
    <col min="3334" max="3334" width="11.5546875" customWidth="1"/>
    <col min="3584" max="3584" width="33.6640625" customWidth="1"/>
    <col min="3585" max="3585" width="7.6640625" customWidth="1"/>
    <col min="3586" max="3586" width="8.6640625" customWidth="1"/>
    <col min="3587" max="3587" width="11.109375" customWidth="1"/>
    <col min="3588" max="3588" width="10.5546875" customWidth="1"/>
    <col min="3589" max="3589" width="10.88671875" customWidth="1"/>
    <col min="3590" max="3590" width="11.5546875" customWidth="1"/>
    <col min="3840" max="3840" width="33.6640625" customWidth="1"/>
    <col min="3841" max="3841" width="7.6640625" customWidth="1"/>
    <col min="3842" max="3842" width="8.6640625" customWidth="1"/>
    <col min="3843" max="3843" width="11.109375" customWidth="1"/>
    <col min="3844" max="3844" width="10.5546875" customWidth="1"/>
    <col min="3845" max="3845" width="10.88671875" customWidth="1"/>
    <col min="3846" max="3846" width="11.5546875" customWidth="1"/>
    <col min="4096" max="4096" width="33.6640625" customWidth="1"/>
    <col min="4097" max="4097" width="7.6640625" customWidth="1"/>
    <col min="4098" max="4098" width="8.6640625" customWidth="1"/>
    <col min="4099" max="4099" width="11.109375" customWidth="1"/>
    <col min="4100" max="4100" width="10.5546875" customWidth="1"/>
    <col min="4101" max="4101" width="10.88671875" customWidth="1"/>
    <col min="4102" max="4102" width="11.5546875" customWidth="1"/>
    <col min="4352" max="4352" width="33.6640625" customWidth="1"/>
    <col min="4353" max="4353" width="7.6640625" customWidth="1"/>
    <col min="4354" max="4354" width="8.6640625" customWidth="1"/>
    <col min="4355" max="4355" width="11.109375" customWidth="1"/>
    <col min="4356" max="4356" width="10.5546875" customWidth="1"/>
    <col min="4357" max="4357" width="10.88671875" customWidth="1"/>
    <col min="4358" max="4358" width="11.5546875" customWidth="1"/>
    <col min="4608" max="4608" width="33.6640625" customWidth="1"/>
    <col min="4609" max="4609" width="7.6640625" customWidth="1"/>
    <col min="4610" max="4610" width="8.6640625" customWidth="1"/>
    <col min="4611" max="4611" width="11.109375" customWidth="1"/>
    <col min="4612" max="4612" width="10.5546875" customWidth="1"/>
    <col min="4613" max="4613" width="10.88671875" customWidth="1"/>
    <col min="4614" max="4614" width="11.5546875" customWidth="1"/>
    <col min="4864" max="4864" width="33.6640625" customWidth="1"/>
    <col min="4865" max="4865" width="7.6640625" customWidth="1"/>
    <col min="4866" max="4866" width="8.6640625" customWidth="1"/>
    <col min="4867" max="4867" width="11.109375" customWidth="1"/>
    <col min="4868" max="4868" width="10.5546875" customWidth="1"/>
    <col min="4869" max="4869" width="10.88671875" customWidth="1"/>
    <col min="4870" max="4870" width="11.5546875" customWidth="1"/>
    <col min="5120" max="5120" width="33.6640625" customWidth="1"/>
    <col min="5121" max="5121" width="7.6640625" customWidth="1"/>
    <col min="5122" max="5122" width="8.6640625" customWidth="1"/>
    <col min="5123" max="5123" width="11.109375" customWidth="1"/>
    <col min="5124" max="5124" width="10.5546875" customWidth="1"/>
    <col min="5125" max="5125" width="10.88671875" customWidth="1"/>
    <col min="5126" max="5126" width="11.5546875" customWidth="1"/>
    <col min="5376" max="5376" width="33.6640625" customWidth="1"/>
    <col min="5377" max="5377" width="7.6640625" customWidth="1"/>
    <col min="5378" max="5378" width="8.6640625" customWidth="1"/>
    <col min="5379" max="5379" width="11.109375" customWidth="1"/>
    <col min="5380" max="5380" width="10.5546875" customWidth="1"/>
    <col min="5381" max="5381" width="10.88671875" customWidth="1"/>
    <col min="5382" max="5382" width="11.5546875" customWidth="1"/>
    <col min="5632" max="5632" width="33.6640625" customWidth="1"/>
    <col min="5633" max="5633" width="7.6640625" customWidth="1"/>
    <col min="5634" max="5634" width="8.6640625" customWidth="1"/>
    <col min="5635" max="5635" width="11.109375" customWidth="1"/>
    <col min="5636" max="5636" width="10.5546875" customWidth="1"/>
    <col min="5637" max="5637" width="10.88671875" customWidth="1"/>
    <col min="5638" max="5638" width="11.5546875" customWidth="1"/>
    <col min="5888" max="5888" width="33.6640625" customWidth="1"/>
    <col min="5889" max="5889" width="7.6640625" customWidth="1"/>
    <col min="5890" max="5890" width="8.6640625" customWidth="1"/>
    <col min="5891" max="5891" width="11.109375" customWidth="1"/>
    <col min="5892" max="5892" width="10.5546875" customWidth="1"/>
    <col min="5893" max="5893" width="10.88671875" customWidth="1"/>
    <col min="5894" max="5894" width="11.5546875" customWidth="1"/>
    <col min="6144" max="6144" width="33.6640625" customWidth="1"/>
    <col min="6145" max="6145" width="7.6640625" customWidth="1"/>
    <col min="6146" max="6146" width="8.6640625" customWidth="1"/>
    <col min="6147" max="6147" width="11.109375" customWidth="1"/>
    <col min="6148" max="6148" width="10.5546875" customWidth="1"/>
    <col min="6149" max="6149" width="10.88671875" customWidth="1"/>
    <col min="6150" max="6150" width="11.5546875" customWidth="1"/>
    <col min="6400" max="6400" width="33.6640625" customWidth="1"/>
    <col min="6401" max="6401" width="7.6640625" customWidth="1"/>
    <col min="6402" max="6402" width="8.6640625" customWidth="1"/>
    <col min="6403" max="6403" width="11.109375" customWidth="1"/>
    <col min="6404" max="6404" width="10.5546875" customWidth="1"/>
    <col min="6405" max="6405" width="10.88671875" customWidth="1"/>
    <col min="6406" max="6406" width="11.5546875" customWidth="1"/>
    <col min="6656" max="6656" width="33.6640625" customWidth="1"/>
    <col min="6657" max="6657" width="7.6640625" customWidth="1"/>
    <col min="6658" max="6658" width="8.6640625" customWidth="1"/>
    <col min="6659" max="6659" width="11.109375" customWidth="1"/>
    <col min="6660" max="6660" width="10.5546875" customWidth="1"/>
    <col min="6661" max="6661" width="10.88671875" customWidth="1"/>
    <col min="6662" max="6662" width="11.5546875" customWidth="1"/>
    <col min="6912" max="6912" width="33.6640625" customWidth="1"/>
    <col min="6913" max="6913" width="7.6640625" customWidth="1"/>
    <col min="6914" max="6914" width="8.6640625" customWidth="1"/>
    <col min="6915" max="6915" width="11.109375" customWidth="1"/>
    <col min="6916" max="6916" width="10.5546875" customWidth="1"/>
    <col min="6917" max="6917" width="10.88671875" customWidth="1"/>
    <col min="6918" max="6918" width="11.5546875" customWidth="1"/>
    <col min="7168" max="7168" width="33.6640625" customWidth="1"/>
    <col min="7169" max="7169" width="7.6640625" customWidth="1"/>
    <col min="7170" max="7170" width="8.6640625" customWidth="1"/>
    <col min="7171" max="7171" width="11.109375" customWidth="1"/>
    <col min="7172" max="7172" width="10.5546875" customWidth="1"/>
    <col min="7173" max="7173" width="10.88671875" customWidth="1"/>
    <col min="7174" max="7174" width="11.5546875" customWidth="1"/>
    <col min="7424" max="7424" width="33.6640625" customWidth="1"/>
    <col min="7425" max="7425" width="7.6640625" customWidth="1"/>
    <col min="7426" max="7426" width="8.6640625" customWidth="1"/>
    <col min="7427" max="7427" width="11.109375" customWidth="1"/>
    <col min="7428" max="7428" width="10.5546875" customWidth="1"/>
    <col min="7429" max="7429" width="10.88671875" customWidth="1"/>
    <col min="7430" max="7430" width="11.5546875" customWidth="1"/>
    <col min="7680" max="7680" width="33.6640625" customWidth="1"/>
    <col min="7681" max="7681" width="7.6640625" customWidth="1"/>
    <col min="7682" max="7682" width="8.6640625" customWidth="1"/>
    <col min="7683" max="7683" width="11.109375" customWidth="1"/>
    <col min="7684" max="7684" width="10.5546875" customWidth="1"/>
    <col min="7685" max="7685" width="10.88671875" customWidth="1"/>
    <col min="7686" max="7686" width="11.5546875" customWidth="1"/>
    <col min="7936" max="7936" width="33.6640625" customWidth="1"/>
    <col min="7937" max="7937" width="7.6640625" customWidth="1"/>
    <col min="7938" max="7938" width="8.6640625" customWidth="1"/>
    <col min="7939" max="7939" width="11.109375" customWidth="1"/>
    <col min="7940" max="7940" width="10.5546875" customWidth="1"/>
    <col min="7941" max="7941" width="10.88671875" customWidth="1"/>
    <col min="7942" max="7942" width="11.5546875" customWidth="1"/>
    <col min="8192" max="8192" width="33.6640625" customWidth="1"/>
    <col min="8193" max="8193" width="7.6640625" customWidth="1"/>
    <col min="8194" max="8194" width="8.6640625" customWidth="1"/>
    <col min="8195" max="8195" width="11.109375" customWidth="1"/>
    <col min="8196" max="8196" width="10.5546875" customWidth="1"/>
    <col min="8197" max="8197" width="10.88671875" customWidth="1"/>
    <col min="8198" max="8198" width="11.5546875" customWidth="1"/>
    <col min="8448" max="8448" width="33.6640625" customWidth="1"/>
    <col min="8449" max="8449" width="7.6640625" customWidth="1"/>
    <col min="8450" max="8450" width="8.6640625" customWidth="1"/>
    <col min="8451" max="8451" width="11.109375" customWidth="1"/>
    <col min="8452" max="8452" width="10.5546875" customWidth="1"/>
    <col min="8453" max="8453" width="10.88671875" customWidth="1"/>
    <col min="8454" max="8454" width="11.5546875" customWidth="1"/>
    <col min="8704" max="8704" width="33.6640625" customWidth="1"/>
    <col min="8705" max="8705" width="7.6640625" customWidth="1"/>
    <col min="8706" max="8706" width="8.6640625" customWidth="1"/>
    <col min="8707" max="8707" width="11.109375" customWidth="1"/>
    <col min="8708" max="8708" width="10.5546875" customWidth="1"/>
    <col min="8709" max="8709" width="10.88671875" customWidth="1"/>
    <col min="8710" max="8710" width="11.5546875" customWidth="1"/>
    <col min="8960" max="8960" width="33.6640625" customWidth="1"/>
    <col min="8961" max="8961" width="7.6640625" customWidth="1"/>
    <col min="8962" max="8962" width="8.6640625" customWidth="1"/>
    <col min="8963" max="8963" width="11.109375" customWidth="1"/>
    <col min="8964" max="8964" width="10.5546875" customWidth="1"/>
    <col min="8965" max="8965" width="10.88671875" customWidth="1"/>
    <col min="8966" max="8966" width="11.5546875" customWidth="1"/>
    <col min="9216" max="9216" width="33.6640625" customWidth="1"/>
    <col min="9217" max="9217" width="7.6640625" customWidth="1"/>
    <col min="9218" max="9218" width="8.6640625" customWidth="1"/>
    <col min="9219" max="9219" width="11.109375" customWidth="1"/>
    <col min="9220" max="9220" width="10.5546875" customWidth="1"/>
    <col min="9221" max="9221" width="10.88671875" customWidth="1"/>
    <col min="9222" max="9222" width="11.5546875" customWidth="1"/>
    <col min="9472" max="9472" width="33.6640625" customWidth="1"/>
    <col min="9473" max="9473" width="7.6640625" customWidth="1"/>
    <col min="9474" max="9474" width="8.6640625" customWidth="1"/>
    <col min="9475" max="9475" width="11.109375" customWidth="1"/>
    <col min="9476" max="9476" width="10.5546875" customWidth="1"/>
    <col min="9477" max="9477" width="10.88671875" customWidth="1"/>
    <col min="9478" max="9478" width="11.5546875" customWidth="1"/>
    <col min="9728" max="9728" width="33.6640625" customWidth="1"/>
    <col min="9729" max="9729" width="7.6640625" customWidth="1"/>
    <col min="9730" max="9730" width="8.6640625" customWidth="1"/>
    <col min="9731" max="9731" width="11.109375" customWidth="1"/>
    <col min="9732" max="9732" width="10.5546875" customWidth="1"/>
    <col min="9733" max="9733" width="10.88671875" customWidth="1"/>
    <col min="9734" max="9734" width="11.5546875" customWidth="1"/>
    <col min="9984" max="9984" width="33.6640625" customWidth="1"/>
    <col min="9985" max="9985" width="7.6640625" customWidth="1"/>
    <col min="9986" max="9986" width="8.6640625" customWidth="1"/>
    <col min="9987" max="9987" width="11.109375" customWidth="1"/>
    <col min="9988" max="9988" width="10.5546875" customWidth="1"/>
    <col min="9989" max="9989" width="10.88671875" customWidth="1"/>
    <col min="9990" max="9990" width="11.5546875" customWidth="1"/>
    <col min="10240" max="10240" width="33.6640625" customWidth="1"/>
    <col min="10241" max="10241" width="7.6640625" customWidth="1"/>
    <col min="10242" max="10242" width="8.6640625" customWidth="1"/>
    <col min="10243" max="10243" width="11.109375" customWidth="1"/>
    <col min="10244" max="10244" width="10.5546875" customWidth="1"/>
    <col min="10245" max="10245" width="10.88671875" customWidth="1"/>
    <col min="10246" max="10246" width="11.5546875" customWidth="1"/>
    <col min="10496" max="10496" width="33.6640625" customWidth="1"/>
    <col min="10497" max="10497" width="7.6640625" customWidth="1"/>
    <col min="10498" max="10498" width="8.6640625" customWidth="1"/>
    <col min="10499" max="10499" width="11.109375" customWidth="1"/>
    <col min="10500" max="10500" width="10.5546875" customWidth="1"/>
    <col min="10501" max="10501" width="10.88671875" customWidth="1"/>
    <col min="10502" max="10502" width="11.5546875" customWidth="1"/>
    <col min="10752" max="10752" width="33.6640625" customWidth="1"/>
    <col min="10753" max="10753" width="7.6640625" customWidth="1"/>
    <col min="10754" max="10754" width="8.6640625" customWidth="1"/>
    <col min="10755" max="10755" width="11.109375" customWidth="1"/>
    <col min="10756" max="10756" width="10.5546875" customWidth="1"/>
    <col min="10757" max="10757" width="10.88671875" customWidth="1"/>
    <col min="10758" max="10758" width="11.5546875" customWidth="1"/>
    <col min="11008" max="11008" width="33.6640625" customWidth="1"/>
    <col min="11009" max="11009" width="7.6640625" customWidth="1"/>
    <col min="11010" max="11010" width="8.6640625" customWidth="1"/>
    <col min="11011" max="11011" width="11.109375" customWidth="1"/>
    <col min="11012" max="11012" width="10.5546875" customWidth="1"/>
    <col min="11013" max="11013" width="10.88671875" customWidth="1"/>
    <col min="11014" max="11014" width="11.5546875" customWidth="1"/>
    <col min="11264" max="11264" width="33.6640625" customWidth="1"/>
    <col min="11265" max="11265" width="7.6640625" customWidth="1"/>
    <col min="11266" max="11266" width="8.6640625" customWidth="1"/>
    <col min="11267" max="11267" width="11.109375" customWidth="1"/>
    <col min="11268" max="11268" width="10.5546875" customWidth="1"/>
    <col min="11269" max="11269" width="10.88671875" customWidth="1"/>
    <col min="11270" max="11270" width="11.5546875" customWidth="1"/>
    <col min="11520" max="11520" width="33.6640625" customWidth="1"/>
    <col min="11521" max="11521" width="7.6640625" customWidth="1"/>
    <col min="11522" max="11522" width="8.6640625" customWidth="1"/>
    <col min="11523" max="11523" width="11.109375" customWidth="1"/>
    <col min="11524" max="11524" width="10.5546875" customWidth="1"/>
    <col min="11525" max="11525" width="10.88671875" customWidth="1"/>
    <col min="11526" max="11526" width="11.5546875" customWidth="1"/>
    <col min="11776" max="11776" width="33.6640625" customWidth="1"/>
    <col min="11777" max="11777" width="7.6640625" customWidth="1"/>
    <col min="11778" max="11778" width="8.6640625" customWidth="1"/>
    <col min="11779" max="11779" width="11.109375" customWidth="1"/>
    <col min="11780" max="11780" width="10.5546875" customWidth="1"/>
    <col min="11781" max="11781" width="10.88671875" customWidth="1"/>
    <col min="11782" max="11782" width="11.5546875" customWidth="1"/>
    <col min="12032" max="12032" width="33.6640625" customWidth="1"/>
    <col min="12033" max="12033" width="7.6640625" customWidth="1"/>
    <col min="12034" max="12034" width="8.6640625" customWidth="1"/>
    <col min="12035" max="12035" width="11.109375" customWidth="1"/>
    <col min="12036" max="12036" width="10.5546875" customWidth="1"/>
    <col min="12037" max="12037" width="10.88671875" customWidth="1"/>
    <col min="12038" max="12038" width="11.5546875" customWidth="1"/>
    <col min="12288" max="12288" width="33.6640625" customWidth="1"/>
    <col min="12289" max="12289" width="7.6640625" customWidth="1"/>
    <col min="12290" max="12290" width="8.6640625" customWidth="1"/>
    <col min="12291" max="12291" width="11.109375" customWidth="1"/>
    <col min="12292" max="12292" width="10.5546875" customWidth="1"/>
    <col min="12293" max="12293" width="10.88671875" customWidth="1"/>
    <col min="12294" max="12294" width="11.5546875" customWidth="1"/>
    <col min="12544" max="12544" width="33.6640625" customWidth="1"/>
    <col min="12545" max="12545" width="7.6640625" customWidth="1"/>
    <col min="12546" max="12546" width="8.6640625" customWidth="1"/>
    <col min="12547" max="12547" width="11.109375" customWidth="1"/>
    <col min="12548" max="12548" width="10.5546875" customWidth="1"/>
    <col min="12549" max="12549" width="10.88671875" customWidth="1"/>
    <col min="12550" max="12550" width="11.5546875" customWidth="1"/>
    <col min="12800" max="12800" width="33.6640625" customWidth="1"/>
    <col min="12801" max="12801" width="7.6640625" customWidth="1"/>
    <col min="12802" max="12802" width="8.6640625" customWidth="1"/>
    <col min="12803" max="12803" width="11.109375" customWidth="1"/>
    <col min="12804" max="12804" width="10.5546875" customWidth="1"/>
    <col min="12805" max="12805" width="10.88671875" customWidth="1"/>
    <col min="12806" max="12806" width="11.5546875" customWidth="1"/>
    <col min="13056" max="13056" width="33.6640625" customWidth="1"/>
    <col min="13057" max="13057" width="7.6640625" customWidth="1"/>
    <col min="13058" max="13058" width="8.6640625" customWidth="1"/>
    <col min="13059" max="13059" width="11.109375" customWidth="1"/>
    <col min="13060" max="13060" width="10.5546875" customWidth="1"/>
    <col min="13061" max="13061" width="10.88671875" customWidth="1"/>
    <col min="13062" max="13062" width="11.5546875" customWidth="1"/>
    <col min="13312" max="13312" width="33.6640625" customWidth="1"/>
    <col min="13313" max="13313" width="7.6640625" customWidth="1"/>
    <col min="13314" max="13314" width="8.6640625" customWidth="1"/>
    <col min="13315" max="13315" width="11.109375" customWidth="1"/>
    <col min="13316" max="13316" width="10.5546875" customWidth="1"/>
    <col min="13317" max="13317" width="10.88671875" customWidth="1"/>
    <col min="13318" max="13318" width="11.5546875" customWidth="1"/>
    <col min="13568" max="13568" width="33.6640625" customWidth="1"/>
    <col min="13569" max="13569" width="7.6640625" customWidth="1"/>
    <col min="13570" max="13570" width="8.6640625" customWidth="1"/>
    <col min="13571" max="13571" width="11.109375" customWidth="1"/>
    <col min="13572" max="13572" width="10.5546875" customWidth="1"/>
    <col min="13573" max="13573" width="10.88671875" customWidth="1"/>
    <col min="13574" max="13574" width="11.5546875" customWidth="1"/>
    <col min="13824" max="13824" width="33.6640625" customWidth="1"/>
    <col min="13825" max="13825" width="7.6640625" customWidth="1"/>
    <col min="13826" max="13826" width="8.6640625" customWidth="1"/>
    <col min="13827" max="13827" width="11.109375" customWidth="1"/>
    <col min="13828" max="13828" width="10.5546875" customWidth="1"/>
    <col min="13829" max="13829" width="10.88671875" customWidth="1"/>
    <col min="13830" max="13830" width="11.5546875" customWidth="1"/>
    <col min="14080" max="14080" width="33.6640625" customWidth="1"/>
    <col min="14081" max="14081" width="7.6640625" customWidth="1"/>
    <col min="14082" max="14082" width="8.6640625" customWidth="1"/>
    <col min="14083" max="14083" width="11.109375" customWidth="1"/>
    <col min="14084" max="14084" width="10.5546875" customWidth="1"/>
    <col min="14085" max="14085" width="10.88671875" customWidth="1"/>
    <col min="14086" max="14086" width="11.5546875" customWidth="1"/>
    <col min="14336" max="14336" width="33.6640625" customWidth="1"/>
    <col min="14337" max="14337" width="7.6640625" customWidth="1"/>
    <col min="14338" max="14338" width="8.6640625" customWidth="1"/>
    <col min="14339" max="14339" width="11.109375" customWidth="1"/>
    <col min="14340" max="14340" width="10.5546875" customWidth="1"/>
    <col min="14341" max="14341" width="10.88671875" customWidth="1"/>
    <col min="14342" max="14342" width="11.5546875" customWidth="1"/>
    <col min="14592" max="14592" width="33.6640625" customWidth="1"/>
    <col min="14593" max="14593" width="7.6640625" customWidth="1"/>
    <col min="14594" max="14594" width="8.6640625" customWidth="1"/>
    <col min="14595" max="14595" width="11.109375" customWidth="1"/>
    <col min="14596" max="14596" width="10.5546875" customWidth="1"/>
    <col min="14597" max="14597" width="10.88671875" customWidth="1"/>
    <col min="14598" max="14598" width="11.5546875" customWidth="1"/>
    <col min="14848" max="14848" width="33.6640625" customWidth="1"/>
    <col min="14849" max="14849" width="7.6640625" customWidth="1"/>
    <col min="14850" max="14850" width="8.6640625" customWidth="1"/>
    <col min="14851" max="14851" width="11.109375" customWidth="1"/>
    <col min="14852" max="14852" width="10.5546875" customWidth="1"/>
    <col min="14853" max="14853" width="10.88671875" customWidth="1"/>
    <col min="14854" max="14854" width="11.5546875" customWidth="1"/>
    <col min="15104" max="15104" width="33.6640625" customWidth="1"/>
    <col min="15105" max="15105" width="7.6640625" customWidth="1"/>
    <col min="15106" max="15106" width="8.6640625" customWidth="1"/>
    <col min="15107" max="15107" width="11.109375" customWidth="1"/>
    <col min="15108" max="15108" width="10.5546875" customWidth="1"/>
    <col min="15109" max="15109" width="10.88671875" customWidth="1"/>
    <col min="15110" max="15110" width="11.5546875" customWidth="1"/>
    <col min="15360" max="15360" width="33.6640625" customWidth="1"/>
    <col min="15361" max="15361" width="7.6640625" customWidth="1"/>
    <col min="15362" max="15362" width="8.6640625" customWidth="1"/>
    <col min="15363" max="15363" width="11.109375" customWidth="1"/>
    <col min="15364" max="15364" width="10.5546875" customWidth="1"/>
    <col min="15365" max="15365" width="10.88671875" customWidth="1"/>
    <col min="15366" max="15366" width="11.5546875" customWidth="1"/>
    <col min="15616" max="15616" width="33.6640625" customWidth="1"/>
    <col min="15617" max="15617" width="7.6640625" customWidth="1"/>
    <col min="15618" max="15618" width="8.6640625" customWidth="1"/>
    <col min="15619" max="15619" width="11.109375" customWidth="1"/>
    <col min="15620" max="15620" width="10.5546875" customWidth="1"/>
    <col min="15621" max="15621" width="10.88671875" customWidth="1"/>
    <col min="15622" max="15622" width="11.5546875" customWidth="1"/>
    <col min="15872" max="15872" width="33.6640625" customWidth="1"/>
    <col min="15873" max="15873" width="7.6640625" customWidth="1"/>
    <col min="15874" max="15874" width="8.6640625" customWidth="1"/>
    <col min="15875" max="15875" width="11.109375" customWidth="1"/>
    <col min="15876" max="15876" width="10.5546875" customWidth="1"/>
    <col min="15877" max="15877" width="10.88671875" customWidth="1"/>
    <col min="15878" max="15878" width="11.5546875" customWidth="1"/>
    <col min="16128" max="16128" width="33.6640625" customWidth="1"/>
    <col min="16129" max="16129" width="7.6640625" customWidth="1"/>
    <col min="16130" max="16130" width="8.6640625" customWidth="1"/>
    <col min="16131" max="16131" width="11.109375" customWidth="1"/>
    <col min="16132" max="16132" width="10.5546875" customWidth="1"/>
    <col min="16133" max="16133" width="10.88671875" customWidth="1"/>
    <col min="16134" max="16134" width="11.5546875" customWidth="1"/>
  </cols>
  <sheetData>
    <row r="1" spans="1:7" s="541" customFormat="1" ht="21.9" customHeight="1">
      <c r="A1" s="1978" t="s">
        <v>341</v>
      </c>
      <c r="B1" s="1978"/>
      <c r="C1" s="1978"/>
      <c r="D1" s="1978"/>
      <c r="E1" s="1978"/>
      <c r="F1" s="1978"/>
      <c r="G1" s="1978"/>
    </row>
    <row r="2" spans="1:7" s="541" customFormat="1" ht="21.9" customHeight="1">
      <c r="A2" s="542"/>
      <c r="B2" s="543"/>
      <c r="C2" s="543"/>
      <c r="D2" s="543"/>
      <c r="E2" s="544"/>
      <c r="F2" s="544"/>
    </row>
    <row r="3" spans="1:7" s="548" customFormat="1" ht="21.9" customHeight="1">
      <c r="A3" s="545" t="s">
        <v>342</v>
      </c>
      <c r="B3" s="546" t="s">
        <v>343</v>
      </c>
      <c r="C3" s="547">
        <v>2018</v>
      </c>
      <c r="D3" s="547">
        <v>2019</v>
      </c>
      <c r="E3" s="547">
        <v>2020</v>
      </c>
      <c r="F3" s="547">
        <v>2021</v>
      </c>
      <c r="G3" s="547">
        <v>2022</v>
      </c>
    </row>
    <row r="4" spans="1:7" s="548" customFormat="1" ht="5.0999999999999996" customHeight="1">
      <c r="A4" s="549"/>
      <c r="B4" s="549"/>
      <c r="C4" s="550"/>
      <c r="D4" s="550"/>
      <c r="E4" s="550"/>
      <c r="F4" s="550"/>
      <c r="G4" s="550"/>
    </row>
    <row r="5" spans="1:7" s="553" customFormat="1" ht="21.9" customHeight="1">
      <c r="A5" s="551" t="s">
        <v>344</v>
      </c>
      <c r="B5" s="546" t="s">
        <v>345</v>
      </c>
      <c r="C5" s="552">
        <f>SUM(C6:C15)</f>
        <v>11904</v>
      </c>
      <c r="D5" s="552">
        <f>SUM(D6:D15)</f>
        <v>10490</v>
      </c>
      <c r="E5" s="552">
        <f>SUM(E6:E15)</f>
        <v>9703</v>
      </c>
      <c r="F5" s="552">
        <f>SUM(F6:F15)</f>
        <v>9957</v>
      </c>
      <c r="G5" s="552">
        <f>SUM(G6:G15)</f>
        <v>16622</v>
      </c>
    </row>
    <row r="6" spans="1:7" s="548" customFormat="1" ht="24.9" customHeight="1">
      <c r="A6" s="554" t="s">
        <v>346</v>
      </c>
      <c r="B6" s="555"/>
      <c r="C6" s="557">
        <v>4091</v>
      </c>
      <c r="D6" s="557">
        <v>3957</v>
      </c>
      <c r="E6" s="557">
        <v>3722</v>
      </c>
      <c r="F6" s="557">
        <v>3799</v>
      </c>
      <c r="G6" s="557">
        <v>8884</v>
      </c>
    </row>
    <row r="7" spans="1:7" s="548" customFormat="1" ht="24.9" customHeight="1">
      <c r="A7" s="558" t="s">
        <v>347</v>
      </c>
      <c r="B7" s="559"/>
      <c r="C7" s="561">
        <v>676</v>
      </c>
      <c r="D7" s="561">
        <v>471</v>
      </c>
      <c r="E7" s="561">
        <v>428</v>
      </c>
      <c r="F7" s="561">
        <v>398</v>
      </c>
      <c r="G7" s="561">
        <v>968</v>
      </c>
    </row>
    <row r="8" spans="1:7" s="548" customFormat="1" ht="24.9" customHeight="1">
      <c r="A8" s="554" t="s">
        <v>348</v>
      </c>
      <c r="B8" s="555"/>
      <c r="C8" s="557">
        <v>54</v>
      </c>
      <c r="D8" s="557">
        <v>34</v>
      </c>
      <c r="E8" s="557">
        <v>3</v>
      </c>
      <c r="F8" s="557">
        <v>3</v>
      </c>
      <c r="G8" s="557">
        <v>38</v>
      </c>
    </row>
    <row r="9" spans="1:7" s="548" customFormat="1" ht="24.9" customHeight="1">
      <c r="A9" s="554" t="s">
        <v>349</v>
      </c>
      <c r="B9" s="555"/>
      <c r="C9" s="557">
        <v>13</v>
      </c>
      <c r="D9" s="557">
        <v>2</v>
      </c>
      <c r="E9" s="557">
        <v>5</v>
      </c>
      <c r="F9" s="557">
        <v>5</v>
      </c>
      <c r="G9" s="557">
        <v>10</v>
      </c>
    </row>
    <row r="10" spans="1:7" s="563" customFormat="1" ht="24.9" customHeight="1">
      <c r="A10" s="554" t="s">
        <v>350</v>
      </c>
      <c r="B10" s="562"/>
      <c r="C10" s="557">
        <v>112</v>
      </c>
      <c r="D10" s="557">
        <v>150</v>
      </c>
      <c r="E10" s="557">
        <v>147</v>
      </c>
      <c r="F10" s="557">
        <v>149</v>
      </c>
      <c r="G10" s="557">
        <v>146</v>
      </c>
    </row>
    <row r="11" spans="1:7" s="548" customFormat="1" ht="24.9" customHeight="1">
      <c r="A11" s="558" t="s">
        <v>351</v>
      </c>
      <c r="B11" s="559"/>
      <c r="C11" s="561">
        <v>2631</v>
      </c>
      <c r="D11" s="561">
        <v>1753</v>
      </c>
      <c r="E11" s="561">
        <v>1629</v>
      </c>
      <c r="F11" s="561">
        <v>1866</v>
      </c>
      <c r="G11" s="561">
        <v>2170</v>
      </c>
    </row>
    <row r="12" spans="1:7" s="548" customFormat="1" ht="24.9" customHeight="1">
      <c r="A12" s="554" t="s">
        <v>352</v>
      </c>
      <c r="B12" s="555"/>
      <c r="C12" s="557">
        <v>4270</v>
      </c>
      <c r="D12" s="557">
        <v>4017</v>
      </c>
      <c r="E12" s="557">
        <v>3756</v>
      </c>
      <c r="F12" s="557">
        <v>3625</v>
      </c>
      <c r="G12" s="557">
        <v>4350</v>
      </c>
    </row>
    <row r="13" spans="1:7" s="548" customFormat="1" ht="24.9" customHeight="1">
      <c r="A13" s="554" t="s">
        <v>353</v>
      </c>
      <c r="B13" s="555"/>
      <c r="C13" s="557">
        <v>8</v>
      </c>
      <c r="D13" s="557">
        <v>5</v>
      </c>
      <c r="E13" s="557">
        <v>1</v>
      </c>
      <c r="F13" s="557">
        <v>1</v>
      </c>
      <c r="G13" s="557">
        <v>21</v>
      </c>
    </row>
    <row r="14" spans="1:7" s="548" customFormat="1" ht="24.9" customHeight="1">
      <c r="A14" s="554" t="s">
        <v>354</v>
      </c>
      <c r="B14" s="555"/>
      <c r="C14" s="557">
        <v>4</v>
      </c>
      <c r="D14" s="557">
        <v>4</v>
      </c>
      <c r="E14" s="557">
        <v>4</v>
      </c>
      <c r="F14" s="557">
        <v>4</v>
      </c>
      <c r="G14" s="557">
        <v>4</v>
      </c>
    </row>
    <row r="15" spans="1:7" s="548" customFormat="1" ht="24.9" customHeight="1">
      <c r="A15" s="554" t="s">
        <v>355</v>
      </c>
      <c r="B15" s="555"/>
      <c r="C15" s="557">
        <v>45</v>
      </c>
      <c r="D15" s="557">
        <v>97</v>
      </c>
      <c r="E15" s="557">
        <v>8</v>
      </c>
      <c r="F15" s="557">
        <v>107</v>
      </c>
      <c r="G15" s="557">
        <v>31</v>
      </c>
    </row>
    <row r="16" spans="1:7" s="553" customFormat="1" ht="24.9" customHeight="1">
      <c r="A16" s="551" t="s">
        <v>356</v>
      </c>
      <c r="B16" s="546"/>
      <c r="C16" s="564"/>
      <c r="D16" s="564"/>
      <c r="E16" s="564"/>
      <c r="F16" s="564"/>
      <c r="G16" s="564"/>
    </row>
    <row r="17" spans="1:7" s="548" customFormat="1" ht="24.9" customHeight="1">
      <c r="A17" s="554" t="s">
        <v>357</v>
      </c>
      <c r="B17" s="555" t="s">
        <v>358</v>
      </c>
      <c r="C17" s="566">
        <v>6026.3812401455007</v>
      </c>
      <c r="D17" s="566">
        <v>5195.2560987207999</v>
      </c>
      <c r="E17" s="566">
        <v>4045.2752088823604</v>
      </c>
      <c r="F17" s="566">
        <v>3607.3566887905645</v>
      </c>
      <c r="G17" s="566">
        <v>2551.1795900000002</v>
      </c>
    </row>
    <row r="18" spans="1:7" s="548" customFormat="1" ht="24.9" customHeight="1">
      <c r="A18" s="554" t="s">
        <v>359</v>
      </c>
      <c r="B18" s="555" t="s">
        <v>360</v>
      </c>
      <c r="C18" s="566">
        <v>962.21909935040412</v>
      </c>
      <c r="D18" s="566">
        <v>924.2531956147011</v>
      </c>
      <c r="E18" s="566">
        <v>813.59511809640492</v>
      </c>
      <c r="F18" s="566">
        <v>797.65880000000004</v>
      </c>
      <c r="G18" s="566">
        <v>659.10760000000005</v>
      </c>
    </row>
    <row r="19" spans="1:7" s="548" customFormat="1" ht="24.9" customHeight="1">
      <c r="A19" s="554" t="s">
        <v>361</v>
      </c>
      <c r="B19" s="555" t="s">
        <v>358</v>
      </c>
      <c r="C19" s="566">
        <v>5.7500000000000002E-2</v>
      </c>
      <c r="D19" s="566">
        <v>0.1</v>
      </c>
      <c r="E19" s="566">
        <v>0.2</v>
      </c>
      <c r="F19" s="566">
        <v>1.2</v>
      </c>
      <c r="G19" s="566">
        <v>0.75849999999999995</v>
      </c>
    </row>
    <row r="20" spans="1:7" s="548" customFormat="1" ht="24.9" customHeight="1">
      <c r="A20" s="554" t="s">
        <v>362</v>
      </c>
      <c r="B20" s="555" t="s">
        <v>358</v>
      </c>
      <c r="C20" s="566" t="s">
        <v>18</v>
      </c>
      <c r="D20" s="566" t="s">
        <v>18</v>
      </c>
      <c r="E20" s="1906">
        <v>0.01</v>
      </c>
      <c r="F20" s="1906">
        <v>0.01</v>
      </c>
      <c r="G20" s="566">
        <v>0.73</v>
      </c>
    </row>
    <row r="21" spans="1:7" s="548" customFormat="1" ht="24.9" customHeight="1">
      <c r="A21" s="554" t="s">
        <v>363</v>
      </c>
      <c r="B21" s="555" t="s">
        <v>358</v>
      </c>
      <c r="C21" s="566" t="s">
        <v>18</v>
      </c>
      <c r="D21" s="566" t="s">
        <v>18</v>
      </c>
      <c r="E21" s="1906">
        <v>0.02</v>
      </c>
      <c r="F21" s="1906">
        <v>0.02</v>
      </c>
      <c r="G21" s="566">
        <v>1.9701</v>
      </c>
    </row>
    <row r="22" spans="1:7" s="548" customFormat="1" ht="24.9" customHeight="1">
      <c r="A22" s="554" t="s">
        <v>364</v>
      </c>
      <c r="B22" s="555" t="s">
        <v>358</v>
      </c>
      <c r="C22" s="566">
        <v>0.75126000000000004</v>
      </c>
      <c r="D22" s="566">
        <v>0.85</v>
      </c>
      <c r="E22" s="566">
        <v>0.9</v>
      </c>
      <c r="F22" s="566">
        <v>2.2999999999999998</v>
      </c>
      <c r="G22" s="566">
        <v>11.539899999999999</v>
      </c>
    </row>
    <row r="23" spans="1:7" s="548" customFormat="1" ht="24.9" customHeight="1">
      <c r="A23" s="567" t="s">
        <v>365</v>
      </c>
      <c r="B23" s="555" t="s">
        <v>358</v>
      </c>
      <c r="C23" s="566" t="s">
        <v>18</v>
      </c>
      <c r="D23" s="566" t="s">
        <v>18</v>
      </c>
      <c r="E23" s="566">
        <v>1.1000000000000001</v>
      </c>
      <c r="F23" s="566">
        <v>2.1</v>
      </c>
      <c r="G23" s="566">
        <v>2.2999999999999998</v>
      </c>
    </row>
    <row r="24" spans="1:7" s="1905" customFormat="1" ht="5.0999999999999996" customHeight="1">
      <c r="A24" s="1858"/>
      <c r="B24" s="1858"/>
      <c r="C24" s="1857"/>
      <c r="D24" s="1857"/>
      <c r="E24" s="1857"/>
      <c r="F24" s="1857"/>
      <c r="G24" s="1858"/>
    </row>
    <row r="25" spans="1:7" s="548" customFormat="1" ht="5.0999999999999996" customHeight="1">
      <c r="A25" s="568"/>
      <c r="B25" s="568"/>
      <c r="C25" s="569"/>
      <c r="D25" s="569"/>
      <c r="E25" s="569"/>
      <c r="F25" s="569"/>
      <c r="G25" s="568"/>
    </row>
    <row r="26" spans="1:7" s="548" customFormat="1" ht="15" customHeight="1">
      <c r="A26" s="570" t="s">
        <v>366</v>
      </c>
      <c r="B26" s="571"/>
      <c r="C26" s="555"/>
      <c r="D26" s="571"/>
      <c r="E26" s="571"/>
      <c r="F26" s="571"/>
    </row>
    <row r="27" spans="1:7" s="548" customFormat="1" ht="15" customHeight="1">
      <c r="A27" s="570" t="s">
        <v>367</v>
      </c>
      <c r="B27" s="571"/>
      <c r="C27" s="555"/>
      <c r="D27" s="571"/>
      <c r="E27" s="571"/>
      <c r="F27" s="571"/>
    </row>
    <row r="28" spans="1:7" s="548" customFormat="1" ht="15" customHeight="1">
      <c r="A28" s="570" t="s">
        <v>368</v>
      </c>
      <c r="B28" s="571"/>
      <c r="C28" s="555"/>
      <c r="D28" s="571"/>
      <c r="E28" s="571"/>
      <c r="F28" s="571"/>
    </row>
    <row r="29" spans="1:7" s="548" customFormat="1" ht="15" customHeight="1">
      <c r="A29" s="570" t="s">
        <v>369</v>
      </c>
      <c r="B29" s="571"/>
      <c r="C29" s="555"/>
      <c r="D29" s="571"/>
      <c r="E29" s="571"/>
      <c r="F29" s="571"/>
    </row>
    <row r="30" spans="1:7" s="548" customFormat="1" ht="15" customHeight="1">
      <c r="A30" s="570" t="s">
        <v>370</v>
      </c>
    </row>
  </sheetData>
  <mergeCells count="1">
    <mergeCell ref="A1:G1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4"/>
  <sheetViews>
    <sheetView showGridLines="0" topLeftCell="A16" zoomScaleNormal="100" zoomScaleSheetLayoutView="100" workbookViewId="0">
      <selection activeCell="O24" sqref="O24"/>
    </sheetView>
  </sheetViews>
  <sheetFormatPr baseColWidth="10" defaultColWidth="10.109375" defaultRowHeight="14.4"/>
  <cols>
    <col min="1" max="1" width="40.109375" customWidth="1"/>
    <col min="2" max="6" width="10.44140625" customWidth="1"/>
    <col min="256" max="256" width="33.6640625" customWidth="1"/>
    <col min="257" max="262" width="8.6640625" customWidth="1"/>
    <col min="512" max="512" width="33.6640625" customWidth="1"/>
    <col min="513" max="518" width="8.6640625" customWidth="1"/>
    <col min="768" max="768" width="33.6640625" customWidth="1"/>
    <col min="769" max="774" width="8.6640625" customWidth="1"/>
    <col min="1024" max="1024" width="33.6640625" customWidth="1"/>
    <col min="1025" max="1030" width="8.6640625" customWidth="1"/>
    <col min="1280" max="1280" width="33.6640625" customWidth="1"/>
    <col min="1281" max="1286" width="8.6640625" customWidth="1"/>
    <col min="1536" max="1536" width="33.6640625" customWidth="1"/>
    <col min="1537" max="1542" width="8.6640625" customWidth="1"/>
    <col min="1792" max="1792" width="33.6640625" customWidth="1"/>
    <col min="1793" max="1798" width="8.6640625" customWidth="1"/>
    <col min="2048" max="2048" width="33.6640625" customWidth="1"/>
    <col min="2049" max="2054" width="8.6640625" customWidth="1"/>
    <col min="2304" max="2304" width="33.6640625" customWidth="1"/>
    <col min="2305" max="2310" width="8.6640625" customWidth="1"/>
    <col min="2560" max="2560" width="33.6640625" customWidth="1"/>
    <col min="2561" max="2566" width="8.6640625" customWidth="1"/>
    <col min="2816" max="2816" width="33.6640625" customWidth="1"/>
    <col min="2817" max="2822" width="8.6640625" customWidth="1"/>
    <col min="3072" max="3072" width="33.6640625" customWidth="1"/>
    <col min="3073" max="3078" width="8.6640625" customWidth="1"/>
    <col min="3328" max="3328" width="33.6640625" customWidth="1"/>
    <col min="3329" max="3334" width="8.6640625" customWidth="1"/>
    <col min="3584" max="3584" width="33.6640625" customWidth="1"/>
    <col min="3585" max="3590" width="8.6640625" customWidth="1"/>
    <col min="3840" max="3840" width="33.6640625" customWidth="1"/>
    <col min="3841" max="3846" width="8.6640625" customWidth="1"/>
    <col min="4096" max="4096" width="33.6640625" customWidth="1"/>
    <col min="4097" max="4102" width="8.6640625" customWidth="1"/>
    <col min="4352" max="4352" width="33.6640625" customWidth="1"/>
    <col min="4353" max="4358" width="8.6640625" customWidth="1"/>
    <col min="4608" max="4608" width="33.6640625" customWidth="1"/>
    <col min="4609" max="4614" width="8.6640625" customWidth="1"/>
    <col min="4864" max="4864" width="33.6640625" customWidth="1"/>
    <col min="4865" max="4870" width="8.6640625" customWidth="1"/>
    <col min="5120" max="5120" width="33.6640625" customWidth="1"/>
    <col min="5121" max="5126" width="8.6640625" customWidth="1"/>
    <col min="5376" max="5376" width="33.6640625" customWidth="1"/>
    <col min="5377" max="5382" width="8.6640625" customWidth="1"/>
    <col min="5632" max="5632" width="33.6640625" customWidth="1"/>
    <col min="5633" max="5638" width="8.6640625" customWidth="1"/>
    <col min="5888" max="5888" width="33.6640625" customWidth="1"/>
    <col min="5889" max="5894" width="8.6640625" customWidth="1"/>
    <col min="6144" max="6144" width="33.6640625" customWidth="1"/>
    <col min="6145" max="6150" width="8.6640625" customWidth="1"/>
    <col min="6400" max="6400" width="33.6640625" customWidth="1"/>
    <col min="6401" max="6406" width="8.6640625" customWidth="1"/>
    <col min="6656" max="6656" width="33.6640625" customWidth="1"/>
    <col min="6657" max="6662" width="8.6640625" customWidth="1"/>
    <col min="6912" max="6912" width="33.6640625" customWidth="1"/>
    <col min="6913" max="6918" width="8.6640625" customWidth="1"/>
    <col min="7168" max="7168" width="33.6640625" customWidth="1"/>
    <col min="7169" max="7174" width="8.6640625" customWidth="1"/>
    <col min="7424" max="7424" width="33.6640625" customWidth="1"/>
    <col min="7425" max="7430" width="8.6640625" customWidth="1"/>
    <col min="7680" max="7680" width="33.6640625" customWidth="1"/>
    <col min="7681" max="7686" width="8.6640625" customWidth="1"/>
    <col min="7936" max="7936" width="33.6640625" customWidth="1"/>
    <col min="7937" max="7942" width="8.6640625" customWidth="1"/>
    <col min="8192" max="8192" width="33.6640625" customWidth="1"/>
    <col min="8193" max="8198" width="8.6640625" customWidth="1"/>
    <col min="8448" max="8448" width="33.6640625" customWidth="1"/>
    <col min="8449" max="8454" width="8.6640625" customWidth="1"/>
    <col min="8704" max="8704" width="33.6640625" customWidth="1"/>
    <col min="8705" max="8710" width="8.6640625" customWidth="1"/>
    <col min="8960" max="8960" width="33.6640625" customWidth="1"/>
    <col min="8961" max="8966" width="8.6640625" customWidth="1"/>
    <col min="9216" max="9216" width="33.6640625" customWidth="1"/>
    <col min="9217" max="9222" width="8.6640625" customWidth="1"/>
    <col min="9472" max="9472" width="33.6640625" customWidth="1"/>
    <col min="9473" max="9478" width="8.6640625" customWidth="1"/>
    <col min="9728" max="9728" width="33.6640625" customWidth="1"/>
    <col min="9729" max="9734" width="8.6640625" customWidth="1"/>
    <col min="9984" max="9984" width="33.6640625" customWidth="1"/>
    <col min="9985" max="9990" width="8.6640625" customWidth="1"/>
    <col min="10240" max="10240" width="33.6640625" customWidth="1"/>
    <col min="10241" max="10246" width="8.6640625" customWidth="1"/>
    <col min="10496" max="10496" width="33.6640625" customWidth="1"/>
    <col min="10497" max="10502" width="8.6640625" customWidth="1"/>
    <col min="10752" max="10752" width="33.6640625" customWidth="1"/>
    <col min="10753" max="10758" width="8.6640625" customWidth="1"/>
    <col min="11008" max="11008" width="33.6640625" customWidth="1"/>
    <col min="11009" max="11014" width="8.6640625" customWidth="1"/>
    <col min="11264" max="11264" width="33.6640625" customWidth="1"/>
    <col min="11265" max="11270" width="8.6640625" customWidth="1"/>
    <col min="11520" max="11520" width="33.6640625" customWidth="1"/>
    <col min="11521" max="11526" width="8.6640625" customWidth="1"/>
    <col min="11776" max="11776" width="33.6640625" customWidth="1"/>
    <col min="11777" max="11782" width="8.6640625" customWidth="1"/>
    <col min="12032" max="12032" width="33.6640625" customWidth="1"/>
    <col min="12033" max="12038" width="8.6640625" customWidth="1"/>
    <col min="12288" max="12288" width="33.6640625" customWidth="1"/>
    <col min="12289" max="12294" width="8.6640625" customWidth="1"/>
    <col min="12544" max="12544" width="33.6640625" customWidth="1"/>
    <col min="12545" max="12550" width="8.6640625" customWidth="1"/>
    <col min="12800" max="12800" width="33.6640625" customWidth="1"/>
    <col min="12801" max="12806" width="8.6640625" customWidth="1"/>
    <col min="13056" max="13056" width="33.6640625" customWidth="1"/>
    <col min="13057" max="13062" width="8.6640625" customWidth="1"/>
    <col min="13312" max="13312" width="33.6640625" customWidth="1"/>
    <col min="13313" max="13318" width="8.6640625" customWidth="1"/>
    <col min="13568" max="13568" width="33.6640625" customWidth="1"/>
    <col min="13569" max="13574" width="8.6640625" customWidth="1"/>
    <col min="13824" max="13824" width="33.6640625" customWidth="1"/>
    <col min="13825" max="13830" width="8.6640625" customWidth="1"/>
    <col min="14080" max="14080" width="33.6640625" customWidth="1"/>
    <col min="14081" max="14086" width="8.6640625" customWidth="1"/>
    <col min="14336" max="14336" width="33.6640625" customWidth="1"/>
    <col min="14337" max="14342" width="8.6640625" customWidth="1"/>
    <col min="14592" max="14592" width="33.6640625" customWidth="1"/>
    <col min="14593" max="14598" width="8.6640625" customWidth="1"/>
    <col min="14848" max="14848" width="33.6640625" customWidth="1"/>
    <col min="14849" max="14854" width="8.6640625" customWidth="1"/>
    <col min="15104" max="15104" width="33.6640625" customWidth="1"/>
    <col min="15105" max="15110" width="8.6640625" customWidth="1"/>
    <col min="15360" max="15360" width="33.6640625" customWidth="1"/>
    <col min="15361" max="15366" width="8.6640625" customWidth="1"/>
    <col min="15616" max="15616" width="33.6640625" customWidth="1"/>
    <col min="15617" max="15622" width="8.6640625" customWidth="1"/>
    <col min="15872" max="15872" width="33.6640625" customWidth="1"/>
    <col min="15873" max="15878" width="8.6640625" customWidth="1"/>
    <col min="16128" max="16128" width="33.6640625" customWidth="1"/>
    <col min="16129" max="16134" width="8.6640625" customWidth="1"/>
  </cols>
  <sheetData>
    <row r="1" spans="1:6" s="548" customFormat="1" ht="21.9" customHeight="1">
      <c r="A1" s="1631" t="s">
        <v>955</v>
      </c>
      <c r="B1" s="572"/>
      <c r="C1" s="573"/>
      <c r="D1" s="573"/>
      <c r="E1" s="573"/>
      <c r="F1" s="553"/>
    </row>
    <row r="2" spans="1:6" s="548" customFormat="1" ht="21.9" customHeight="1">
      <c r="A2" s="572"/>
      <c r="B2" s="572"/>
      <c r="C2" s="573"/>
      <c r="D2" s="573"/>
      <c r="E2" s="573"/>
      <c r="F2" s="553"/>
    </row>
    <row r="3" spans="1:6" s="548" customFormat="1" ht="21.9" customHeight="1">
      <c r="A3" s="574"/>
      <c r="B3" s="575"/>
      <c r="C3" s="571"/>
      <c r="D3" s="575"/>
      <c r="E3" s="571"/>
      <c r="F3" s="576" t="s">
        <v>371</v>
      </c>
    </row>
    <row r="4" spans="1:6" s="548" customFormat="1" ht="5.0999999999999996" customHeight="1">
      <c r="A4" s="577"/>
      <c r="B4" s="578"/>
      <c r="C4" s="578"/>
      <c r="D4" s="578"/>
      <c r="E4" s="578"/>
      <c r="F4" s="578"/>
    </row>
    <row r="5" spans="1:6" s="548" customFormat="1" ht="21.9" customHeight="1">
      <c r="A5" s="545" t="s">
        <v>342</v>
      </c>
      <c r="B5" s="547">
        <v>2018</v>
      </c>
      <c r="C5" s="547">
        <v>2019</v>
      </c>
      <c r="D5" s="547">
        <v>2020</v>
      </c>
      <c r="E5" s="547">
        <v>2021</v>
      </c>
      <c r="F5" s="547">
        <v>2022</v>
      </c>
    </row>
    <row r="6" spans="1:6" s="553" customFormat="1" ht="5.0999999999999996" customHeight="1">
      <c r="A6" s="575"/>
      <c r="B6" s="579"/>
      <c r="C6" s="579"/>
      <c r="D6" s="579"/>
      <c r="E6" s="579"/>
      <c r="F6" s="579"/>
    </row>
    <row r="7" spans="1:6" s="553" customFormat="1" ht="21.9" customHeight="1">
      <c r="A7" s="580" t="s">
        <v>218</v>
      </c>
      <c r="B7" s="564">
        <f>B9+B20</f>
        <v>1625.4795906425413</v>
      </c>
      <c r="C7" s="564">
        <f>C9+C20</f>
        <v>1368.2833487351545</v>
      </c>
      <c r="D7" s="564">
        <f>D9+D20</f>
        <v>1095.9381130905647</v>
      </c>
      <c r="E7" s="564">
        <f>E9+E20</f>
        <v>991.21708179630309</v>
      </c>
      <c r="F7" s="564">
        <f>F9+F20</f>
        <v>858.66129047372306</v>
      </c>
    </row>
    <row r="8" spans="1:6" s="553" customFormat="1" ht="5.0999999999999996" customHeight="1">
      <c r="A8" s="581"/>
      <c r="B8" s="582"/>
      <c r="C8" s="582"/>
      <c r="D8" s="582"/>
      <c r="E8" s="582"/>
      <c r="F8" s="582"/>
    </row>
    <row r="9" spans="1:6" s="548" customFormat="1" ht="24.9" customHeight="1">
      <c r="A9" s="583" t="s">
        <v>372</v>
      </c>
      <c r="B9" s="564">
        <f>SUM(B10:B19)</f>
        <v>39.069252359474447</v>
      </c>
      <c r="C9" s="564">
        <f>SUM(C10:C19)</f>
        <v>37.547507909000004</v>
      </c>
      <c r="D9" s="564">
        <f>SUM(D10:D19)</f>
        <v>34.438259232942478</v>
      </c>
      <c r="E9" s="564">
        <f>SUM(E10:E19)</f>
        <v>33.576626268252994</v>
      </c>
      <c r="F9" s="564">
        <f>SUM(F10:F19)</f>
        <v>48.954900000000002</v>
      </c>
    </row>
    <row r="10" spans="1:6" s="548" customFormat="1" ht="24.9" customHeight="1">
      <c r="A10" s="1632" t="s">
        <v>346</v>
      </c>
      <c r="B10" s="585">
        <v>3.970080564263323</v>
      </c>
      <c r="C10" s="585">
        <v>3.1823999999999999</v>
      </c>
      <c r="D10" s="585">
        <v>2.8717000000000001</v>
      </c>
      <c r="E10" s="585">
        <v>2.9311091617409999</v>
      </c>
      <c r="F10" s="585">
        <v>5.0793999999999997</v>
      </c>
    </row>
    <row r="11" spans="1:6" s="548" customFormat="1" ht="24.9" customHeight="1">
      <c r="A11" s="584" t="s">
        <v>347</v>
      </c>
      <c r="B11" s="585">
        <v>2.9904999999999999</v>
      </c>
      <c r="C11" s="585">
        <v>1.8320999999999998</v>
      </c>
      <c r="D11" s="585">
        <v>1.0939999999999999</v>
      </c>
      <c r="E11" s="585">
        <v>1.0173177570093457</v>
      </c>
      <c r="F11" s="585">
        <v>3.6356999999999999</v>
      </c>
    </row>
    <row r="12" spans="1:6" s="548" customFormat="1" ht="24.9" customHeight="1">
      <c r="A12" s="584" t="s">
        <v>348</v>
      </c>
      <c r="B12" s="585">
        <v>8.1136363636363631E-2</v>
      </c>
      <c r="C12" s="585">
        <v>0.8821</v>
      </c>
      <c r="D12" s="585">
        <v>1.2162999999999999</v>
      </c>
      <c r="E12" s="585">
        <v>1.2162999999999999</v>
      </c>
      <c r="F12" s="585">
        <v>6.9598000000000004</v>
      </c>
    </row>
    <row r="13" spans="1:6" s="548" customFormat="1" ht="24.9" customHeight="1">
      <c r="A13" s="584" t="s">
        <v>349</v>
      </c>
      <c r="B13" s="560">
        <v>1.2999999999999999E-2</v>
      </c>
      <c r="C13" s="560">
        <v>0</v>
      </c>
      <c r="D13" s="560">
        <v>0</v>
      </c>
      <c r="E13" s="560">
        <v>0</v>
      </c>
      <c r="F13" s="560">
        <v>0.01</v>
      </c>
    </row>
    <row r="14" spans="1:6" s="548" customFormat="1" ht="24.9" customHeight="1">
      <c r="A14" s="584" t="s">
        <v>350</v>
      </c>
      <c r="B14" s="585">
        <v>12.512698999999996</v>
      </c>
      <c r="C14" s="585">
        <v>12.4467</v>
      </c>
      <c r="D14" s="585">
        <v>11.190000000000001</v>
      </c>
      <c r="E14" s="585">
        <v>10.297897999999998</v>
      </c>
      <c r="F14" s="585">
        <v>12.02</v>
      </c>
    </row>
    <row r="15" spans="1:6" s="548" customFormat="1" ht="24.9" customHeight="1">
      <c r="A15" s="584" t="s">
        <v>351</v>
      </c>
      <c r="B15" s="585">
        <v>3.9424999999999999</v>
      </c>
      <c r="C15" s="585">
        <v>3.5448499999999998</v>
      </c>
      <c r="D15" s="585">
        <v>3.2941019110096974</v>
      </c>
      <c r="E15" s="585">
        <v>3.7733543069024531</v>
      </c>
      <c r="F15" s="585">
        <v>4.3</v>
      </c>
    </row>
    <row r="16" spans="1:6" s="548" customFormat="1" ht="24.9" customHeight="1">
      <c r="A16" s="584" t="s">
        <v>352</v>
      </c>
      <c r="B16" s="585">
        <v>13.794722098241433</v>
      </c>
      <c r="C16" s="585">
        <v>13.231883909</v>
      </c>
      <c r="D16" s="585">
        <v>12.372157321932786</v>
      </c>
      <c r="E16" s="585">
        <v>11.940647042600199</v>
      </c>
      <c r="F16" s="585">
        <v>14.3</v>
      </c>
    </row>
    <row r="17" spans="1:6" s="548" customFormat="1" ht="24.9" customHeight="1">
      <c r="A17" s="584" t="s">
        <v>353</v>
      </c>
      <c r="B17" s="585">
        <v>0.3133333333333333</v>
      </c>
      <c r="C17" s="585">
        <v>0.72747399999999995</v>
      </c>
      <c r="D17" s="585">
        <v>0.6</v>
      </c>
      <c r="E17" s="585">
        <v>0.6</v>
      </c>
      <c r="F17" s="585">
        <v>0.85</v>
      </c>
    </row>
    <row r="18" spans="1:6" s="548" customFormat="1" ht="24.9" customHeight="1">
      <c r="A18" s="584" t="s">
        <v>354</v>
      </c>
      <c r="B18" s="585">
        <v>1.4294059999999997</v>
      </c>
      <c r="C18" s="585">
        <v>1.7</v>
      </c>
      <c r="D18" s="585">
        <v>1.8</v>
      </c>
      <c r="E18" s="585">
        <v>1.8</v>
      </c>
      <c r="F18" s="585">
        <v>1.8</v>
      </c>
    </row>
    <row r="19" spans="1:6" s="553" customFormat="1" ht="24.9" customHeight="1">
      <c r="A19" s="586" t="s">
        <v>373</v>
      </c>
      <c r="B19" s="587">
        <v>2.1874999999999999E-2</v>
      </c>
      <c r="C19" s="587">
        <v>0</v>
      </c>
      <c r="D19" s="587">
        <v>0</v>
      </c>
      <c r="E19" s="587">
        <v>0</v>
      </c>
      <c r="F19" s="587">
        <v>0</v>
      </c>
    </row>
    <row r="20" spans="1:6" s="548" customFormat="1" ht="24.9" customHeight="1">
      <c r="A20" s="583" t="s">
        <v>374</v>
      </c>
      <c r="B20" s="564">
        <f>SUM(B21:B27)</f>
        <v>1586.4103382830669</v>
      </c>
      <c r="C20" s="564">
        <f>SUM(C21:C27)</f>
        <v>1330.7358408261546</v>
      </c>
      <c r="D20" s="564">
        <f>SUM(D21:D27)</f>
        <v>1061.4998538576222</v>
      </c>
      <c r="E20" s="564">
        <f>SUM(E21:E27)</f>
        <v>957.6404555280501</v>
      </c>
      <c r="F20" s="564">
        <f>SUM(F21:F27)</f>
        <v>809.7063904737231</v>
      </c>
    </row>
    <row r="21" spans="1:6" s="548" customFormat="1" ht="24.9" customHeight="1">
      <c r="A21" s="584" t="s">
        <v>357</v>
      </c>
      <c r="B21" s="565">
        <v>1446.3314976349197</v>
      </c>
      <c r="C21" s="565">
        <v>1196.5438475344004</v>
      </c>
      <c r="D21" s="565">
        <v>942.68634438703396</v>
      </c>
      <c r="E21" s="565">
        <v>840.63647447008213</v>
      </c>
      <c r="F21" s="565">
        <v>711.00489047372309</v>
      </c>
    </row>
    <row r="22" spans="1:6" s="548" customFormat="1" ht="24.9" customHeight="1">
      <c r="A22" s="584" t="s">
        <v>359</v>
      </c>
      <c r="B22" s="565">
        <v>136.05778064814714</v>
      </c>
      <c r="C22" s="565">
        <v>130.39199329175423</v>
      </c>
      <c r="D22" s="565">
        <v>115.042333</v>
      </c>
      <c r="E22" s="565">
        <v>112.78895432</v>
      </c>
      <c r="F22" s="565">
        <v>86.536799999999999</v>
      </c>
    </row>
    <row r="23" spans="1:6" s="548" customFormat="1" ht="24.9" customHeight="1">
      <c r="A23" s="584" t="s">
        <v>361</v>
      </c>
      <c r="B23" s="565">
        <v>0.57079999999999997</v>
      </c>
      <c r="C23" s="585">
        <v>1</v>
      </c>
      <c r="D23" s="585">
        <v>2</v>
      </c>
      <c r="E23" s="565">
        <v>1.1999999999999997</v>
      </c>
      <c r="F23" s="565">
        <v>0.49470000000000003</v>
      </c>
    </row>
    <row r="24" spans="1:6" s="548" customFormat="1" ht="24.9" customHeight="1">
      <c r="A24" s="584" t="s">
        <v>362</v>
      </c>
      <c r="B24" s="565">
        <v>2.6989999999999998</v>
      </c>
      <c r="C24" s="565">
        <v>2.1</v>
      </c>
      <c r="D24" s="565">
        <v>0.9</v>
      </c>
      <c r="E24" s="565">
        <v>0.90000000000000013</v>
      </c>
      <c r="F24" s="565">
        <v>0.1</v>
      </c>
    </row>
    <row r="25" spans="1:6" s="548" customFormat="1" ht="24.9" customHeight="1">
      <c r="A25" s="584" t="s">
        <v>363</v>
      </c>
      <c r="B25" s="556">
        <v>0</v>
      </c>
      <c r="C25" s="556">
        <v>0</v>
      </c>
      <c r="D25" s="556">
        <v>0.03</v>
      </c>
      <c r="E25" s="556">
        <v>2.9999999999999995E-2</v>
      </c>
      <c r="F25" s="556">
        <v>0</v>
      </c>
    </row>
    <row r="26" spans="1:6" s="548" customFormat="1" ht="24.9" customHeight="1">
      <c r="A26" s="584" t="s">
        <v>364</v>
      </c>
      <c r="B26" s="565">
        <v>0.75126000000000004</v>
      </c>
      <c r="C26" s="565">
        <v>0.7</v>
      </c>
      <c r="D26" s="565">
        <v>0.74117647058823533</v>
      </c>
      <c r="E26" s="565">
        <v>1.8941176470588235</v>
      </c>
      <c r="F26" s="565">
        <v>9.75</v>
      </c>
    </row>
    <row r="27" spans="1:6" s="548" customFormat="1" ht="24.9" customHeight="1">
      <c r="A27" s="584" t="s">
        <v>375</v>
      </c>
      <c r="B27" s="556">
        <v>0</v>
      </c>
      <c r="C27" s="556">
        <v>0</v>
      </c>
      <c r="D27" s="556">
        <v>0.1</v>
      </c>
      <c r="E27" s="565">
        <v>0.19090909090909092</v>
      </c>
      <c r="F27" s="565">
        <v>1.82</v>
      </c>
    </row>
    <row r="28" spans="1:6" s="548" customFormat="1" ht="3.15" customHeight="1">
      <c r="A28" s="568"/>
      <c r="B28" s="568"/>
      <c r="C28" s="568"/>
      <c r="D28" s="568"/>
      <c r="E28" s="568"/>
      <c r="F28" s="568"/>
    </row>
    <row r="29" spans="1:6" s="548" customFormat="1" ht="15.9" customHeight="1">
      <c r="A29" s="570" t="s">
        <v>366</v>
      </c>
      <c r="B29" s="555"/>
      <c r="C29" s="555"/>
      <c r="D29" s="571"/>
      <c r="E29" s="571"/>
    </row>
    <row r="30" spans="1:6" s="548" customFormat="1" ht="15.9" customHeight="1">
      <c r="A30" s="570" t="s">
        <v>367</v>
      </c>
      <c r="B30" s="555"/>
      <c r="C30" s="555"/>
      <c r="D30" s="571"/>
      <c r="E30" s="571"/>
    </row>
    <row r="31" spans="1:6" s="548" customFormat="1" ht="15.9" customHeight="1">
      <c r="A31" s="570" t="s">
        <v>368</v>
      </c>
      <c r="B31" s="555"/>
      <c r="C31" s="555"/>
      <c r="D31" s="571"/>
      <c r="E31" s="571"/>
    </row>
    <row r="32" spans="1:6" s="548" customFormat="1" ht="15.9" customHeight="1">
      <c r="A32" s="570" t="s">
        <v>369</v>
      </c>
      <c r="B32" s="555"/>
      <c r="C32" s="555"/>
      <c r="D32" s="571"/>
      <c r="E32" s="588"/>
    </row>
    <row r="33" spans="1:5" s="548" customFormat="1" ht="15.9" customHeight="1">
      <c r="A33" s="570" t="s">
        <v>370</v>
      </c>
      <c r="B33" s="555"/>
      <c r="C33" s="555"/>
      <c r="D33" s="571"/>
      <c r="E33" s="571"/>
    </row>
    <row r="34" spans="1:5" s="548" customFormat="1" ht="17.399999999999999" customHeight="1">
      <c r="A34" s="574"/>
      <c r="B34" s="575"/>
      <c r="C34" s="571"/>
      <c r="D34" s="571"/>
      <c r="E34" s="571"/>
    </row>
  </sheetData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8"/>
  <sheetViews>
    <sheetView showGridLines="0" topLeftCell="A22" zoomScaleNormal="100" zoomScaleSheetLayoutView="100" workbookViewId="0">
      <selection activeCell="M16" sqref="M16"/>
    </sheetView>
  </sheetViews>
  <sheetFormatPr baseColWidth="10" defaultColWidth="9.109375" defaultRowHeight="14.4"/>
  <cols>
    <col min="1" max="1" width="51.33203125" customWidth="1"/>
    <col min="2" max="3" width="0" hidden="1" customWidth="1"/>
    <col min="4" max="4" width="8.109375" hidden="1" customWidth="1"/>
    <col min="5" max="9" width="8.33203125" customWidth="1"/>
    <col min="257" max="257" width="51" customWidth="1"/>
    <col min="258" max="259" width="0" hidden="1" customWidth="1"/>
    <col min="513" max="513" width="51" customWidth="1"/>
    <col min="514" max="515" width="0" hidden="1" customWidth="1"/>
    <col min="769" max="769" width="51" customWidth="1"/>
    <col min="770" max="771" width="0" hidden="1" customWidth="1"/>
    <col min="1025" max="1025" width="51" customWidth="1"/>
    <col min="1026" max="1027" width="0" hidden="1" customWidth="1"/>
    <col min="1281" max="1281" width="51" customWidth="1"/>
    <col min="1282" max="1283" width="0" hidden="1" customWidth="1"/>
    <col min="1537" max="1537" width="51" customWidth="1"/>
    <col min="1538" max="1539" width="0" hidden="1" customWidth="1"/>
    <col min="1793" max="1793" width="51" customWidth="1"/>
    <col min="1794" max="1795" width="0" hidden="1" customWidth="1"/>
    <col min="2049" max="2049" width="51" customWidth="1"/>
    <col min="2050" max="2051" width="0" hidden="1" customWidth="1"/>
    <col min="2305" max="2305" width="51" customWidth="1"/>
    <col min="2306" max="2307" width="0" hidden="1" customWidth="1"/>
    <col min="2561" max="2561" width="51" customWidth="1"/>
    <col min="2562" max="2563" width="0" hidden="1" customWidth="1"/>
    <col min="2817" max="2817" width="51" customWidth="1"/>
    <col min="2818" max="2819" width="0" hidden="1" customWidth="1"/>
    <col min="3073" max="3073" width="51" customWidth="1"/>
    <col min="3074" max="3075" width="0" hidden="1" customWidth="1"/>
    <col min="3329" max="3329" width="51" customWidth="1"/>
    <col min="3330" max="3331" width="0" hidden="1" customWidth="1"/>
    <col min="3585" max="3585" width="51" customWidth="1"/>
    <col min="3586" max="3587" width="0" hidden="1" customWidth="1"/>
    <col min="3841" max="3841" width="51" customWidth="1"/>
    <col min="3842" max="3843" width="0" hidden="1" customWidth="1"/>
    <col min="4097" max="4097" width="51" customWidth="1"/>
    <col min="4098" max="4099" width="0" hidden="1" customWidth="1"/>
    <col min="4353" max="4353" width="51" customWidth="1"/>
    <col min="4354" max="4355" width="0" hidden="1" customWidth="1"/>
    <col min="4609" max="4609" width="51" customWidth="1"/>
    <col min="4610" max="4611" width="0" hidden="1" customWidth="1"/>
    <col min="4865" max="4865" width="51" customWidth="1"/>
    <col min="4866" max="4867" width="0" hidden="1" customWidth="1"/>
    <col min="5121" max="5121" width="51" customWidth="1"/>
    <col min="5122" max="5123" width="0" hidden="1" customWidth="1"/>
    <col min="5377" max="5377" width="51" customWidth="1"/>
    <col min="5378" max="5379" width="0" hidden="1" customWidth="1"/>
    <col min="5633" max="5633" width="51" customWidth="1"/>
    <col min="5634" max="5635" width="0" hidden="1" customWidth="1"/>
    <col min="5889" max="5889" width="51" customWidth="1"/>
    <col min="5890" max="5891" width="0" hidden="1" customWidth="1"/>
    <col min="6145" max="6145" width="51" customWidth="1"/>
    <col min="6146" max="6147" width="0" hidden="1" customWidth="1"/>
    <col min="6401" max="6401" width="51" customWidth="1"/>
    <col min="6402" max="6403" width="0" hidden="1" customWidth="1"/>
    <col min="6657" max="6657" width="51" customWidth="1"/>
    <col min="6658" max="6659" width="0" hidden="1" customWidth="1"/>
    <col min="6913" max="6913" width="51" customWidth="1"/>
    <col min="6914" max="6915" width="0" hidden="1" customWidth="1"/>
    <col min="7169" max="7169" width="51" customWidth="1"/>
    <col min="7170" max="7171" width="0" hidden="1" customWidth="1"/>
    <col min="7425" max="7425" width="51" customWidth="1"/>
    <col min="7426" max="7427" width="0" hidden="1" customWidth="1"/>
    <col min="7681" max="7681" width="51" customWidth="1"/>
    <col min="7682" max="7683" width="0" hidden="1" customWidth="1"/>
    <col min="7937" max="7937" width="51" customWidth="1"/>
    <col min="7938" max="7939" width="0" hidden="1" customWidth="1"/>
    <col min="8193" max="8193" width="51" customWidth="1"/>
    <col min="8194" max="8195" width="0" hidden="1" customWidth="1"/>
    <col min="8449" max="8449" width="51" customWidth="1"/>
    <col min="8450" max="8451" width="0" hidden="1" customWidth="1"/>
    <col min="8705" max="8705" width="51" customWidth="1"/>
    <col min="8706" max="8707" width="0" hidden="1" customWidth="1"/>
    <col min="8961" max="8961" width="51" customWidth="1"/>
    <col min="8962" max="8963" width="0" hidden="1" customWidth="1"/>
    <col min="9217" max="9217" width="51" customWidth="1"/>
    <col min="9218" max="9219" width="0" hidden="1" customWidth="1"/>
    <col min="9473" max="9473" width="51" customWidth="1"/>
    <col min="9474" max="9475" width="0" hidden="1" customWidth="1"/>
    <col min="9729" max="9729" width="51" customWidth="1"/>
    <col min="9730" max="9731" width="0" hidden="1" customWidth="1"/>
    <col min="9985" max="9985" width="51" customWidth="1"/>
    <col min="9986" max="9987" width="0" hidden="1" customWidth="1"/>
    <col min="10241" max="10241" width="51" customWidth="1"/>
    <col min="10242" max="10243" width="0" hidden="1" customWidth="1"/>
    <col min="10497" max="10497" width="51" customWidth="1"/>
    <col min="10498" max="10499" width="0" hidden="1" customWidth="1"/>
    <col min="10753" max="10753" width="51" customWidth="1"/>
    <col min="10754" max="10755" width="0" hidden="1" customWidth="1"/>
    <col min="11009" max="11009" width="51" customWidth="1"/>
    <col min="11010" max="11011" width="0" hidden="1" customWidth="1"/>
    <col min="11265" max="11265" width="51" customWidth="1"/>
    <col min="11266" max="11267" width="0" hidden="1" customWidth="1"/>
    <col min="11521" max="11521" width="51" customWidth="1"/>
    <col min="11522" max="11523" width="0" hidden="1" customWidth="1"/>
    <col min="11777" max="11777" width="51" customWidth="1"/>
    <col min="11778" max="11779" width="0" hidden="1" customWidth="1"/>
    <col min="12033" max="12033" width="51" customWidth="1"/>
    <col min="12034" max="12035" width="0" hidden="1" customWidth="1"/>
    <col min="12289" max="12289" width="51" customWidth="1"/>
    <col min="12290" max="12291" width="0" hidden="1" customWidth="1"/>
    <col min="12545" max="12545" width="51" customWidth="1"/>
    <col min="12546" max="12547" width="0" hidden="1" customWidth="1"/>
    <col min="12801" max="12801" width="51" customWidth="1"/>
    <col min="12802" max="12803" width="0" hidden="1" customWidth="1"/>
    <col min="13057" max="13057" width="51" customWidth="1"/>
    <col min="13058" max="13059" width="0" hidden="1" customWidth="1"/>
    <col min="13313" max="13313" width="51" customWidth="1"/>
    <col min="13314" max="13315" width="0" hidden="1" customWidth="1"/>
    <col min="13569" max="13569" width="51" customWidth="1"/>
    <col min="13570" max="13571" width="0" hidden="1" customWidth="1"/>
    <col min="13825" max="13825" width="51" customWidth="1"/>
    <col min="13826" max="13827" width="0" hidden="1" customWidth="1"/>
    <col min="14081" max="14081" width="51" customWidth="1"/>
    <col min="14082" max="14083" width="0" hidden="1" customWidth="1"/>
    <col min="14337" max="14337" width="51" customWidth="1"/>
    <col min="14338" max="14339" width="0" hidden="1" customWidth="1"/>
    <col min="14593" max="14593" width="51" customWidth="1"/>
    <col min="14594" max="14595" width="0" hidden="1" customWidth="1"/>
    <col min="14849" max="14849" width="51" customWidth="1"/>
    <col min="14850" max="14851" width="0" hidden="1" customWidth="1"/>
    <col min="15105" max="15105" width="51" customWidth="1"/>
    <col min="15106" max="15107" width="0" hidden="1" customWidth="1"/>
    <col min="15361" max="15361" width="51" customWidth="1"/>
    <col min="15362" max="15363" width="0" hidden="1" customWidth="1"/>
    <col min="15617" max="15617" width="51" customWidth="1"/>
    <col min="15618" max="15619" width="0" hidden="1" customWidth="1"/>
    <col min="15873" max="15873" width="51" customWidth="1"/>
    <col min="15874" max="15875" width="0" hidden="1" customWidth="1"/>
    <col min="16129" max="16129" width="51" customWidth="1"/>
    <col min="16130" max="16131" width="0" hidden="1" customWidth="1"/>
  </cols>
  <sheetData>
    <row r="1" spans="1:9" s="27" customFormat="1">
      <c r="A1" s="589" t="s">
        <v>376</v>
      </c>
      <c r="B1" s="589"/>
      <c r="C1" s="589"/>
      <c r="D1" s="590"/>
      <c r="E1" s="591"/>
      <c r="F1" s="590"/>
      <c r="G1" s="592"/>
    </row>
    <row r="2" spans="1:9" s="27" customFormat="1">
      <c r="A2" s="589"/>
      <c r="B2" s="589"/>
      <c r="C2" s="589"/>
      <c r="D2" s="590"/>
      <c r="E2" s="591"/>
      <c r="F2" s="590"/>
      <c r="G2" s="592"/>
    </row>
    <row r="3" spans="1:9" s="27" customFormat="1" ht="12.75" customHeight="1">
      <c r="A3" s="593"/>
      <c r="B3" s="593"/>
      <c r="C3" s="593"/>
      <c r="D3" s="593"/>
      <c r="E3" s="593"/>
      <c r="F3" s="594"/>
      <c r="I3" s="593" t="s">
        <v>377</v>
      </c>
    </row>
    <row r="4" spans="1:9" s="27" customFormat="1" ht="14.25" customHeight="1">
      <c r="A4" s="595" t="s">
        <v>342</v>
      </c>
      <c r="B4" s="596">
        <v>2014</v>
      </c>
      <c r="C4" s="596">
        <v>2015</v>
      </c>
      <c r="D4" s="596">
        <v>2016</v>
      </c>
      <c r="E4" s="596">
        <v>2018</v>
      </c>
      <c r="F4" s="596">
        <v>2019</v>
      </c>
      <c r="G4" s="596">
        <v>2020</v>
      </c>
      <c r="H4" s="596">
        <v>2021</v>
      </c>
      <c r="I4" s="596">
        <v>2022</v>
      </c>
    </row>
    <row r="5" spans="1:9" s="27" customFormat="1" ht="18" customHeight="1">
      <c r="A5" s="597" t="s">
        <v>378</v>
      </c>
      <c r="B5" s="598">
        <v>5096</v>
      </c>
      <c r="C5" s="598">
        <v>3223</v>
      </c>
      <c r="D5" s="598">
        <v>3355</v>
      </c>
      <c r="E5" s="598">
        <v>4411</v>
      </c>
      <c r="F5" s="598">
        <v>4303</v>
      </c>
      <c r="G5" s="599">
        <v>4296.2</v>
      </c>
      <c r="H5" s="599">
        <v>3866</v>
      </c>
      <c r="I5" s="599">
        <v>3170</v>
      </c>
    </row>
    <row r="6" spans="1:9" s="27" customFormat="1" ht="18" customHeight="1">
      <c r="A6" s="597" t="s">
        <v>379</v>
      </c>
      <c r="B6" s="598">
        <v>2928</v>
      </c>
      <c r="C6" s="598">
        <v>2814</v>
      </c>
      <c r="D6" s="598">
        <v>2634</v>
      </c>
      <c r="E6" s="598">
        <v>2973</v>
      </c>
      <c r="F6" s="598">
        <v>2773</v>
      </c>
      <c r="G6" s="599">
        <v>2372.3000000000002</v>
      </c>
      <c r="H6" s="599">
        <v>2578</v>
      </c>
      <c r="I6" s="599">
        <v>2430</v>
      </c>
    </row>
    <row r="7" spans="1:9" s="27" customFormat="1">
      <c r="A7" s="600" t="s">
        <v>1183</v>
      </c>
      <c r="B7" s="601">
        <f t="shared" ref="B7:I7" si="0">SUM(B5:B6)</f>
        <v>8024</v>
      </c>
      <c r="C7" s="601">
        <f t="shared" si="0"/>
        <v>6037</v>
      </c>
      <c r="D7" s="601">
        <f t="shared" si="0"/>
        <v>5989</v>
      </c>
      <c r="E7" s="601">
        <f>SUM(E5:E6)</f>
        <v>7384</v>
      </c>
      <c r="F7" s="601">
        <f>SUM(F5:F6)</f>
        <v>7076</v>
      </c>
      <c r="G7" s="601">
        <f>SUM(G5:G6)</f>
        <v>6668.5</v>
      </c>
      <c r="H7" s="601">
        <f>SUM(H5:H6)</f>
        <v>6444</v>
      </c>
      <c r="I7" s="1961">
        <f t="shared" si="0"/>
        <v>5600</v>
      </c>
    </row>
    <row r="8" spans="1:9" s="27" customFormat="1" ht="16.2" customHeight="1">
      <c r="A8" s="602" t="s">
        <v>380</v>
      </c>
      <c r="B8" s="603"/>
      <c r="C8" s="603"/>
      <c r="D8" s="604"/>
      <c r="E8" s="604"/>
      <c r="F8" s="605"/>
      <c r="G8" s="598"/>
      <c r="H8" s="1758"/>
    </row>
    <row r="9" spans="1:9" s="27" customFormat="1" ht="18" customHeight="1">
      <c r="A9" s="606" t="s">
        <v>381</v>
      </c>
      <c r="B9" s="598">
        <v>1773</v>
      </c>
      <c r="C9" s="607">
        <v>1646</v>
      </c>
      <c r="D9" s="608">
        <v>1592</v>
      </c>
      <c r="E9" s="608">
        <v>1614</v>
      </c>
      <c r="F9" s="608">
        <v>1587</v>
      </c>
      <c r="G9" s="598">
        <v>1524.8</v>
      </c>
      <c r="H9" s="598">
        <v>1557</v>
      </c>
      <c r="I9" s="598">
        <v>1561.8</v>
      </c>
    </row>
    <row r="10" spans="1:9" s="27" customFormat="1" ht="18" customHeight="1">
      <c r="A10" s="606" t="s">
        <v>382</v>
      </c>
      <c r="B10" s="598">
        <v>16</v>
      </c>
      <c r="C10" s="607">
        <v>15</v>
      </c>
      <c r="D10" s="608">
        <v>15</v>
      </c>
      <c r="E10" s="608">
        <v>14</v>
      </c>
      <c r="F10" s="608">
        <v>14</v>
      </c>
      <c r="G10" s="598">
        <v>13</v>
      </c>
      <c r="H10" s="598">
        <v>13</v>
      </c>
      <c r="I10" s="598">
        <v>14</v>
      </c>
    </row>
    <row r="11" spans="1:9" s="27" customFormat="1" ht="18" customHeight="1">
      <c r="A11" s="606" t="s">
        <v>383</v>
      </c>
      <c r="B11" s="598">
        <v>4353</v>
      </c>
      <c r="C11" s="607">
        <v>3440</v>
      </c>
      <c r="D11" s="607">
        <v>3394</v>
      </c>
      <c r="E11" s="607">
        <v>4108</v>
      </c>
      <c r="F11" s="607">
        <v>3755</v>
      </c>
      <c r="G11" s="598">
        <v>3539</v>
      </c>
      <c r="H11" s="598">
        <v>3093</v>
      </c>
      <c r="I11" s="598">
        <v>2577</v>
      </c>
    </row>
    <row r="12" spans="1:9" s="27" customFormat="1" ht="18" customHeight="1">
      <c r="A12" s="609" t="s">
        <v>384</v>
      </c>
      <c r="B12" s="598">
        <v>3710</v>
      </c>
      <c r="C12" s="607">
        <v>2908</v>
      </c>
      <c r="D12" s="607">
        <v>2903</v>
      </c>
      <c r="E12" s="608">
        <v>2858</v>
      </c>
      <c r="F12" s="608">
        <v>2549</v>
      </c>
      <c r="G12" s="598">
        <v>2403</v>
      </c>
      <c r="H12" s="598">
        <v>2355</v>
      </c>
      <c r="I12" s="598">
        <v>1864</v>
      </c>
    </row>
    <row r="13" spans="1:9" s="27" customFormat="1" ht="18" customHeight="1">
      <c r="A13" s="606" t="s">
        <v>385</v>
      </c>
      <c r="B13" s="598"/>
      <c r="C13" s="607"/>
      <c r="D13" s="608"/>
      <c r="E13" s="608"/>
      <c r="F13" s="608"/>
      <c r="G13" s="598"/>
      <c r="H13" s="598"/>
      <c r="I13" s="598"/>
    </row>
    <row r="14" spans="1:9" s="27" customFormat="1" ht="18" customHeight="1">
      <c r="A14" s="606" t="s">
        <v>386</v>
      </c>
      <c r="B14" s="598">
        <v>81</v>
      </c>
      <c r="C14" s="607">
        <v>88</v>
      </c>
      <c r="D14" s="607">
        <v>83</v>
      </c>
      <c r="E14" s="608">
        <v>71</v>
      </c>
      <c r="F14" s="608">
        <v>66</v>
      </c>
      <c r="G14" s="598">
        <v>63</v>
      </c>
      <c r="H14" s="598">
        <v>65</v>
      </c>
      <c r="I14" s="598">
        <v>59</v>
      </c>
    </row>
    <row r="15" spans="1:9" s="27" customFormat="1" ht="27.75" customHeight="1">
      <c r="A15" s="610" t="s">
        <v>387</v>
      </c>
      <c r="B15" s="598">
        <v>2</v>
      </c>
      <c r="C15" s="607">
        <v>3</v>
      </c>
      <c r="D15" s="608">
        <v>4</v>
      </c>
      <c r="E15" s="608">
        <v>6</v>
      </c>
      <c r="F15" s="608">
        <v>5</v>
      </c>
      <c r="G15" s="598">
        <v>5</v>
      </c>
      <c r="H15" s="598">
        <v>3</v>
      </c>
      <c r="I15" s="598">
        <v>3</v>
      </c>
    </row>
    <row r="16" spans="1:9" s="27" customFormat="1" ht="18" customHeight="1">
      <c r="A16" s="606" t="s">
        <v>388</v>
      </c>
      <c r="B16" s="598">
        <v>2</v>
      </c>
      <c r="C16" s="607">
        <v>3</v>
      </c>
      <c r="D16" s="608">
        <v>4</v>
      </c>
      <c r="E16" s="608">
        <v>6</v>
      </c>
      <c r="F16" s="608">
        <v>5</v>
      </c>
      <c r="G16" s="598">
        <v>5</v>
      </c>
      <c r="H16" s="598">
        <v>3</v>
      </c>
      <c r="I16" s="598">
        <v>4</v>
      </c>
    </row>
    <row r="17" spans="1:13" s="27" customFormat="1" ht="18" customHeight="1">
      <c r="A17" s="606" t="s">
        <v>389</v>
      </c>
      <c r="B17" s="598">
        <v>13</v>
      </c>
      <c r="C17" s="607">
        <v>9</v>
      </c>
      <c r="D17" s="608">
        <v>9</v>
      </c>
      <c r="E17" s="608">
        <v>10</v>
      </c>
      <c r="F17" s="608">
        <v>10</v>
      </c>
      <c r="G17" s="598">
        <v>10</v>
      </c>
      <c r="H17" s="598">
        <v>8</v>
      </c>
      <c r="I17" s="598">
        <v>7</v>
      </c>
    </row>
    <row r="18" spans="1:13" s="27" customFormat="1" ht="18" customHeight="1">
      <c r="A18" s="606" t="s">
        <v>390</v>
      </c>
      <c r="B18" s="598">
        <v>1802</v>
      </c>
      <c r="C18" s="607">
        <v>851</v>
      </c>
      <c r="D18" s="607">
        <v>907</v>
      </c>
      <c r="E18" s="608">
        <v>1575</v>
      </c>
      <c r="F18" s="608">
        <v>1653</v>
      </c>
      <c r="G18" s="598">
        <v>1527</v>
      </c>
      <c r="H18" s="598">
        <v>1718</v>
      </c>
      <c r="I18" s="598">
        <v>1387</v>
      </c>
    </row>
    <row r="19" spans="1:13" s="27" customFormat="1" ht="18" customHeight="1">
      <c r="A19" s="611" t="s">
        <v>391</v>
      </c>
      <c r="B19" s="598">
        <v>16</v>
      </c>
      <c r="C19" s="607">
        <v>20</v>
      </c>
      <c r="D19" s="608">
        <v>20</v>
      </c>
      <c r="E19" s="608">
        <v>20</v>
      </c>
      <c r="F19" s="608">
        <v>20</v>
      </c>
      <c r="G19" s="598">
        <v>21</v>
      </c>
      <c r="H19" s="598">
        <v>21</v>
      </c>
      <c r="I19" s="598">
        <v>21</v>
      </c>
    </row>
    <row r="20" spans="1:13" s="27" customFormat="1" ht="18" customHeight="1">
      <c r="A20" s="611" t="s">
        <v>392</v>
      </c>
      <c r="B20" s="598">
        <v>7</v>
      </c>
      <c r="C20" s="607">
        <v>8</v>
      </c>
      <c r="D20" s="607">
        <v>9</v>
      </c>
      <c r="E20" s="608">
        <v>10</v>
      </c>
      <c r="F20" s="608">
        <v>10</v>
      </c>
      <c r="G20" s="598">
        <v>12</v>
      </c>
      <c r="H20" s="598">
        <v>12</v>
      </c>
      <c r="I20" s="598">
        <v>12</v>
      </c>
    </row>
    <row r="21" spans="1:13" s="27" customFormat="1" ht="18" customHeight="1">
      <c r="A21" s="611" t="s">
        <v>393</v>
      </c>
      <c r="B21" s="138" t="s">
        <v>32</v>
      </c>
      <c r="C21" s="608" t="s">
        <v>32</v>
      </c>
      <c r="D21" s="608" t="s">
        <v>32</v>
      </c>
      <c r="E21" s="608" t="s">
        <v>32</v>
      </c>
      <c r="F21" s="608" t="s">
        <v>32</v>
      </c>
      <c r="G21" s="138" t="s">
        <v>32</v>
      </c>
      <c r="H21" s="138" t="s">
        <v>32</v>
      </c>
      <c r="I21" s="138" t="s">
        <v>32</v>
      </c>
    </row>
    <row r="22" spans="1:13" s="27" customFormat="1" ht="18" customHeight="1">
      <c r="A22" s="611" t="s">
        <v>394</v>
      </c>
      <c r="B22" s="138" t="s">
        <v>32</v>
      </c>
      <c r="C22" s="608" t="s">
        <v>32</v>
      </c>
      <c r="D22" s="608" t="s">
        <v>32</v>
      </c>
      <c r="E22" s="608" t="s">
        <v>32</v>
      </c>
      <c r="F22" s="608" t="s">
        <v>32</v>
      </c>
      <c r="G22" s="138" t="s">
        <v>32</v>
      </c>
      <c r="H22" s="138" t="s">
        <v>32</v>
      </c>
      <c r="I22" s="138" t="s">
        <v>32</v>
      </c>
    </row>
    <row r="23" spans="1:13" s="27" customFormat="1" ht="18" customHeight="1">
      <c r="A23" s="1963" t="s">
        <v>1184</v>
      </c>
      <c r="B23" s="601">
        <f t="shared" ref="B23:H23" si="1">B7+B10+B19+B20</f>
        <v>8063</v>
      </c>
      <c r="C23" s="601">
        <f t="shared" si="1"/>
        <v>6080</v>
      </c>
      <c r="D23" s="601">
        <f t="shared" si="1"/>
        <v>6033</v>
      </c>
      <c r="E23" s="601">
        <f t="shared" si="1"/>
        <v>7428</v>
      </c>
      <c r="F23" s="601">
        <f t="shared" si="1"/>
        <v>7120</v>
      </c>
      <c r="G23" s="601">
        <f t="shared" si="1"/>
        <v>6714.5</v>
      </c>
      <c r="H23" s="601">
        <f t="shared" si="1"/>
        <v>6490</v>
      </c>
      <c r="I23" s="601">
        <f>I7+I10+I19+I20</f>
        <v>5647</v>
      </c>
    </row>
    <row r="24" spans="1:13" s="27" customFormat="1" ht="18" customHeight="1">
      <c r="A24" s="1834" t="s">
        <v>395</v>
      </c>
      <c r="B24" s="1835">
        <v>1296</v>
      </c>
      <c r="C24" s="1835">
        <v>1105</v>
      </c>
      <c r="D24" s="1835">
        <v>1016</v>
      </c>
      <c r="E24" s="1835">
        <v>1093</v>
      </c>
      <c r="F24" s="1836">
        <v>1195</v>
      </c>
      <c r="G24" s="1837">
        <v>1131.5999999999999</v>
      </c>
      <c r="H24" s="1837">
        <v>921</v>
      </c>
      <c r="I24" s="1837">
        <v>960.5</v>
      </c>
    </row>
    <row r="25" spans="1:13" s="27" customFormat="1" ht="18" customHeight="1">
      <c r="A25" s="613" t="s">
        <v>1185</v>
      </c>
      <c r="B25" s="614">
        <f t="shared" ref="B25:D25" si="2">B23-B24</f>
        <v>6767</v>
      </c>
      <c r="C25" s="614">
        <f t="shared" si="2"/>
        <v>4975</v>
      </c>
      <c r="D25" s="614">
        <f t="shared" si="2"/>
        <v>5017</v>
      </c>
      <c r="E25" s="614">
        <f>E23-E24</f>
        <v>6335</v>
      </c>
      <c r="F25" s="614">
        <f>F23-F24</f>
        <v>5925</v>
      </c>
      <c r="G25" s="614">
        <f>G23-G24</f>
        <v>5582.9</v>
      </c>
      <c r="H25" s="614">
        <f>H23-H24</f>
        <v>5569</v>
      </c>
      <c r="I25" s="614">
        <f>I23-I24</f>
        <v>4686.5</v>
      </c>
      <c r="M25" s="110"/>
    </row>
    <row r="26" spans="1:13" s="27" customFormat="1" ht="18" customHeight="1">
      <c r="A26" s="602" t="s">
        <v>396</v>
      </c>
      <c r="B26" s="604"/>
      <c r="C26" s="604"/>
      <c r="D26" s="604"/>
      <c r="E26" s="604"/>
      <c r="F26" s="604"/>
      <c r="G26" s="598"/>
      <c r="H26" s="1758"/>
    </row>
    <row r="27" spans="1:13" s="27" customFormat="1" ht="18" customHeight="1">
      <c r="A27" s="610" t="s">
        <v>382</v>
      </c>
      <c r="B27" s="612">
        <v>576</v>
      </c>
      <c r="C27" s="612">
        <v>513</v>
      </c>
      <c r="D27" s="612">
        <v>460</v>
      </c>
      <c r="E27" s="612">
        <v>533</v>
      </c>
      <c r="F27" s="612">
        <v>499</v>
      </c>
      <c r="G27" s="615">
        <v>507</v>
      </c>
      <c r="H27" s="615">
        <v>511</v>
      </c>
      <c r="I27" s="615">
        <v>482</v>
      </c>
    </row>
    <row r="28" spans="1:13" s="27" customFormat="1" ht="18" customHeight="1">
      <c r="A28" s="610" t="s">
        <v>383</v>
      </c>
      <c r="B28" s="612">
        <v>4013</v>
      </c>
      <c r="C28" s="612">
        <v>3140</v>
      </c>
      <c r="D28" s="612">
        <v>3132</v>
      </c>
      <c r="E28" s="612">
        <v>3777</v>
      </c>
      <c r="F28" s="612">
        <v>3532</v>
      </c>
      <c r="G28" s="598">
        <v>3322</v>
      </c>
      <c r="H28" s="598">
        <v>3477</v>
      </c>
      <c r="I28" s="598">
        <v>2961</v>
      </c>
    </row>
    <row r="29" spans="1:13" s="27" customFormat="1" ht="18" customHeight="1">
      <c r="A29" s="616" t="s">
        <v>397</v>
      </c>
      <c r="B29" s="612">
        <v>3406</v>
      </c>
      <c r="C29" s="612">
        <v>2642</v>
      </c>
      <c r="D29" s="612">
        <v>2666</v>
      </c>
      <c r="E29" s="612">
        <v>3150</v>
      </c>
      <c r="F29" s="612">
        <v>2946</v>
      </c>
      <c r="G29" s="598">
        <v>2771</v>
      </c>
      <c r="H29" s="598">
        <v>2886</v>
      </c>
      <c r="I29" s="598">
        <v>2395</v>
      </c>
    </row>
    <row r="30" spans="1:13" s="27" customFormat="1" ht="18" customHeight="1">
      <c r="A30" s="610" t="s">
        <v>385</v>
      </c>
      <c r="B30" s="612">
        <v>0</v>
      </c>
      <c r="C30" s="612">
        <v>0</v>
      </c>
      <c r="D30" s="612">
        <v>0</v>
      </c>
      <c r="E30" s="1962" t="s">
        <v>32</v>
      </c>
      <c r="F30" s="1962" t="s">
        <v>32</v>
      </c>
      <c r="G30" s="1962" t="s">
        <v>32</v>
      </c>
      <c r="H30" s="1962" t="s">
        <v>32</v>
      </c>
      <c r="I30" s="1962" t="s">
        <v>32</v>
      </c>
    </row>
    <row r="31" spans="1:13" s="27" customFormat="1" ht="18" customHeight="1">
      <c r="A31" s="610" t="s">
        <v>386</v>
      </c>
      <c r="B31" s="612">
        <v>83</v>
      </c>
      <c r="C31" s="612">
        <v>90</v>
      </c>
      <c r="D31" s="612">
        <v>85</v>
      </c>
      <c r="E31" s="612">
        <v>103</v>
      </c>
      <c r="F31" s="612">
        <v>96</v>
      </c>
      <c r="G31" s="598">
        <v>90</v>
      </c>
      <c r="H31" s="598">
        <v>94</v>
      </c>
      <c r="I31" s="598">
        <v>88</v>
      </c>
    </row>
    <row r="32" spans="1:13" s="27" customFormat="1" ht="25.5" customHeight="1">
      <c r="A32" s="610" t="s">
        <v>387</v>
      </c>
      <c r="B32" s="612">
        <v>19</v>
      </c>
      <c r="C32" s="612">
        <v>24</v>
      </c>
      <c r="D32" s="612">
        <v>25</v>
      </c>
      <c r="E32" s="612">
        <v>24</v>
      </c>
      <c r="F32" s="612">
        <v>22</v>
      </c>
      <c r="G32" s="598">
        <v>21</v>
      </c>
      <c r="H32" s="598">
        <v>28</v>
      </c>
      <c r="I32" s="598">
        <v>28</v>
      </c>
    </row>
    <row r="33" spans="1:9" s="27" customFormat="1" ht="18" customHeight="1">
      <c r="A33" s="616" t="s">
        <v>398</v>
      </c>
      <c r="B33" s="612">
        <v>19</v>
      </c>
      <c r="C33" s="612">
        <v>24</v>
      </c>
      <c r="D33" s="612">
        <v>25</v>
      </c>
      <c r="E33" s="612">
        <v>24</v>
      </c>
      <c r="F33" s="612">
        <v>22</v>
      </c>
      <c r="G33" s="598">
        <v>21</v>
      </c>
      <c r="H33" s="598">
        <v>28</v>
      </c>
      <c r="I33" s="598">
        <v>28</v>
      </c>
    </row>
    <row r="34" spans="1:9" s="27" customFormat="1" ht="18" customHeight="1">
      <c r="A34" s="610" t="s">
        <v>389</v>
      </c>
      <c r="B34" s="612">
        <v>38</v>
      </c>
      <c r="C34" s="612">
        <v>26</v>
      </c>
      <c r="D34" s="612">
        <v>26</v>
      </c>
      <c r="E34" s="612">
        <v>34</v>
      </c>
      <c r="F34" s="612">
        <v>32</v>
      </c>
      <c r="G34" s="598">
        <v>30</v>
      </c>
      <c r="H34" s="598">
        <v>29</v>
      </c>
      <c r="I34" s="598">
        <v>28</v>
      </c>
    </row>
    <row r="35" spans="1:9" s="27" customFormat="1" ht="18" customHeight="1">
      <c r="A35" s="610" t="s">
        <v>390</v>
      </c>
      <c r="B35" s="612">
        <v>2038</v>
      </c>
      <c r="C35" s="612">
        <v>1182</v>
      </c>
      <c r="D35" s="612">
        <v>1289</v>
      </c>
      <c r="E35" s="612">
        <v>1864</v>
      </c>
      <c r="F35" s="612">
        <v>1744</v>
      </c>
      <c r="G35" s="598">
        <v>1637</v>
      </c>
      <c r="H35" s="598">
        <v>1431</v>
      </c>
      <c r="I35" s="598">
        <v>1099</v>
      </c>
    </row>
    <row r="36" spans="1:9" s="27" customFormat="1" ht="4.5" customHeight="1">
      <c r="A36" s="110"/>
      <c r="B36" s="110"/>
      <c r="C36" s="110"/>
      <c r="D36" s="110"/>
      <c r="E36" s="110"/>
      <c r="F36" s="110"/>
      <c r="G36" s="110"/>
      <c r="H36" s="110"/>
    </row>
    <row r="37" spans="1:9" s="27" customFormat="1" ht="4.5" customHeight="1">
      <c r="A37" s="617"/>
      <c r="B37" s="617"/>
      <c r="C37" s="617"/>
      <c r="D37" s="617"/>
      <c r="E37" s="617"/>
      <c r="F37" s="617"/>
      <c r="G37" s="617"/>
      <c r="H37" s="617"/>
      <c r="I37" s="617"/>
    </row>
    <row r="38" spans="1:9" s="27" customFormat="1"/>
  </sheetData>
  <pageMargins left="0.59055118110236227" right="0.59055118110236227" top="0.59055118110236227" bottom="0.59055118110236227" header="0.59055118110236227" footer="0.59055118110236227"/>
  <pageSetup paperSize="119" orientation="portrait" r:id="rId1"/>
  <rowBreaks count="1" manualBreakCount="1">
    <brk id="38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2"/>
  <sheetViews>
    <sheetView showGridLines="0" zoomScaleNormal="100" zoomScaleSheetLayoutView="96" workbookViewId="0">
      <selection activeCell="O33" sqref="O33"/>
    </sheetView>
  </sheetViews>
  <sheetFormatPr baseColWidth="10" defaultColWidth="9.109375" defaultRowHeight="14.4"/>
  <cols>
    <col min="1" max="1" width="42.5546875" customWidth="1"/>
    <col min="2" max="2" width="0.6640625" customWidth="1"/>
    <col min="3" max="5" width="6.44140625" customWidth="1"/>
    <col min="6" max="6" width="0.6640625" customWidth="1"/>
    <col min="7" max="9" width="4.88671875" customWidth="1"/>
    <col min="10" max="10" width="0.88671875" customWidth="1"/>
    <col min="11" max="13" width="4.6640625" customWidth="1"/>
    <col min="257" max="257" width="44.6640625" customWidth="1"/>
    <col min="258" max="258" width="5.33203125" customWidth="1"/>
    <col min="259" max="259" width="7.44140625" customWidth="1"/>
    <col min="260" max="260" width="8.33203125" customWidth="1"/>
    <col min="261" max="261" width="9.5546875" customWidth="1"/>
    <col min="262" max="262" width="5.33203125" customWidth="1"/>
    <col min="263" max="264" width="6.6640625" customWidth="1"/>
    <col min="265" max="265" width="6.109375" customWidth="1"/>
    <col min="266" max="266" width="5.33203125" customWidth="1"/>
    <col min="267" max="267" width="6.6640625" customWidth="1"/>
    <col min="268" max="268" width="7" customWidth="1"/>
    <col min="269" max="269" width="6.6640625" customWidth="1"/>
    <col min="513" max="513" width="44.6640625" customWidth="1"/>
    <col min="514" max="514" width="5.33203125" customWidth="1"/>
    <col min="515" max="515" width="7.44140625" customWidth="1"/>
    <col min="516" max="516" width="8.33203125" customWidth="1"/>
    <col min="517" max="517" width="9.5546875" customWidth="1"/>
    <col min="518" max="518" width="5.33203125" customWidth="1"/>
    <col min="519" max="520" width="6.6640625" customWidth="1"/>
    <col min="521" max="521" width="6.109375" customWidth="1"/>
    <col min="522" max="522" width="5.33203125" customWidth="1"/>
    <col min="523" max="523" width="6.6640625" customWidth="1"/>
    <col min="524" max="524" width="7" customWidth="1"/>
    <col min="525" max="525" width="6.6640625" customWidth="1"/>
    <col min="769" max="769" width="44.6640625" customWidth="1"/>
    <col min="770" max="770" width="5.33203125" customWidth="1"/>
    <col min="771" max="771" width="7.44140625" customWidth="1"/>
    <col min="772" max="772" width="8.33203125" customWidth="1"/>
    <col min="773" max="773" width="9.5546875" customWidth="1"/>
    <col min="774" max="774" width="5.33203125" customWidth="1"/>
    <col min="775" max="776" width="6.6640625" customWidth="1"/>
    <col min="777" max="777" width="6.109375" customWidth="1"/>
    <col min="778" max="778" width="5.33203125" customWidth="1"/>
    <col min="779" max="779" width="6.6640625" customWidth="1"/>
    <col min="780" max="780" width="7" customWidth="1"/>
    <col min="781" max="781" width="6.6640625" customWidth="1"/>
    <col min="1025" max="1025" width="44.6640625" customWidth="1"/>
    <col min="1026" max="1026" width="5.33203125" customWidth="1"/>
    <col min="1027" max="1027" width="7.44140625" customWidth="1"/>
    <col min="1028" max="1028" width="8.33203125" customWidth="1"/>
    <col min="1029" max="1029" width="9.5546875" customWidth="1"/>
    <col min="1030" max="1030" width="5.33203125" customWidth="1"/>
    <col min="1031" max="1032" width="6.6640625" customWidth="1"/>
    <col min="1033" max="1033" width="6.109375" customWidth="1"/>
    <col min="1034" max="1034" width="5.33203125" customWidth="1"/>
    <col min="1035" max="1035" width="6.6640625" customWidth="1"/>
    <col min="1036" max="1036" width="7" customWidth="1"/>
    <col min="1037" max="1037" width="6.6640625" customWidth="1"/>
    <col min="1281" max="1281" width="44.6640625" customWidth="1"/>
    <col min="1282" max="1282" width="5.33203125" customWidth="1"/>
    <col min="1283" max="1283" width="7.44140625" customWidth="1"/>
    <col min="1284" max="1284" width="8.33203125" customWidth="1"/>
    <col min="1285" max="1285" width="9.5546875" customWidth="1"/>
    <col min="1286" max="1286" width="5.33203125" customWidth="1"/>
    <col min="1287" max="1288" width="6.6640625" customWidth="1"/>
    <col min="1289" max="1289" width="6.109375" customWidth="1"/>
    <col min="1290" max="1290" width="5.33203125" customWidth="1"/>
    <col min="1291" max="1291" width="6.6640625" customWidth="1"/>
    <col min="1292" max="1292" width="7" customWidth="1"/>
    <col min="1293" max="1293" width="6.6640625" customWidth="1"/>
    <col min="1537" max="1537" width="44.6640625" customWidth="1"/>
    <col min="1538" max="1538" width="5.33203125" customWidth="1"/>
    <col min="1539" max="1539" width="7.44140625" customWidth="1"/>
    <col min="1540" max="1540" width="8.33203125" customWidth="1"/>
    <col min="1541" max="1541" width="9.5546875" customWidth="1"/>
    <col min="1542" max="1542" width="5.33203125" customWidth="1"/>
    <col min="1543" max="1544" width="6.6640625" customWidth="1"/>
    <col min="1545" max="1545" width="6.109375" customWidth="1"/>
    <col min="1546" max="1546" width="5.33203125" customWidth="1"/>
    <col min="1547" max="1547" width="6.6640625" customWidth="1"/>
    <col min="1548" max="1548" width="7" customWidth="1"/>
    <col min="1549" max="1549" width="6.6640625" customWidth="1"/>
    <col min="1793" max="1793" width="44.6640625" customWidth="1"/>
    <col min="1794" max="1794" width="5.33203125" customWidth="1"/>
    <col min="1795" max="1795" width="7.44140625" customWidth="1"/>
    <col min="1796" max="1796" width="8.33203125" customWidth="1"/>
    <col min="1797" max="1797" width="9.5546875" customWidth="1"/>
    <col min="1798" max="1798" width="5.33203125" customWidth="1"/>
    <col min="1799" max="1800" width="6.6640625" customWidth="1"/>
    <col min="1801" max="1801" width="6.109375" customWidth="1"/>
    <col min="1802" max="1802" width="5.33203125" customWidth="1"/>
    <col min="1803" max="1803" width="6.6640625" customWidth="1"/>
    <col min="1804" max="1804" width="7" customWidth="1"/>
    <col min="1805" max="1805" width="6.6640625" customWidth="1"/>
    <col min="2049" max="2049" width="44.6640625" customWidth="1"/>
    <col min="2050" max="2050" width="5.33203125" customWidth="1"/>
    <col min="2051" max="2051" width="7.44140625" customWidth="1"/>
    <col min="2052" max="2052" width="8.33203125" customWidth="1"/>
    <col min="2053" max="2053" width="9.5546875" customWidth="1"/>
    <col min="2054" max="2054" width="5.33203125" customWidth="1"/>
    <col min="2055" max="2056" width="6.6640625" customWidth="1"/>
    <col min="2057" max="2057" width="6.109375" customWidth="1"/>
    <col min="2058" max="2058" width="5.33203125" customWidth="1"/>
    <col min="2059" max="2059" width="6.6640625" customWidth="1"/>
    <col min="2060" max="2060" width="7" customWidth="1"/>
    <col min="2061" max="2061" width="6.6640625" customWidth="1"/>
    <col min="2305" max="2305" width="44.6640625" customWidth="1"/>
    <col min="2306" max="2306" width="5.33203125" customWidth="1"/>
    <col min="2307" max="2307" width="7.44140625" customWidth="1"/>
    <col min="2308" max="2308" width="8.33203125" customWidth="1"/>
    <col min="2309" max="2309" width="9.5546875" customWidth="1"/>
    <col min="2310" max="2310" width="5.33203125" customWidth="1"/>
    <col min="2311" max="2312" width="6.6640625" customWidth="1"/>
    <col min="2313" max="2313" width="6.109375" customWidth="1"/>
    <col min="2314" max="2314" width="5.33203125" customWidth="1"/>
    <col min="2315" max="2315" width="6.6640625" customWidth="1"/>
    <col min="2316" max="2316" width="7" customWidth="1"/>
    <col min="2317" max="2317" width="6.6640625" customWidth="1"/>
    <col min="2561" max="2561" width="44.6640625" customWidth="1"/>
    <col min="2562" max="2562" width="5.33203125" customWidth="1"/>
    <col min="2563" max="2563" width="7.44140625" customWidth="1"/>
    <col min="2564" max="2564" width="8.33203125" customWidth="1"/>
    <col min="2565" max="2565" width="9.5546875" customWidth="1"/>
    <col min="2566" max="2566" width="5.33203125" customWidth="1"/>
    <col min="2567" max="2568" width="6.6640625" customWidth="1"/>
    <col min="2569" max="2569" width="6.109375" customWidth="1"/>
    <col min="2570" max="2570" width="5.33203125" customWidth="1"/>
    <col min="2571" max="2571" width="6.6640625" customWidth="1"/>
    <col min="2572" max="2572" width="7" customWidth="1"/>
    <col min="2573" max="2573" width="6.6640625" customWidth="1"/>
    <col min="2817" max="2817" width="44.6640625" customWidth="1"/>
    <col min="2818" max="2818" width="5.33203125" customWidth="1"/>
    <col min="2819" max="2819" width="7.44140625" customWidth="1"/>
    <col min="2820" max="2820" width="8.33203125" customWidth="1"/>
    <col min="2821" max="2821" width="9.5546875" customWidth="1"/>
    <col min="2822" max="2822" width="5.33203125" customWidth="1"/>
    <col min="2823" max="2824" width="6.6640625" customWidth="1"/>
    <col min="2825" max="2825" width="6.109375" customWidth="1"/>
    <col min="2826" max="2826" width="5.33203125" customWidth="1"/>
    <col min="2827" max="2827" width="6.6640625" customWidth="1"/>
    <col min="2828" max="2828" width="7" customWidth="1"/>
    <col min="2829" max="2829" width="6.6640625" customWidth="1"/>
    <col min="3073" max="3073" width="44.6640625" customWidth="1"/>
    <col min="3074" max="3074" width="5.33203125" customWidth="1"/>
    <col min="3075" max="3075" width="7.44140625" customWidth="1"/>
    <col min="3076" max="3076" width="8.33203125" customWidth="1"/>
    <col min="3077" max="3077" width="9.5546875" customWidth="1"/>
    <col min="3078" max="3078" width="5.33203125" customWidth="1"/>
    <col min="3079" max="3080" width="6.6640625" customWidth="1"/>
    <col min="3081" max="3081" width="6.109375" customWidth="1"/>
    <col min="3082" max="3082" width="5.33203125" customWidth="1"/>
    <col min="3083" max="3083" width="6.6640625" customWidth="1"/>
    <col min="3084" max="3084" width="7" customWidth="1"/>
    <col min="3085" max="3085" width="6.6640625" customWidth="1"/>
    <col min="3329" max="3329" width="44.6640625" customWidth="1"/>
    <col min="3330" max="3330" width="5.33203125" customWidth="1"/>
    <col min="3331" max="3331" width="7.44140625" customWidth="1"/>
    <col min="3332" max="3332" width="8.33203125" customWidth="1"/>
    <col min="3333" max="3333" width="9.5546875" customWidth="1"/>
    <col min="3334" max="3334" width="5.33203125" customWidth="1"/>
    <col min="3335" max="3336" width="6.6640625" customWidth="1"/>
    <col min="3337" max="3337" width="6.109375" customWidth="1"/>
    <col min="3338" max="3338" width="5.33203125" customWidth="1"/>
    <col min="3339" max="3339" width="6.6640625" customWidth="1"/>
    <col min="3340" max="3340" width="7" customWidth="1"/>
    <col min="3341" max="3341" width="6.6640625" customWidth="1"/>
    <col min="3585" max="3585" width="44.6640625" customWidth="1"/>
    <col min="3586" max="3586" width="5.33203125" customWidth="1"/>
    <col min="3587" max="3587" width="7.44140625" customWidth="1"/>
    <col min="3588" max="3588" width="8.33203125" customWidth="1"/>
    <col min="3589" max="3589" width="9.5546875" customWidth="1"/>
    <col min="3590" max="3590" width="5.33203125" customWidth="1"/>
    <col min="3591" max="3592" width="6.6640625" customWidth="1"/>
    <col min="3593" max="3593" width="6.109375" customWidth="1"/>
    <col min="3594" max="3594" width="5.33203125" customWidth="1"/>
    <col min="3595" max="3595" width="6.6640625" customWidth="1"/>
    <col min="3596" max="3596" width="7" customWidth="1"/>
    <col min="3597" max="3597" width="6.6640625" customWidth="1"/>
    <col min="3841" max="3841" width="44.6640625" customWidth="1"/>
    <col min="3842" max="3842" width="5.33203125" customWidth="1"/>
    <col min="3843" max="3843" width="7.44140625" customWidth="1"/>
    <col min="3844" max="3844" width="8.33203125" customWidth="1"/>
    <col min="3845" max="3845" width="9.5546875" customWidth="1"/>
    <col min="3846" max="3846" width="5.33203125" customWidth="1"/>
    <col min="3847" max="3848" width="6.6640625" customWidth="1"/>
    <col min="3849" max="3849" width="6.109375" customWidth="1"/>
    <col min="3850" max="3850" width="5.33203125" customWidth="1"/>
    <col min="3851" max="3851" width="6.6640625" customWidth="1"/>
    <col min="3852" max="3852" width="7" customWidth="1"/>
    <col min="3853" max="3853" width="6.6640625" customWidth="1"/>
    <col min="4097" max="4097" width="44.6640625" customWidth="1"/>
    <col min="4098" max="4098" width="5.33203125" customWidth="1"/>
    <col min="4099" max="4099" width="7.44140625" customWidth="1"/>
    <col min="4100" max="4100" width="8.33203125" customWidth="1"/>
    <col min="4101" max="4101" width="9.5546875" customWidth="1"/>
    <col min="4102" max="4102" width="5.33203125" customWidth="1"/>
    <col min="4103" max="4104" width="6.6640625" customWidth="1"/>
    <col min="4105" max="4105" width="6.109375" customWidth="1"/>
    <col min="4106" max="4106" width="5.33203125" customWidth="1"/>
    <col min="4107" max="4107" width="6.6640625" customWidth="1"/>
    <col min="4108" max="4108" width="7" customWidth="1"/>
    <col min="4109" max="4109" width="6.6640625" customWidth="1"/>
    <col min="4353" max="4353" width="44.6640625" customWidth="1"/>
    <col min="4354" max="4354" width="5.33203125" customWidth="1"/>
    <col min="4355" max="4355" width="7.44140625" customWidth="1"/>
    <col min="4356" max="4356" width="8.33203125" customWidth="1"/>
    <col min="4357" max="4357" width="9.5546875" customWidth="1"/>
    <col min="4358" max="4358" width="5.33203125" customWidth="1"/>
    <col min="4359" max="4360" width="6.6640625" customWidth="1"/>
    <col min="4361" max="4361" width="6.109375" customWidth="1"/>
    <col min="4362" max="4362" width="5.33203125" customWidth="1"/>
    <col min="4363" max="4363" width="6.6640625" customWidth="1"/>
    <col min="4364" max="4364" width="7" customWidth="1"/>
    <col min="4365" max="4365" width="6.6640625" customWidth="1"/>
    <col min="4609" max="4609" width="44.6640625" customWidth="1"/>
    <col min="4610" max="4610" width="5.33203125" customWidth="1"/>
    <col min="4611" max="4611" width="7.44140625" customWidth="1"/>
    <col min="4612" max="4612" width="8.33203125" customWidth="1"/>
    <col min="4613" max="4613" width="9.5546875" customWidth="1"/>
    <col min="4614" max="4614" width="5.33203125" customWidth="1"/>
    <col min="4615" max="4616" width="6.6640625" customWidth="1"/>
    <col min="4617" max="4617" width="6.109375" customWidth="1"/>
    <col min="4618" max="4618" width="5.33203125" customWidth="1"/>
    <col min="4619" max="4619" width="6.6640625" customWidth="1"/>
    <col min="4620" max="4620" width="7" customWidth="1"/>
    <col min="4621" max="4621" width="6.6640625" customWidth="1"/>
    <col min="4865" max="4865" width="44.6640625" customWidth="1"/>
    <col min="4866" max="4866" width="5.33203125" customWidth="1"/>
    <col min="4867" max="4867" width="7.44140625" customWidth="1"/>
    <col min="4868" max="4868" width="8.33203125" customWidth="1"/>
    <col min="4869" max="4869" width="9.5546875" customWidth="1"/>
    <col min="4870" max="4870" width="5.33203125" customWidth="1"/>
    <col min="4871" max="4872" width="6.6640625" customWidth="1"/>
    <col min="4873" max="4873" width="6.109375" customWidth="1"/>
    <col min="4874" max="4874" width="5.33203125" customWidth="1"/>
    <col min="4875" max="4875" width="6.6640625" customWidth="1"/>
    <col min="4876" max="4876" width="7" customWidth="1"/>
    <col min="4877" max="4877" width="6.6640625" customWidth="1"/>
    <col min="5121" max="5121" width="44.6640625" customWidth="1"/>
    <col min="5122" max="5122" width="5.33203125" customWidth="1"/>
    <col min="5123" max="5123" width="7.44140625" customWidth="1"/>
    <col min="5124" max="5124" width="8.33203125" customWidth="1"/>
    <col min="5125" max="5125" width="9.5546875" customWidth="1"/>
    <col min="5126" max="5126" width="5.33203125" customWidth="1"/>
    <col min="5127" max="5128" width="6.6640625" customWidth="1"/>
    <col min="5129" max="5129" width="6.109375" customWidth="1"/>
    <col min="5130" max="5130" width="5.33203125" customWidth="1"/>
    <col min="5131" max="5131" width="6.6640625" customWidth="1"/>
    <col min="5132" max="5132" width="7" customWidth="1"/>
    <col min="5133" max="5133" width="6.6640625" customWidth="1"/>
    <col min="5377" max="5377" width="44.6640625" customWidth="1"/>
    <col min="5378" max="5378" width="5.33203125" customWidth="1"/>
    <col min="5379" max="5379" width="7.44140625" customWidth="1"/>
    <col min="5380" max="5380" width="8.33203125" customWidth="1"/>
    <col min="5381" max="5381" width="9.5546875" customWidth="1"/>
    <col min="5382" max="5382" width="5.33203125" customWidth="1"/>
    <col min="5383" max="5384" width="6.6640625" customWidth="1"/>
    <col min="5385" max="5385" width="6.109375" customWidth="1"/>
    <col min="5386" max="5386" width="5.33203125" customWidth="1"/>
    <col min="5387" max="5387" width="6.6640625" customWidth="1"/>
    <col min="5388" max="5388" width="7" customWidth="1"/>
    <col min="5389" max="5389" width="6.6640625" customWidth="1"/>
    <col min="5633" max="5633" width="44.6640625" customWidth="1"/>
    <col min="5634" max="5634" width="5.33203125" customWidth="1"/>
    <col min="5635" max="5635" width="7.44140625" customWidth="1"/>
    <col min="5636" max="5636" width="8.33203125" customWidth="1"/>
    <col min="5637" max="5637" width="9.5546875" customWidth="1"/>
    <col min="5638" max="5638" width="5.33203125" customWidth="1"/>
    <col min="5639" max="5640" width="6.6640625" customWidth="1"/>
    <col min="5641" max="5641" width="6.109375" customWidth="1"/>
    <col min="5642" max="5642" width="5.33203125" customWidth="1"/>
    <col min="5643" max="5643" width="6.6640625" customWidth="1"/>
    <col min="5644" max="5644" width="7" customWidth="1"/>
    <col min="5645" max="5645" width="6.6640625" customWidth="1"/>
    <col min="5889" max="5889" width="44.6640625" customWidth="1"/>
    <col min="5890" max="5890" width="5.33203125" customWidth="1"/>
    <col min="5891" max="5891" width="7.44140625" customWidth="1"/>
    <col min="5892" max="5892" width="8.33203125" customWidth="1"/>
    <col min="5893" max="5893" width="9.5546875" customWidth="1"/>
    <col min="5894" max="5894" width="5.33203125" customWidth="1"/>
    <col min="5895" max="5896" width="6.6640625" customWidth="1"/>
    <col min="5897" max="5897" width="6.109375" customWidth="1"/>
    <col min="5898" max="5898" width="5.33203125" customWidth="1"/>
    <col min="5899" max="5899" width="6.6640625" customWidth="1"/>
    <col min="5900" max="5900" width="7" customWidth="1"/>
    <col min="5901" max="5901" width="6.6640625" customWidth="1"/>
    <col min="6145" max="6145" width="44.6640625" customWidth="1"/>
    <col min="6146" max="6146" width="5.33203125" customWidth="1"/>
    <col min="6147" max="6147" width="7.44140625" customWidth="1"/>
    <col min="6148" max="6148" width="8.33203125" customWidth="1"/>
    <col min="6149" max="6149" width="9.5546875" customWidth="1"/>
    <col min="6150" max="6150" width="5.33203125" customWidth="1"/>
    <col min="6151" max="6152" width="6.6640625" customWidth="1"/>
    <col min="6153" max="6153" width="6.109375" customWidth="1"/>
    <col min="6154" max="6154" width="5.33203125" customWidth="1"/>
    <col min="6155" max="6155" width="6.6640625" customWidth="1"/>
    <col min="6156" max="6156" width="7" customWidth="1"/>
    <col min="6157" max="6157" width="6.6640625" customWidth="1"/>
    <col min="6401" max="6401" width="44.6640625" customWidth="1"/>
    <col min="6402" max="6402" width="5.33203125" customWidth="1"/>
    <col min="6403" max="6403" width="7.44140625" customWidth="1"/>
    <col min="6404" max="6404" width="8.33203125" customWidth="1"/>
    <col min="6405" max="6405" width="9.5546875" customWidth="1"/>
    <col min="6406" max="6406" width="5.33203125" customWidth="1"/>
    <col min="6407" max="6408" width="6.6640625" customWidth="1"/>
    <col min="6409" max="6409" width="6.109375" customWidth="1"/>
    <col min="6410" max="6410" width="5.33203125" customWidth="1"/>
    <col min="6411" max="6411" width="6.6640625" customWidth="1"/>
    <col min="6412" max="6412" width="7" customWidth="1"/>
    <col min="6413" max="6413" width="6.6640625" customWidth="1"/>
    <col min="6657" max="6657" width="44.6640625" customWidth="1"/>
    <col min="6658" max="6658" width="5.33203125" customWidth="1"/>
    <col min="6659" max="6659" width="7.44140625" customWidth="1"/>
    <col min="6660" max="6660" width="8.33203125" customWidth="1"/>
    <col min="6661" max="6661" width="9.5546875" customWidth="1"/>
    <col min="6662" max="6662" width="5.33203125" customWidth="1"/>
    <col min="6663" max="6664" width="6.6640625" customWidth="1"/>
    <col min="6665" max="6665" width="6.109375" customWidth="1"/>
    <col min="6666" max="6666" width="5.33203125" customWidth="1"/>
    <col min="6667" max="6667" width="6.6640625" customWidth="1"/>
    <col min="6668" max="6668" width="7" customWidth="1"/>
    <col min="6669" max="6669" width="6.6640625" customWidth="1"/>
    <col min="6913" max="6913" width="44.6640625" customWidth="1"/>
    <col min="6914" max="6914" width="5.33203125" customWidth="1"/>
    <col min="6915" max="6915" width="7.44140625" customWidth="1"/>
    <col min="6916" max="6916" width="8.33203125" customWidth="1"/>
    <col min="6917" max="6917" width="9.5546875" customWidth="1"/>
    <col min="6918" max="6918" width="5.33203125" customWidth="1"/>
    <col min="6919" max="6920" width="6.6640625" customWidth="1"/>
    <col min="6921" max="6921" width="6.109375" customWidth="1"/>
    <col min="6922" max="6922" width="5.33203125" customWidth="1"/>
    <col min="6923" max="6923" width="6.6640625" customWidth="1"/>
    <col min="6924" max="6924" width="7" customWidth="1"/>
    <col min="6925" max="6925" width="6.6640625" customWidth="1"/>
    <col min="7169" max="7169" width="44.6640625" customWidth="1"/>
    <col min="7170" max="7170" width="5.33203125" customWidth="1"/>
    <col min="7171" max="7171" width="7.44140625" customWidth="1"/>
    <col min="7172" max="7172" width="8.33203125" customWidth="1"/>
    <col min="7173" max="7173" width="9.5546875" customWidth="1"/>
    <col min="7174" max="7174" width="5.33203125" customWidth="1"/>
    <col min="7175" max="7176" width="6.6640625" customWidth="1"/>
    <col min="7177" max="7177" width="6.109375" customWidth="1"/>
    <col min="7178" max="7178" width="5.33203125" customWidth="1"/>
    <col min="7179" max="7179" width="6.6640625" customWidth="1"/>
    <col min="7180" max="7180" width="7" customWidth="1"/>
    <col min="7181" max="7181" width="6.6640625" customWidth="1"/>
    <col min="7425" max="7425" width="44.6640625" customWidth="1"/>
    <col min="7426" max="7426" width="5.33203125" customWidth="1"/>
    <col min="7427" max="7427" width="7.44140625" customWidth="1"/>
    <col min="7428" max="7428" width="8.33203125" customWidth="1"/>
    <col min="7429" max="7429" width="9.5546875" customWidth="1"/>
    <col min="7430" max="7430" width="5.33203125" customWidth="1"/>
    <col min="7431" max="7432" width="6.6640625" customWidth="1"/>
    <col min="7433" max="7433" width="6.109375" customWidth="1"/>
    <col min="7434" max="7434" width="5.33203125" customWidth="1"/>
    <col min="7435" max="7435" width="6.6640625" customWidth="1"/>
    <col min="7436" max="7436" width="7" customWidth="1"/>
    <col min="7437" max="7437" width="6.6640625" customWidth="1"/>
    <col min="7681" max="7681" width="44.6640625" customWidth="1"/>
    <col min="7682" max="7682" width="5.33203125" customWidth="1"/>
    <col min="7683" max="7683" width="7.44140625" customWidth="1"/>
    <col min="7684" max="7684" width="8.33203125" customWidth="1"/>
    <col min="7685" max="7685" width="9.5546875" customWidth="1"/>
    <col min="7686" max="7686" width="5.33203125" customWidth="1"/>
    <col min="7687" max="7688" width="6.6640625" customWidth="1"/>
    <col min="7689" max="7689" width="6.109375" customWidth="1"/>
    <col min="7690" max="7690" width="5.33203125" customWidth="1"/>
    <col min="7691" max="7691" width="6.6640625" customWidth="1"/>
    <col min="7692" max="7692" width="7" customWidth="1"/>
    <col min="7693" max="7693" width="6.6640625" customWidth="1"/>
    <col min="7937" max="7937" width="44.6640625" customWidth="1"/>
    <col min="7938" max="7938" width="5.33203125" customWidth="1"/>
    <col min="7939" max="7939" width="7.44140625" customWidth="1"/>
    <col min="7940" max="7940" width="8.33203125" customWidth="1"/>
    <col min="7941" max="7941" width="9.5546875" customWidth="1"/>
    <col min="7942" max="7942" width="5.33203125" customWidth="1"/>
    <col min="7943" max="7944" width="6.6640625" customWidth="1"/>
    <col min="7945" max="7945" width="6.109375" customWidth="1"/>
    <col min="7946" max="7946" width="5.33203125" customWidth="1"/>
    <col min="7947" max="7947" width="6.6640625" customWidth="1"/>
    <col min="7948" max="7948" width="7" customWidth="1"/>
    <col min="7949" max="7949" width="6.6640625" customWidth="1"/>
    <col min="8193" max="8193" width="44.6640625" customWidth="1"/>
    <col min="8194" max="8194" width="5.33203125" customWidth="1"/>
    <col min="8195" max="8195" width="7.44140625" customWidth="1"/>
    <col min="8196" max="8196" width="8.33203125" customWidth="1"/>
    <col min="8197" max="8197" width="9.5546875" customWidth="1"/>
    <col min="8198" max="8198" width="5.33203125" customWidth="1"/>
    <col min="8199" max="8200" width="6.6640625" customWidth="1"/>
    <col min="8201" max="8201" width="6.109375" customWidth="1"/>
    <col min="8202" max="8202" width="5.33203125" customWidth="1"/>
    <col min="8203" max="8203" width="6.6640625" customWidth="1"/>
    <col min="8204" max="8204" width="7" customWidth="1"/>
    <col min="8205" max="8205" width="6.6640625" customWidth="1"/>
    <col min="8449" max="8449" width="44.6640625" customWidth="1"/>
    <col min="8450" max="8450" width="5.33203125" customWidth="1"/>
    <col min="8451" max="8451" width="7.44140625" customWidth="1"/>
    <col min="8452" max="8452" width="8.33203125" customWidth="1"/>
    <col min="8453" max="8453" width="9.5546875" customWidth="1"/>
    <col min="8454" max="8454" width="5.33203125" customWidth="1"/>
    <col min="8455" max="8456" width="6.6640625" customWidth="1"/>
    <col min="8457" max="8457" width="6.109375" customWidth="1"/>
    <col min="8458" max="8458" width="5.33203125" customWidth="1"/>
    <col min="8459" max="8459" width="6.6640625" customWidth="1"/>
    <col min="8460" max="8460" width="7" customWidth="1"/>
    <col min="8461" max="8461" width="6.6640625" customWidth="1"/>
    <col min="8705" max="8705" width="44.6640625" customWidth="1"/>
    <col min="8706" max="8706" width="5.33203125" customWidth="1"/>
    <col min="8707" max="8707" width="7.44140625" customWidth="1"/>
    <col min="8708" max="8708" width="8.33203125" customWidth="1"/>
    <col min="8709" max="8709" width="9.5546875" customWidth="1"/>
    <col min="8710" max="8710" width="5.33203125" customWidth="1"/>
    <col min="8711" max="8712" width="6.6640625" customWidth="1"/>
    <col min="8713" max="8713" width="6.109375" customWidth="1"/>
    <col min="8714" max="8714" width="5.33203125" customWidth="1"/>
    <col min="8715" max="8715" width="6.6640625" customWidth="1"/>
    <col min="8716" max="8716" width="7" customWidth="1"/>
    <col min="8717" max="8717" width="6.6640625" customWidth="1"/>
    <col min="8961" max="8961" width="44.6640625" customWidth="1"/>
    <col min="8962" max="8962" width="5.33203125" customWidth="1"/>
    <col min="8963" max="8963" width="7.44140625" customWidth="1"/>
    <col min="8964" max="8964" width="8.33203125" customWidth="1"/>
    <col min="8965" max="8965" width="9.5546875" customWidth="1"/>
    <col min="8966" max="8966" width="5.33203125" customWidth="1"/>
    <col min="8967" max="8968" width="6.6640625" customWidth="1"/>
    <col min="8969" max="8969" width="6.109375" customWidth="1"/>
    <col min="8970" max="8970" width="5.33203125" customWidth="1"/>
    <col min="8971" max="8971" width="6.6640625" customWidth="1"/>
    <col min="8972" max="8972" width="7" customWidth="1"/>
    <col min="8973" max="8973" width="6.6640625" customWidth="1"/>
    <col min="9217" max="9217" width="44.6640625" customWidth="1"/>
    <col min="9218" max="9218" width="5.33203125" customWidth="1"/>
    <col min="9219" max="9219" width="7.44140625" customWidth="1"/>
    <col min="9220" max="9220" width="8.33203125" customWidth="1"/>
    <col min="9221" max="9221" width="9.5546875" customWidth="1"/>
    <col min="9222" max="9222" width="5.33203125" customWidth="1"/>
    <col min="9223" max="9224" width="6.6640625" customWidth="1"/>
    <col min="9225" max="9225" width="6.109375" customWidth="1"/>
    <col min="9226" max="9226" width="5.33203125" customWidth="1"/>
    <col min="9227" max="9227" width="6.6640625" customWidth="1"/>
    <col min="9228" max="9228" width="7" customWidth="1"/>
    <col min="9229" max="9229" width="6.6640625" customWidth="1"/>
    <col min="9473" max="9473" width="44.6640625" customWidth="1"/>
    <col min="9474" max="9474" width="5.33203125" customWidth="1"/>
    <col min="9475" max="9475" width="7.44140625" customWidth="1"/>
    <col min="9476" max="9476" width="8.33203125" customWidth="1"/>
    <col min="9477" max="9477" width="9.5546875" customWidth="1"/>
    <col min="9478" max="9478" width="5.33203125" customWidth="1"/>
    <col min="9479" max="9480" width="6.6640625" customWidth="1"/>
    <col min="9481" max="9481" width="6.109375" customWidth="1"/>
    <col min="9482" max="9482" width="5.33203125" customWidth="1"/>
    <col min="9483" max="9483" width="6.6640625" customWidth="1"/>
    <col min="9484" max="9484" width="7" customWidth="1"/>
    <col min="9485" max="9485" width="6.6640625" customWidth="1"/>
    <col min="9729" max="9729" width="44.6640625" customWidth="1"/>
    <col min="9730" max="9730" width="5.33203125" customWidth="1"/>
    <col min="9731" max="9731" width="7.44140625" customWidth="1"/>
    <col min="9732" max="9732" width="8.33203125" customWidth="1"/>
    <col min="9733" max="9733" width="9.5546875" customWidth="1"/>
    <col min="9734" max="9734" width="5.33203125" customWidth="1"/>
    <col min="9735" max="9736" width="6.6640625" customWidth="1"/>
    <col min="9737" max="9737" width="6.109375" customWidth="1"/>
    <col min="9738" max="9738" width="5.33203125" customWidth="1"/>
    <col min="9739" max="9739" width="6.6640625" customWidth="1"/>
    <col min="9740" max="9740" width="7" customWidth="1"/>
    <col min="9741" max="9741" width="6.6640625" customWidth="1"/>
    <col min="9985" max="9985" width="44.6640625" customWidth="1"/>
    <col min="9986" max="9986" width="5.33203125" customWidth="1"/>
    <col min="9987" max="9987" width="7.44140625" customWidth="1"/>
    <col min="9988" max="9988" width="8.33203125" customWidth="1"/>
    <col min="9989" max="9989" width="9.5546875" customWidth="1"/>
    <col min="9990" max="9990" width="5.33203125" customWidth="1"/>
    <col min="9991" max="9992" width="6.6640625" customWidth="1"/>
    <col min="9993" max="9993" width="6.109375" customWidth="1"/>
    <col min="9994" max="9994" width="5.33203125" customWidth="1"/>
    <col min="9995" max="9995" width="6.6640625" customWidth="1"/>
    <col min="9996" max="9996" width="7" customWidth="1"/>
    <col min="9997" max="9997" width="6.6640625" customWidth="1"/>
    <col min="10241" max="10241" width="44.6640625" customWidth="1"/>
    <col min="10242" max="10242" width="5.33203125" customWidth="1"/>
    <col min="10243" max="10243" width="7.44140625" customWidth="1"/>
    <col min="10244" max="10244" width="8.33203125" customWidth="1"/>
    <col min="10245" max="10245" width="9.5546875" customWidth="1"/>
    <col min="10246" max="10246" width="5.33203125" customWidth="1"/>
    <col min="10247" max="10248" width="6.6640625" customWidth="1"/>
    <col min="10249" max="10249" width="6.109375" customWidth="1"/>
    <col min="10250" max="10250" width="5.33203125" customWidth="1"/>
    <col min="10251" max="10251" width="6.6640625" customWidth="1"/>
    <col min="10252" max="10252" width="7" customWidth="1"/>
    <col min="10253" max="10253" width="6.6640625" customWidth="1"/>
    <col min="10497" max="10497" width="44.6640625" customWidth="1"/>
    <col min="10498" max="10498" width="5.33203125" customWidth="1"/>
    <col min="10499" max="10499" width="7.44140625" customWidth="1"/>
    <col min="10500" max="10500" width="8.33203125" customWidth="1"/>
    <col min="10501" max="10501" width="9.5546875" customWidth="1"/>
    <col min="10502" max="10502" width="5.33203125" customWidth="1"/>
    <col min="10503" max="10504" width="6.6640625" customWidth="1"/>
    <col min="10505" max="10505" width="6.109375" customWidth="1"/>
    <col min="10506" max="10506" width="5.33203125" customWidth="1"/>
    <col min="10507" max="10507" width="6.6640625" customWidth="1"/>
    <col min="10508" max="10508" width="7" customWidth="1"/>
    <col min="10509" max="10509" width="6.6640625" customWidth="1"/>
    <col min="10753" max="10753" width="44.6640625" customWidth="1"/>
    <col min="10754" max="10754" width="5.33203125" customWidth="1"/>
    <col min="10755" max="10755" width="7.44140625" customWidth="1"/>
    <col min="10756" max="10756" width="8.33203125" customWidth="1"/>
    <col min="10757" max="10757" width="9.5546875" customWidth="1"/>
    <col min="10758" max="10758" width="5.33203125" customWidth="1"/>
    <col min="10759" max="10760" width="6.6640625" customWidth="1"/>
    <col min="10761" max="10761" width="6.109375" customWidth="1"/>
    <col min="10762" max="10762" width="5.33203125" customWidth="1"/>
    <col min="10763" max="10763" width="6.6640625" customWidth="1"/>
    <col min="10764" max="10764" width="7" customWidth="1"/>
    <col min="10765" max="10765" width="6.6640625" customWidth="1"/>
    <col min="11009" max="11009" width="44.6640625" customWidth="1"/>
    <col min="11010" max="11010" width="5.33203125" customWidth="1"/>
    <col min="11011" max="11011" width="7.44140625" customWidth="1"/>
    <col min="11012" max="11012" width="8.33203125" customWidth="1"/>
    <col min="11013" max="11013" width="9.5546875" customWidth="1"/>
    <col min="11014" max="11014" width="5.33203125" customWidth="1"/>
    <col min="11015" max="11016" width="6.6640625" customWidth="1"/>
    <col min="11017" max="11017" width="6.109375" customWidth="1"/>
    <col min="11018" max="11018" width="5.33203125" customWidth="1"/>
    <col min="11019" max="11019" width="6.6640625" customWidth="1"/>
    <col min="11020" max="11020" width="7" customWidth="1"/>
    <col min="11021" max="11021" width="6.6640625" customWidth="1"/>
    <col min="11265" max="11265" width="44.6640625" customWidth="1"/>
    <col min="11266" max="11266" width="5.33203125" customWidth="1"/>
    <col min="11267" max="11267" width="7.44140625" customWidth="1"/>
    <col min="11268" max="11268" width="8.33203125" customWidth="1"/>
    <col min="11269" max="11269" width="9.5546875" customWidth="1"/>
    <col min="11270" max="11270" width="5.33203125" customWidth="1"/>
    <col min="11271" max="11272" width="6.6640625" customWidth="1"/>
    <col min="11273" max="11273" width="6.109375" customWidth="1"/>
    <col min="11274" max="11274" width="5.33203125" customWidth="1"/>
    <col min="11275" max="11275" width="6.6640625" customWidth="1"/>
    <col min="11276" max="11276" width="7" customWidth="1"/>
    <col min="11277" max="11277" width="6.6640625" customWidth="1"/>
    <col min="11521" max="11521" width="44.6640625" customWidth="1"/>
    <col min="11522" max="11522" width="5.33203125" customWidth="1"/>
    <col min="11523" max="11523" width="7.44140625" customWidth="1"/>
    <col min="11524" max="11524" width="8.33203125" customWidth="1"/>
    <col min="11525" max="11525" width="9.5546875" customWidth="1"/>
    <col min="11526" max="11526" width="5.33203125" customWidth="1"/>
    <col min="11527" max="11528" width="6.6640625" customWidth="1"/>
    <col min="11529" max="11529" width="6.109375" customWidth="1"/>
    <col min="11530" max="11530" width="5.33203125" customWidth="1"/>
    <col min="11531" max="11531" width="6.6640625" customWidth="1"/>
    <col min="11532" max="11532" width="7" customWidth="1"/>
    <col min="11533" max="11533" width="6.6640625" customWidth="1"/>
    <col min="11777" max="11777" width="44.6640625" customWidth="1"/>
    <col min="11778" max="11778" width="5.33203125" customWidth="1"/>
    <col min="11779" max="11779" width="7.44140625" customWidth="1"/>
    <col min="11780" max="11780" width="8.33203125" customWidth="1"/>
    <col min="11781" max="11781" width="9.5546875" customWidth="1"/>
    <col min="11782" max="11782" width="5.33203125" customWidth="1"/>
    <col min="11783" max="11784" width="6.6640625" customWidth="1"/>
    <col min="11785" max="11785" width="6.109375" customWidth="1"/>
    <col min="11786" max="11786" width="5.33203125" customWidth="1"/>
    <col min="11787" max="11787" width="6.6640625" customWidth="1"/>
    <col min="11788" max="11788" width="7" customWidth="1"/>
    <col min="11789" max="11789" width="6.6640625" customWidth="1"/>
    <col min="12033" max="12033" width="44.6640625" customWidth="1"/>
    <col min="12034" max="12034" width="5.33203125" customWidth="1"/>
    <col min="12035" max="12035" width="7.44140625" customWidth="1"/>
    <col min="12036" max="12036" width="8.33203125" customWidth="1"/>
    <col min="12037" max="12037" width="9.5546875" customWidth="1"/>
    <col min="12038" max="12038" width="5.33203125" customWidth="1"/>
    <col min="12039" max="12040" width="6.6640625" customWidth="1"/>
    <col min="12041" max="12041" width="6.109375" customWidth="1"/>
    <col min="12042" max="12042" width="5.33203125" customWidth="1"/>
    <col min="12043" max="12043" width="6.6640625" customWidth="1"/>
    <col min="12044" max="12044" width="7" customWidth="1"/>
    <col min="12045" max="12045" width="6.6640625" customWidth="1"/>
    <col min="12289" max="12289" width="44.6640625" customWidth="1"/>
    <col min="12290" max="12290" width="5.33203125" customWidth="1"/>
    <col min="12291" max="12291" width="7.44140625" customWidth="1"/>
    <col min="12292" max="12292" width="8.33203125" customWidth="1"/>
    <col min="12293" max="12293" width="9.5546875" customWidth="1"/>
    <col min="12294" max="12294" width="5.33203125" customWidth="1"/>
    <col min="12295" max="12296" width="6.6640625" customWidth="1"/>
    <col min="12297" max="12297" width="6.109375" customWidth="1"/>
    <col min="12298" max="12298" width="5.33203125" customWidth="1"/>
    <col min="12299" max="12299" width="6.6640625" customWidth="1"/>
    <col min="12300" max="12300" width="7" customWidth="1"/>
    <col min="12301" max="12301" width="6.6640625" customWidth="1"/>
    <col min="12545" max="12545" width="44.6640625" customWidth="1"/>
    <col min="12546" max="12546" width="5.33203125" customWidth="1"/>
    <col min="12547" max="12547" width="7.44140625" customWidth="1"/>
    <col min="12548" max="12548" width="8.33203125" customWidth="1"/>
    <col min="12549" max="12549" width="9.5546875" customWidth="1"/>
    <col min="12550" max="12550" width="5.33203125" customWidth="1"/>
    <col min="12551" max="12552" width="6.6640625" customWidth="1"/>
    <col min="12553" max="12553" width="6.109375" customWidth="1"/>
    <col min="12554" max="12554" width="5.33203125" customWidth="1"/>
    <col min="12555" max="12555" width="6.6640625" customWidth="1"/>
    <col min="12556" max="12556" width="7" customWidth="1"/>
    <col min="12557" max="12557" width="6.6640625" customWidth="1"/>
    <col min="12801" max="12801" width="44.6640625" customWidth="1"/>
    <col min="12802" max="12802" width="5.33203125" customWidth="1"/>
    <col min="12803" max="12803" width="7.44140625" customWidth="1"/>
    <col min="12804" max="12804" width="8.33203125" customWidth="1"/>
    <col min="12805" max="12805" width="9.5546875" customWidth="1"/>
    <col min="12806" max="12806" width="5.33203125" customWidth="1"/>
    <col min="12807" max="12808" width="6.6640625" customWidth="1"/>
    <col min="12809" max="12809" width="6.109375" customWidth="1"/>
    <col min="12810" max="12810" width="5.33203125" customWidth="1"/>
    <col min="12811" max="12811" width="6.6640625" customWidth="1"/>
    <col min="12812" max="12812" width="7" customWidth="1"/>
    <col min="12813" max="12813" width="6.6640625" customWidth="1"/>
    <col min="13057" max="13057" width="44.6640625" customWidth="1"/>
    <col min="13058" max="13058" width="5.33203125" customWidth="1"/>
    <col min="13059" max="13059" width="7.44140625" customWidth="1"/>
    <col min="13060" max="13060" width="8.33203125" customWidth="1"/>
    <col min="13061" max="13061" width="9.5546875" customWidth="1"/>
    <col min="13062" max="13062" width="5.33203125" customWidth="1"/>
    <col min="13063" max="13064" width="6.6640625" customWidth="1"/>
    <col min="13065" max="13065" width="6.109375" customWidth="1"/>
    <col min="13066" max="13066" width="5.33203125" customWidth="1"/>
    <col min="13067" max="13067" width="6.6640625" customWidth="1"/>
    <col min="13068" max="13068" width="7" customWidth="1"/>
    <col min="13069" max="13069" width="6.6640625" customWidth="1"/>
    <col min="13313" max="13313" width="44.6640625" customWidth="1"/>
    <col min="13314" max="13314" width="5.33203125" customWidth="1"/>
    <col min="13315" max="13315" width="7.44140625" customWidth="1"/>
    <col min="13316" max="13316" width="8.33203125" customWidth="1"/>
    <col min="13317" max="13317" width="9.5546875" customWidth="1"/>
    <col min="13318" max="13318" width="5.33203125" customWidth="1"/>
    <col min="13319" max="13320" width="6.6640625" customWidth="1"/>
    <col min="13321" max="13321" width="6.109375" customWidth="1"/>
    <col min="13322" max="13322" width="5.33203125" customWidth="1"/>
    <col min="13323" max="13323" width="6.6640625" customWidth="1"/>
    <col min="13324" max="13324" width="7" customWidth="1"/>
    <col min="13325" max="13325" width="6.6640625" customWidth="1"/>
    <col min="13569" max="13569" width="44.6640625" customWidth="1"/>
    <col min="13570" max="13570" width="5.33203125" customWidth="1"/>
    <col min="13571" max="13571" width="7.44140625" customWidth="1"/>
    <col min="13572" max="13572" width="8.33203125" customWidth="1"/>
    <col min="13573" max="13573" width="9.5546875" customWidth="1"/>
    <col min="13574" max="13574" width="5.33203125" customWidth="1"/>
    <col min="13575" max="13576" width="6.6640625" customWidth="1"/>
    <col min="13577" max="13577" width="6.109375" customWidth="1"/>
    <col min="13578" max="13578" width="5.33203125" customWidth="1"/>
    <col min="13579" max="13579" width="6.6640625" customWidth="1"/>
    <col min="13580" max="13580" width="7" customWidth="1"/>
    <col min="13581" max="13581" width="6.6640625" customWidth="1"/>
    <col min="13825" max="13825" width="44.6640625" customWidth="1"/>
    <col min="13826" max="13826" width="5.33203125" customWidth="1"/>
    <col min="13827" max="13827" width="7.44140625" customWidth="1"/>
    <col min="13828" max="13828" width="8.33203125" customWidth="1"/>
    <col min="13829" max="13829" width="9.5546875" customWidth="1"/>
    <col min="13830" max="13830" width="5.33203125" customWidth="1"/>
    <col min="13831" max="13832" width="6.6640625" customWidth="1"/>
    <col min="13833" max="13833" width="6.109375" customWidth="1"/>
    <col min="13834" max="13834" width="5.33203125" customWidth="1"/>
    <col min="13835" max="13835" width="6.6640625" customWidth="1"/>
    <col min="13836" max="13836" width="7" customWidth="1"/>
    <col min="13837" max="13837" width="6.6640625" customWidth="1"/>
    <col min="14081" max="14081" width="44.6640625" customWidth="1"/>
    <col min="14082" max="14082" width="5.33203125" customWidth="1"/>
    <col min="14083" max="14083" width="7.44140625" customWidth="1"/>
    <col min="14084" max="14084" width="8.33203125" customWidth="1"/>
    <col min="14085" max="14085" width="9.5546875" customWidth="1"/>
    <col min="14086" max="14086" width="5.33203125" customWidth="1"/>
    <col min="14087" max="14088" width="6.6640625" customWidth="1"/>
    <col min="14089" max="14089" width="6.109375" customWidth="1"/>
    <col min="14090" max="14090" width="5.33203125" customWidth="1"/>
    <col min="14091" max="14091" width="6.6640625" customWidth="1"/>
    <col min="14092" max="14092" width="7" customWidth="1"/>
    <col min="14093" max="14093" width="6.6640625" customWidth="1"/>
    <col min="14337" max="14337" width="44.6640625" customWidth="1"/>
    <col min="14338" max="14338" width="5.33203125" customWidth="1"/>
    <col min="14339" max="14339" width="7.44140625" customWidth="1"/>
    <col min="14340" max="14340" width="8.33203125" customWidth="1"/>
    <col min="14341" max="14341" width="9.5546875" customWidth="1"/>
    <col min="14342" max="14342" width="5.33203125" customWidth="1"/>
    <col min="14343" max="14344" width="6.6640625" customWidth="1"/>
    <col min="14345" max="14345" width="6.109375" customWidth="1"/>
    <col min="14346" max="14346" width="5.33203125" customWidth="1"/>
    <col min="14347" max="14347" width="6.6640625" customWidth="1"/>
    <col min="14348" max="14348" width="7" customWidth="1"/>
    <col min="14349" max="14349" width="6.6640625" customWidth="1"/>
    <col min="14593" max="14593" width="44.6640625" customWidth="1"/>
    <col min="14594" max="14594" width="5.33203125" customWidth="1"/>
    <col min="14595" max="14595" width="7.44140625" customWidth="1"/>
    <col min="14596" max="14596" width="8.33203125" customWidth="1"/>
    <col min="14597" max="14597" width="9.5546875" customWidth="1"/>
    <col min="14598" max="14598" width="5.33203125" customWidth="1"/>
    <col min="14599" max="14600" width="6.6640625" customWidth="1"/>
    <col min="14601" max="14601" width="6.109375" customWidth="1"/>
    <col min="14602" max="14602" width="5.33203125" customWidth="1"/>
    <col min="14603" max="14603" width="6.6640625" customWidth="1"/>
    <col min="14604" max="14604" width="7" customWidth="1"/>
    <col min="14605" max="14605" width="6.6640625" customWidth="1"/>
    <col min="14849" max="14849" width="44.6640625" customWidth="1"/>
    <col min="14850" max="14850" width="5.33203125" customWidth="1"/>
    <col min="14851" max="14851" width="7.44140625" customWidth="1"/>
    <col min="14852" max="14852" width="8.33203125" customWidth="1"/>
    <col min="14853" max="14853" width="9.5546875" customWidth="1"/>
    <col min="14854" max="14854" width="5.33203125" customWidth="1"/>
    <col min="14855" max="14856" width="6.6640625" customWidth="1"/>
    <col min="14857" max="14857" width="6.109375" customWidth="1"/>
    <col min="14858" max="14858" width="5.33203125" customWidth="1"/>
    <col min="14859" max="14859" width="6.6640625" customWidth="1"/>
    <col min="14860" max="14860" width="7" customWidth="1"/>
    <col min="14861" max="14861" width="6.6640625" customWidth="1"/>
    <col min="15105" max="15105" width="44.6640625" customWidth="1"/>
    <col min="15106" max="15106" width="5.33203125" customWidth="1"/>
    <col min="15107" max="15107" width="7.44140625" customWidth="1"/>
    <col min="15108" max="15108" width="8.33203125" customWidth="1"/>
    <col min="15109" max="15109" width="9.5546875" customWidth="1"/>
    <col min="15110" max="15110" width="5.33203125" customWidth="1"/>
    <col min="15111" max="15112" width="6.6640625" customWidth="1"/>
    <col min="15113" max="15113" width="6.109375" customWidth="1"/>
    <col min="15114" max="15114" width="5.33203125" customWidth="1"/>
    <col min="15115" max="15115" width="6.6640625" customWidth="1"/>
    <col min="15116" max="15116" width="7" customWidth="1"/>
    <col min="15117" max="15117" width="6.6640625" customWidth="1"/>
    <col min="15361" max="15361" width="44.6640625" customWidth="1"/>
    <col min="15362" max="15362" width="5.33203125" customWidth="1"/>
    <col min="15363" max="15363" width="7.44140625" customWidth="1"/>
    <col min="15364" max="15364" width="8.33203125" customWidth="1"/>
    <col min="15365" max="15365" width="9.5546875" customWidth="1"/>
    <col min="15366" max="15366" width="5.33203125" customWidth="1"/>
    <col min="15367" max="15368" width="6.6640625" customWidth="1"/>
    <col min="15369" max="15369" width="6.109375" customWidth="1"/>
    <col min="15370" max="15370" width="5.33203125" customWidth="1"/>
    <col min="15371" max="15371" width="6.6640625" customWidth="1"/>
    <col min="15372" max="15372" width="7" customWidth="1"/>
    <col min="15373" max="15373" width="6.6640625" customWidth="1"/>
    <col min="15617" max="15617" width="44.6640625" customWidth="1"/>
    <col min="15618" max="15618" width="5.33203125" customWidth="1"/>
    <col min="15619" max="15619" width="7.44140625" customWidth="1"/>
    <col min="15620" max="15620" width="8.33203125" customWidth="1"/>
    <col min="15621" max="15621" width="9.5546875" customWidth="1"/>
    <col min="15622" max="15622" width="5.33203125" customWidth="1"/>
    <col min="15623" max="15624" width="6.6640625" customWidth="1"/>
    <col min="15625" max="15625" width="6.109375" customWidth="1"/>
    <col min="15626" max="15626" width="5.33203125" customWidth="1"/>
    <col min="15627" max="15627" width="6.6640625" customWidth="1"/>
    <col min="15628" max="15628" width="7" customWidth="1"/>
    <col min="15629" max="15629" width="6.6640625" customWidth="1"/>
    <col min="15873" max="15873" width="44.6640625" customWidth="1"/>
    <col min="15874" max="15874" width="5.33203125" customWidth="1"/>
    <col min="15875" max="15875" width="7.44140625" customWidth="1"/>
    <col min="15876" max="15876" width="8.33203125" customWidth="1"/>
    <col min="15877" max="15877" width="9.5546875" customWidth="1"/>
    <col min="15878" max="15878" width="5.33203125" customWidth="1"/>
    <col min="15879" max="15880" width="6.6640625" customWidth="1"/>
    <col min="15881" max="15881" width="6.109375" customWidth="1"/>
    <col min="15882" max="15882" width="5.33203125" customWidth="1"/>
    <col min="15883" max="15883" width="6.6640625" customWidth="1"/>
    <col min="15884" max="15884" width="7" customWidth="1"/>
    <col min="15885" max="15885" width="6.6640625" customWidth="1"/>
    <col min="16129" max="16129" width="44.6640625" customWidth="1"/>
    <col min="16130" max="16130" width="5.33203125" customWidth="1"/>
    <col min="16131" max="16131" width="7.44140625" customWidth="1"/>
    <col min="16132" max="16132" width="8.33203125" customWidth="1"/>
    <col min="16133" max="16133" width="9.5546875" customWidth="1"/>
    <col min="16134" max="16134" width="5.33203125" customWidth="1"/>
    <col min="16135" max="16136" width="6.6640625" customWidth="1"/>
    <col min="16137" max="16137" width="6.109375" customWidth="1"/>
    <col min="16138" max="16138" width="5.33203125" customWidth="1"/>
    <col min="16139" max="16139" width="6.6640625" customWidth="1"/>
    <col min="16140" max="16140" width="7" customWidth="1"/>
    <col min="16141" max="16141" width="6.6640625" customWidth="1"/>
  </cols>
  <sheetData>
    <row r="1" spans="1:14" s="618" customFormat="1" ht="13.2">
      <c r="A1" s="589" t="s">
        <v>399</v>
      </c>
    </row>
    <row r="2" spans="1:14" s="27" customFormat="1" ht="12.75" customHeight="1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</row>
    <row r="3" spans="1:14" s="27" customFormat="1">
      <c r="A3" s="619"/>
      <c r="B3" s="620"/>
      <c r="C3" s="621"/>
      <c r="D3" s="622"/>
      <c r="E3" s="622"/>
      <c r="F3" s="622"/>
      <c r="G3" s="622"/>
      <c r="H3" s="622"/>
      <c r="I3" s="623"/>
      <c r="J3" s="622"/>
      <c r="K3" s="622"/>
      <c r="L3" s="622"/>
      <c r="M3" s="623" t="s">
        <v>400</v>
      </c>
      <c r="N3" s="623"/>
    </row>
    <row r="4" spans="1:14" s="27" customFormat="1" ht="15" customHeight="1">
      <c r="A4" s="624"/>
      <c r="B4" s="625"/>
      <c r="C4" s="1979">
        <v>2017</v>
      </c>
      <c r="D4" s="1979"/>
      <c r="E4" s="1979"/>
      <c r="F4" s="625"/>
      <c r="G4" s="1979">
        <v>2018</v>
      </c>
      <c r="H4" s="1979"/>
      <c r="I4" s="1979"/>
      <c r="J4" s="1791"/>
      <c r="K4" s="1979">
        <v>2019</v>
      </c>
      <c r="L4" s="1979"/>
      <c r="M4" s="1979"/>
    </row>
    <row r="5" spans="1:14" s="27" customFormat="1">
      <c r="A5" s="410"/>
      <c r="B5" s="626"/>
      <c r="C5" s="627"/>
      <c r="D5" s="627" t="s">
        <v>401</v>
      </c>
      <c r="E5" s="627" t="s">
        <v>401</v>
      </c>
      <c r="F5" s="626"/>
      <c r="G5" s="627"/>
      <c r="H5" s="627" t="s">
        <v>401</v>
      </c>
      <c r="I5" s="627" t="s">
        <v>401</v>
      </c>
      <c r="J5" s="1792"/>
      <c r="K5" s="627"/>
      <c r="L5" s="627" t="s">
        <v>401</v>
      </c>
      <c r="M5" s="627" t="s">
        <v>401</v>
      </c>
    </row>
    <row r="6" spans="1:14" s="27" customFormat="1" ht="15" customHeight="1">
      <c r="A6" s="410" t="s">
        <v>342</v>
      </c>
      <c r="B6" s="626"/>
      <c r="C6" s="628" t="s">
        <v>218</v>
      </c>
      <c r="D6" s="629" t="s">
        <v>402</v>
      </c>
      <c r="E6" s="629" t="s">
        <v>403</v>
      </c>
      <c r="F6" s="626"/>
      <c r="G6" s="628" t="s">
        <v>218</v>
      </c>
      <c r="H6" s="629" t="s">
        <v>402</v>
      </c>
      <c r="I6" s="629" t="s">
        <v>403</v>
      </c>
      <c r="J6" s="1793"/>
      <c r="K6" s="628" t="s">
        <v>218</v>
      </c>
      <c r="L6" s="629" t="s">
        <v>402</v>
      </c>
      <c r="M6" s="629" t="s">
        <v>403</v>
      </c>
    </row>
    <row r="7" spans="1:14" s="27" customFormat="1" ht="5.0999999999999996" customHeight="1">
      <c r="A7" s="630"/>
      <c r="B7" s="622"/>
      <c r="C7" s="622"/>
      <c r="D7" s="622"/>
      <c r="E7" s="622"/>
      <c r="F7" s="622"/>
      <c r="G7" s="622"/>
      <c r="H7" s="622"/>
      <c r="I7" s="622"/>
      <c r="J7" s="1794"/>
      <c r="K7" s="630"/>
      <c r="L7" s="631"/>
      <c r="M7" s="622"/>
    </row>
    <row r="8" spans="1:14" s="27" customFormat="1">
      <c r="A8" s="632" t="s">
        <v>404</v>
      </c>
      <c r="B8" s="633"/>
      <c r="C8" s="634">
        <f>SUM(C10:C12)</f>
        <v>95.700000000000017</v>
      </c>
      <c r="D8" s="634">
        <f>SUM(D10:D12)</f>
        <v>98.1</v>
      </c>
      <c r="E8" s="634">
        <f>SUM(E10:E12)</f>
        <v>87</v>
      </c>
      <c r="F8" s="633"/>
      <c r="G8" s="634">
        <f>SUM(G10:G12)</f>
        <v>95.699999999999989</v>
      </c>
      <c r="H8" s="634">
        <f>SUM(H10:H12)</f>
        <v>98.300000000000011</v>
      </c>
      <c r="I8" s="634">
        <f>SUM(I10:I12)</f>
        <v>87.100000000000009</v>
      </c>
      <c r="J8" s="1633"/>
      <c r="K8" s="634">
        <f>SUM(K10:K12)</f>
        <v>96.7</v>
      </c>
      <c r="L8" s="634">
        <f>SUM(L10:L12)</f>
        <v>98.27000000000001</v>
      </c>
      <c r="M8" s="634">
        <f>SUM(M10:M12)</f>
        <v>91.539999999999992</v>
      </c>
    </row>
    <row r="9" spans="1:14" s="27" customFormat="1" ht="18" customHeight="1">
      <c r="A9" s="635" t="s">
        <v>405</v>
      </c>
      <c r="B9" s="636"/>
      <c r="C9" s="639">
        <f>SUM(C10:C12)</f>
        <v>95.700000000000017</v>
      </c>
      <c r="D9" s="639">
        <f t="shared" ref="D9:M9" si="0">SUM(D10:D12)</f>
        <v>98.1</v>
      </c>
      <c r="E9" s="639">
        <f t="shared" si="0"/>
        <v>87</v>
      </c>
      <c r="F9" s="639"/>
      <c r="G9" s="639">
        <f t="shared" si="0"/>
        <v>95.699999999999989</v>
      </c>
      <c r="H9" s="639">
        <f t="shared" si="0"/>
        <v>98.300000000000011</v>
      </c>
      <c r="I9" s="639">
        <f t="shared" si="0"/>
        <v>87.100000000000009</v>
      </c>
      <c r="J9" s="639"/>
      <c r="K9" s="639">
        <f t="shared" si="0"/>
        <v>96.7</v>
      </c>
      <c r="L9" s="639">
        <f t="shared" si="0"/>
        <v>98.27000000000001</v>
      </c>
      <c r="M9" s="639">
        <f t="shared" si="0"/>
        <v>91.539999999999992</v>
      </c>
    </row>
    <row r="10" spans="1:14" s="27" customFormat="1" ht="18" customHeight="1">
      <c r="A10" s="637" t="s">
        <v>406</v>
      </c>
      <c r="B10" s="636"/>
      <c r="C10" s="638">
        <v>48.7</v>
      </c>
      <c r="D10" s="638">
        <v>50</v>
      </c>
      <c r="E10" s="638">
        <v>44.1</v>
      </c>
      <c r="F10" s="636"/>
      <c r="G10" s="638">
        <v>51.5</v>
      </c>
      <c r="H10" s="638">
        <v>52.8</v>
      </c>
      <c r="I10" s="638">
        <v>47.1</v>
      </c>
      <c r="J10" s="1634"/>
      <c r="K10" s="638">
        <v>53.66</v>
      </c>
      <c r="L10" s="638">
        <v>57.29</v>
      </c>
      <c r="M10" s="638">
        <v>41.43</v>
      </c>
    </row>
    <row r="11" spans="1:14" s="27" customFormat="1" ht="18" customHeight="1">
      <c r="A11" s="637" t="s">
        <v>407</v>
      </c>
      <c r="B11" s="636"/>
      <c r="C11" s="639">
        <v>46.1</v>
      </c>
      <c r="D11" s="638">
        <v>47.6</v>
      </c>
      <c r="E11" s="638">
        <v>41</v>
      </c>
      <c r="F11" s="636"/>
      <c r="G11" s="639">
        <v>43.6</v>
      </c>
      <c r="H11" s="638">
        <v>45.1</v>
      </c>
      <c r="I11" s="638">
        <v>38.6</v>
      </c>
      <c r="J11" s="1634"/>
      <c r="K11" s="638">
        <v>42.5</v>
      </c>
      <c r="L11" s="640">
        <v>40.549999999999997</v>
      </c>
      <c r="M11" s="640">
        <v>49.2</v>
      </c>
    </row>
    <row r="12" spans="1:14" s="27" customFormat="1" ht="18" customHeight="1">
      <c r="A12" s="637" t="s">
        <v>408</v>
      </c>
      <c r="B12" s="636"/>
      <c r="C12" s="638">
        <v>0.9</v>
      </c>
      <c r="D12" s="638">
        <v>0.5</v>
      </c>
      <c r="E12" s="638">
        <v>1.9</v>
      </c>
      <c r="F12" s="636"/>
      <c r="G12" s="638">
        <v>0.6</v>
      </c>
      <c r="H12" s="638">
        <v>0.4</v>
      </c>
      <c r="I12" s="638">
        <v>1.4</v>
      </c>
      <c r="J12" s="1634"/>
      <c r="K12" s="638">
        <v>0.54</v>
      </c>
      <c r="L12" s="640">
        <v>0.43</v>
      </c>
      <c r="M12" s="640">
        <v>0.91</v>
      </c>
    </row>
    <row r="13" spans="1:14" s="27" customFormat="1">
      <c r="A13" s="632" t="s">
        <v>409</v>
      </c>
      <c r="B13" s="641"/>
      <c r="C13" s="642">
        <f>100-C8</f>
        <v>4.2999999999999829</v>
      </c>
      <c r="D13" s="642">
        <f>100-D8</f>
        <v>1.9000000000000057</v>
      </c>
      <c r="E13" s="642">
        <f>100-E8</f>
        <v>13</v>
      </c>
      <c r="F13" s="641"/>
      <c r="G13" s="642">
        <f>100-G8</f>
        <v>4.3000000000000114</v>
      </c>
      <c r="H13" s="642">
        <f>100-H8</f>
        <v>1.6999999999999886</v>
      </c>
      <c r="I13" s="642">
        <f>100-I8</f>
        <v>12.899999999999991</v>
      </c>
      <c r="J13" s="1633"/>
      <c r="K13" s="642">
        <f>100-K8</f>
        <v>3.2999999999999972</v>
      </c>
      <c r="L13" s="642">
        <f>100-L8</f>
        <v>1.7299999999999898</v>
      </c>
      <c r="M13" s="642">
        <f>100-M8</f>
        <v>8.460000000000008</v>
      </c>
    </row>
    <row r="14" spans="1:14" s="646" customFormat="1" ht="5.0999999999999996" customHeight="1">
      <c r="A14" s="643"/>
      <c r="B14" s="644"/>
      <c r="C14" s="645"/>
      <c r="D14" s="645"/>
      <c r="E14" s="645"/>
      <c r="F14" s="644"/>
      <c r="G14" s="645"/>
      <c r="H14" s="645"/>
      <c r="I14" s="645"/>
      <c r="J14" s="1635"/>
      <c r="K14" s="645"/>
      <c r="L14" s="645"/>
      <c r="M14" s="645"/>
    </row>
    <row r="15" spans="1:14" s="27" customFormat="1" ht="24.6">
      <c r="A15" s="632" t="s">
        <v>410</v>
      </c>
      <c r="B15" s="634"/>
      <c r="C15" s="634">
        <f>SUM(C17:C19)</f>
        <v>97</v>
      </c>
      <c r="D15" s="634">
        <f t="shared" ref="D15:E15" si="1">SUM(D17:D19)</f>
        <v>98.4</v>
      </c>
      <c r="E15" s="634">
        <f t="shared" si="1"/>
        <v>92.800000000000011</v>
      </c>
      <c r="F15" s="634"/>
      <c r="G15" s="634">
        <f>SUM(G17:G19)</f>
        <v>97.2</v>
      </c>
      <c r="H15" s="634">
        <f t="shared" ref="H15:I15" si="2">SUM(H17:H19)</f>
        <v>97.5</v>
      </c>
      <c r="I15" s="634">
        <f t="shared" si="2"/>
        <v>96</v>
      </c>
      <c r="J15" s="634"/>
      <c r="K15" s="634">
        <f>SUM(K17:K18)</f>
        <v>98.460000000000008</v>
      </c>
      <c r="L15" s="634">
        <v>99.2</v>
      </c>
      <c r="M15" s="634">
        <f t="shared" ref="M15" si="3">SUM(M17:M18)</f>
        <v>96.16</v>
      </c>
    </row>
    <row r="16" spans="1:14" s="27" customFormat="1" ht="18" customHeight="1">
      <c r="A16" s="635" t="s">
        <v>405</v>
      </c>
      <c r="B16" s="636"/>
      <c r="C16" s="639">
        <f>SUM(C17:C19)</f>
        <v>97</v>
      </c>
      <c r="D16" s="639">
        <f t="shared" ref="D16:M16" si="4">SUM(D17:D19)</f>
        <v>98.4</v>
      </c>
      <c r="E16" s="639">
        <f t="shared" si="4"/>
        <v>92.800000000000011</v>
      </c>
      <c r="F16" s="639"/>
      <c r="G16" s="639">
        <f t="shared" si="4"/>
        <v>97.2</v>
      </c>
      <c r="H16" s="639">
        <f t="shared" si="4"/>
        <v>97.5</v>
      </c>
      <c r="I16" s="639">
        <f t="shared" si="4"/>
        <v>96</v>
      </c>
      <c r="J16" s="639"/>
      <c r="K16" s="639">
        <f t="shared" si="4"/>
        <v>98.51</v>
      </c>
      <c r="L16" s="639">
        <f t="shared" si="4"/>
        <v>99.19</v>
      </c>
      <c r="M16" s="639">
        <f t="shared" si="4"/>
        <v>96.17</v>
      </c>
    </row>
    <row r="17" spans="1:13" s="27" customFormat="1" ht="18" customHeight="1">
      <c r="A17" s="637" t="s">
        <v>411</v>
      </c>
      <c r="B17" s="636"/>
      <c r="C17" s="638">
        <v>40.200000000000003</v>
      </c>
      <c r="D17" s="638">
        <v>38.5</v>
      </c>
      <c r="E17" s="638">
        <v>46.1</v>
      </c>
      <c r="F17" s="636"/>
      <c r="G17" s="638">
        <v>40.9</v>
      </c>
      <c r="H17" s="638">
        <v>39.200000000000003</v>
      </c>
      <c r="I17" s="638">
        <v>46.6</v>
      </c>
      <c r="J17" s="1634"/>
      <c r="K17" s="638">
        <v>52.25</v>
      </c>
      <c r="L17" s="638">
        <v>49.18</v>
      </c>
      <c r="M17" s="638">
        <v>62.61</v>
      </c>
    </row>
    <row r="18" spans="1:13" s="27" customFormat="1" ht="18" customHeight="1">
      <c r="A18" s="637" t="s">
        <v>412</v>
      </c>
      <c r="B18" s="636"/>
      <c r="C18" s="638">
        <v>40.700000000000003</v>
      </c>
      <c r="D18" s="638">
        <v>43.7</v>
      </c>
      <c r="E18" s="638">
        <v>30.8</v>
      </c>
      <c r="F18" s="636"/>
      <c r="G18" s="638">
        <v>41.5</v>
      </c>
      <c r="H18" s="638">
        <v>43.9</v>
      </c>
      <c r="I18" s="638">
        <v>33.299999999999997</v>
      </c>
      <c r="J18" s="1634"/>
      <c r="K18" s="638">
        <v>46.21</v>
      </c>
      <c r="L18" s="638">
        <v>49.96</v>
      </c>
      <c r="M18" s="638">
        <v>33.549999999999997</v>
      </c>
    </row>
    <row r="19" spans="1:13" s="27" customFormat="1" ht="18" customHeight="1">
      <c r="A19" s="622" t="s">
        <v>413</v>
      </c>
      <c r="B19" s="636"/>
      <c r="C19" s="639">
        <v>16.100000000000001</v>
      </c>
      <c r="D19" s="639">
        <v>16.2</v>
      </c>
      <c r="E19" s="639">
        <v>15.9</v>
      </c>
      <c r="F19" s="1641"/>
      <c r="G19" s="639">
        <v>14.8</v>
      </c>
      <c r="H19" s="639">
        <v>14.4</v>
      </c>
      <c r="I19" s="639">
        <v>16.100000000000001</v>
      </c>
      <c r="J19" s="1642"/>
      <c r="K19" s="639">
        <v>0.05</v>
      </c>
      <c r="L19" s="639">
        <v>0.05</v>
      </c>
      <c r="M19" s="639">
        <v>0.01</v>
      </c>
    </row>
    <row r="20" spans="1:13" s="27" customFormat="1" ht="24.6">
      <c r="A20" s="632" t="s">
        <v>414</v>
      </c>
      <c r="B20" s="647"/>
      <c r="C20" s="634">
        <f>100-C15</f>
        <v>3</v>
      </c>
      <c r="D20" s="634">
        <f>100-D15</f>
        <v>1.5999999999999943</v>
      </c>
      <c r="E20" s="634">
        <f>100-E15</f>
        <v>7.1999999999999886</v>
      </c>
      <c r="F20" s="647"/>
      <c r="G20" s="634">
        <f>100-G15</f>
        <v>2.7999999999999972</v>
      </c>
      <c r="H20" s="634">
        <f>100-H15</f>
        <v>2.5</v>
      </c>
      <c r="I20" s="634">
        <f>100-I15</f>
        <v>4</v>
      </c>
      <c r="J20" s="1633"/>
      <c r="K20" s="634">
        <f>100-K15</f>
        <v>1.539999999999992</v>
      </c>
      <c r="L20" s="634">
        <f>100-L15</f>
        <v>0.79999999999999716</v>
      </c>
      <c r="M20" s="634">
        <f>100-M15</f>
        <v>3.8400000000000034</v>
      </c>
    </row>
    <row r="21" spans="1:13" s="27" customFormat="1" ht="5.0999999999999996" customHeight="1">
      <c r="A21" s="648"/>
      <c r="B21" s="648"/>
      <c r="C21" s="648"/>
      <c r="D21" s="648"/>
      <c r="E21" s="648"/>
      <c r="F21" s="648"/>
      <c r="G21" s="648"/>
      <c r="H21" s="648"/>
      <c r="I21" s="649"/>
      <c r="J21" s="649"/>
      <c r="K21" s="649"/>
      <c r="L21" s="649"/>
      <c r="M21" s="1634"/>
    </row>
    <row r="22" spans="1:13" s="27" customFormat="1" ht="15" customHeight="1">
      <c r="A22" s="410"/>
      <c r="B22" s="163"/>
      <c r="C22" s="1979">
        <v>2020</v>
      </c>
      <c r="D22" s="1979"/>
      <c r="E22" s="1979"/>
      <c r="F22" s="1636"/>
      <c r="G22" s="1979">
        <v>2021</v>
      </c>
      <c r="H22" s="1979"/>
      <c r="I22" s="1979"/>
      <c r="J22" s="1636"/>
      <c r="K22" s="1979">
        <v>2022</v>
      </c>
      <c r="L22" s="1979"/>
      <c r="M22" s="1979"/>
    </row>
    <row r="23" spans="1:13" s="27" customFormat="1">
      <c r="A23" s="410"/>
      <c r="B23" s="163"/>
      <c r="C23" s="628"/>
      <c r="D23" s="628" t="s">
        <v>401</v>
      </c>
      <c r="E23" s="628" t="s">
        <v>401</v>
      </c>
      <c r="F23" s="1633"/>
      <c r="G23" s="628"/>
      <c r="H23" s="628" t="s">
        <v>401</v>
      </c>
      <c r="I23" s="628" t="s">
        <v>401</v>
      </c>
      <c r="J23" s="1633"/>
      <c r="K23" s="628"/>
      <c r="L23" s="628" t="s">
        <v>401</v>
      </c>
      <c r="M23" s="628" t="s">
        <v>401</v>
      </c>
    </row>
    <row r="24" spans="1:13" s="27" customFormat="1" ht="15" customHeight="1">
      <c r="A24" s="410" t="s">
        <v>342</v>
      </c>
      <c r="B24" s="163"/>
      <c r="C24" s="628" t="s">
        <v>218</v>
      </c>
      <c r="D24" s="629" t="s">
        <v>402</v>
      </c>
      <c r="E24" s="629" t="s">
        <v>403</v>
      </c>
      <c r="F24" s="1633"/>
      <c r="G24" s="628" t="s">
        <v>218</v>
      </c>
      <c r="H24" s="629" t="s">
        <v>402</v>
      </c>
      <c r="I24" s="629" t="s">
        <v>403</v>
      </c>
      <c r="J24" s="1633"/>
      <c r="K24" s="628" t="s">
        <v>218</v>
      </c>
      <c r="L24" s="629" t="s">
        <v>402</v>
      </c>
      <c r="M24" s="629" t="s">
        <v>403</v>
      </c>
    </row>
    <row r="25" spans="1:13" s="27" customFormat="1" ht="5.0999999999999996" customHeight="1">
      <c r="A25" s="630"/>
      <c r="B25" s="1753"/>
      <c r="C25" s="1634"/>
      <c r="D25" s="1634"/>
      <c r="E25" s="1634"/>
      <c r="F25" s="1634"/>
      <c r="G25" s="1634"/>
      <c r="H25" s="1634"/>
      <c r="I25" s="1634"/>
      <c r="J25" s="1634"/>
      <c r="K25" s="1634"/>
      <c r="L25" s="1634"/>
      <c r="M25" s="1634"/>
    </row>
    <row r="26" spans="1:13" s="27" customFormat="1">
      <c r="A26" s="632" t="s">
        <v>404</v>
      </c>
      <c r="B26" s="163"/>
      <c r="C26" s="634">
        <f>SUM(C28:C30)</f>
        <v>97.7</v>
      </c>
      <c r="D26" s="634">
        <f>SUM(D28:D30)</f>
        <v>99.2</v>
      </c>
      <c r="E26" s="634">
        <f>SUM(E28:E30)</f>
        <v>92.899999999999991</v>
      </c>
      <c r="F26" s="1633"/>
      <c r="G26" s="634">
        <f>SUM(G28:G30)</f>
        <v>98.600000000000009</v>
      </c>
      <c r="H26" s="634">
        <f>SUM(H28:H30)</f>
        <v>99.899999999999991</v>
      </c>
      <c r="I26" s="634">
        <f>SUM(I28:I30)</f>
        <v>94.2</v>
      </c>
      <c r="J26" s="634">
        <f t="shared" ref="J26:M26" si="5">SUM(J28:J30)</f>
        <v>0</v>
      </c>
      <c r="K26" s="634">
        <f t="shared" si="5"/>
        <v>97.6</v>
      </c>
      <c r="L26" s="634">
        <f t="shared" si="5"/>
        <v>99.5</v>
      </c>
      <c r="M26" s="634">
        <f t="shared" si="5"/>
        <v>91.2</v>
      </c>
    </row>
    <row r="27" spans="1:13" s="27" customFormat="1" ht="18" customHeight="1">
      <c r="A27" s="635" t="s">
        <v>405</v>
      </c>
      <c r="B27" s="1753"/>
      <c r="C27" s="639">
        <f>SUM(C28:C30)</f>
        <v>97.7</v>
      </c>
      <c r="D27" s="639">
        <f t="shared" ref="D27:E27" si="6">SUM(D28:D30)</f>
        <v>99.2</v>
      </c>
      <c r="E27" s="639">
        <f t="shared" si="6"/>
        <v>92.899999999999991</v>
      </c>
      <c r="F27" s="639"/>
      <c r="G27" s="639">
        <f t="shared" ref="G27:M27" si="7">SUM(G28:G30)</f>
        <v>98.600000000000009</v>
      </c>
      <c r="H27" s="639">
        <f t="shared" si="7"/>
        <v>99.899999999999991</v>
      </c>
      <c r="I27" s="639">
        <f t="shared" si="7"/>
        <v>94.2</v>
      </c>
      <c r="J27" s="639">
        <f t="shared" si="7"/>
        <v>0</v>
      </c>
      <c r="K27" s="639">
        <f t="shared" si="7"/>
        <v>97.6</v>
      </c>
      <c r="L27" s="639">
        <f t="shared" si="7"/>
        <v>99.5</v>
      </c>
      <c r="M27" s="639">
        <f t="shared" si="7"/>
        <v>91.2</v>
      </c>
    </row>
    <row r="28" spans="1:13" s="27" customFormat="1" ht="18" customHeight="1">
      <c r="A28" s="637" t="s">
        <v>406</v>
      </c>
      <c r="B28" s="1753"/>
      <c r="C28" s="1642">
        <v>55.2</v>
      </c>
      <c r="D28" s="1642">
        <v>58.2</v>
      </c>
      <c r="E28" s="1642">
        <v>45.4</v>
      </c>
      <c r="F28" s="638"/>
      <c r="G28" s="1642">
        <v>59.6</v>
      </c>
      <c r="H28" s="1642">
        <v>63</v>
      </c>
      <c r="I28" s="1642">
        <v>48.2</v>
      </c>
      <c r="J28" s="638"/>
      <c r="K28" s="1651">
        <v>61.2</v>
      </c>
      <c r="L28" s="1651">
        <v>65.8</v>
      </c>
      <c r="M28" s="1651">
        <v>45.6</v>
      </c>
    </row>
    <row r="29" spans="1:13" s="27" customFormat="1" ht="18" customHeight="1">
      <c r="A29" s="637" t="s">
        <v>407</v>
      </c>
      <c r="B29" s="1753"/>
      <c r="C29" s="1642">
        <v>41.8</v>
      </c>
      <c r="D29" s="1642">
        <v>40.5</v>
      </c>
      <c r="E29" s="1642">
        <v>46.4</v>
      </c>
      <c r="F29" s="638"/>
      <c r="G29" s="1642">
        <v>36.799999999999997</v>
      </c>
      <c r="H29" s="1642">
        <v>35.799999999999997</v>
      </c>
      <c r="I29" s="1642">
        <v>40.200000000000003</v>
      </c>
      <c r="J29" s="638"/>
      <c r="K29" s="1651">
        <v>35.4</v>
      </c>
      <c r="L29" s="1651">
        <v>33.200000000000003</v>
      </c>
      <c r="M29" s="1651">
        <v>42.9</v>
      </c>
    </row>
    <row r="30" spans="1:13" s="27" customFormat="1" ht="18" customHeight="1">
      <c r="A30" s="637" t="s">
        <v>408</v>
      </c>
      <c r="B30" s="1753"/>
      <c r="C30" s="1642">
        <v>0.7</v>
      </c>
      <c r="D30" s="1642">
        <v>0.5</v>
      </c>
      <c r="E30" s="1642">
        <v>1.1000000000000001</v>
      </c>
      <c r="F30" s="638"/>
      <c r="G30" s="1642">
        <v>2.2000000000000002</v>
      </c>
      <c r="H30" s="1642">
        <v>1.1000000000000001</v>
      </c>
      <c r="I30" s="1642">
        <v>5.8</v>
      </c>
      <c r="J30" s="638"/>
      <c r="K30" s="1651">
        <v>1</v>
      </c>
      <c r="L30" s="1651">
        <v>0.5</v>
      </c>
      <c r="M30" s="1651">
        <v>2.7</v>
      </c>
    </row>
    <row r="31" spans="1:13" s="27" customFormat="1">
      <c r="A31" s="632" t="s">
        <v>409</v>
      </c>
      <c r="B31" s="163"/>
      <c r="C31" s="641">
        <f>100-C26</f>
        <v>2.2999999999999972</v>
      </c>
      <c r="D31" s="641">
        <f>100-D26</f>
        <v>0.79999999999999716</v>
      </c>
      <c r="E31" s="641">
        <f>100-E26</f>
        <v>7.1000000000000085</v>
      </c>
      <c r="F31" s="641"/>
      <c r="G31" s="641">
        <f>100-G26</f>
        <v>1.3999999999999915</v>
      </c>
      <c r="H31" s="641">
        <f>100-H26</f>
        <v>0.10000000000000853</v>
      </c>
      <c r="I31" s="641">
        <f>100-I26</f>
        <v>5.7999999999999972</v>
      </c>
      <c r="J31" s="641">
        <f t="shared" ref="J31:M31" si="8">100-J26</f>
        <v>100</v>
      </c>
      <c r="K31" s="641">
        <f t="shared" si="8"/>
        <v>2.4000000000000057</v>
      </c>
      <c r="L31" s="641">
        <f t="shared" si="8"/>
        <v>0.5</v>
      </c>
      <c r="M31" s="641">
        <f t="shared" si="8"/>
        <v>8.7999999999999972</v>
      </c>
    </row>
    <row r="32" spans="1:13" s="646" customFormat="1" ht="5.0999999999999996" customHeight="1">
      <c r="A32" s="643"/>
      <c r="C32" s="644"/>
      <c r="D32" s="644"/>
      <c r="E32" s="644"/>
      <c r="F32" s="644"/>
      <c r="G32" s="644"/>
      <c r="H32" s="644"/>
      <c r="I32" s="644"/>
      <c r="J32" s="644"/>
      <c r="K32" s="644"/>
      <c r="L32" s="644"/>
      <c r="M32" s="644"/>
    </row>
    <row r="33" spans="1:13" s="27" customFormat="1" ht="24.6">
      <c r="A33" s="632" t="s">
        <v>410</v>
      </c>
      <c r="B33" s="163"/>
      <c r="C33" s="634">
        <f>SUM(C35:C37)</f>
        <v>99.37</v>
      </c>
      <c r="D33" s="634">
        <f>SUM(D35:D37)</f>
        <v>99.6</v>
      </c>
      <c r="E33" s="634">
        <f>SUM(E35:E37)</f>
        <v>98.8</v>
      </c>
      <c r="F33" s="1643"/>
      <c r="G33" s="634">
        <f>SUM(G35:G37)</f>
        <v>99.5</v>
      </c>
      <c r="H33" s="634">
        <f>SUM(H35:H37)</f>
        <v>99.799999999999983</v>
      </c>
      <c r="I33" s="634">
        <f>SUM(I35:I37)</f>
        <v>99</v>
      </c>
      <c r="J33" s="634">
        <f t="shared" ref="J33:M33" si="9">SUM(J35:J37)</f>
        <v>0</v>
      </c>
      <c r="K33" s="634">
        <f t="shared" si="9"/>
        <v>98.4</v>
      </c>
      <c r="L33" s="634">
        <f t="shared" si="9"/>
        <v>99.699999999999989</v>
      </c>
      <c r="M33" s="634">
        <f t="shared" si="9"/>
        <v>94.1</v>
      </c>
    </row>
    <row r="34" spans="1:13" s="27" customFormat="1" ht="18" customHeight="1">
      <c r="A34" s="635" t="s">
        <v>405</v>
      </c>
      <c r="B34" s="1753"/>
      <c r="C34" s="639">
        <f>SUM(C35:C37)</f>
        <v>99.37</v>
      </c>
      <c r="D34" s="639">
        <f t="shared" ref="D34:E34" si="10">SUM(D35:D37)</f>
        <v>99.6</v>
      </c>
      <c r="E34" s="639">
        <f t="shared" si="10"/>
        <v>98.8</v>
      </c>
      <c r="F34" s="639"/>
      <c r="G34" s="639">
        <f t="shared" ref="G34:M34" si="11">SUM(G35:G37)</f>
        <v>99.5</v>
      </c>
      <c r="H34" s="639">
        <f t="shared" si="11"/>
        <v>99.799999999999983</v>
      </c>
      <c r="I34" s="639">
        <f t="shared" si="11"/>
        <v>99</v>
      </c>
      <c r="J34" s="639">
        <f t="shared" si="11"/>
        <v>0</v>
      </c>
      <c r="K34" s="639">
        <f t="shared" si="11"/>
        <v>98.4</v>
      </c>
      <c r="L34" s="639">
        <f t="shared" si="11"/>
        <v>99.699999999999989</v>
      </c>
      <c r="M34" s="639">
        <f t="shared" si="11"/>
        <v>94.1</v>
      </c>
    </row>
    <row r="35" spans="1:13" s="27" customFormat="1" ht="18" customHeight="1">
      <c r="A35" s="637" t="s">
        <v>411</v>
      </c>
      <c r="B35" s="1753"/>
      <c r="C35" s="1642">
        <v>59</v>
      </c>
      <c r="D35" s="1642">
        <v>54</v>
      </c>
      <c r="E35" s="1642">
        <v>76</v>
      </c>
      <c r="F35" s="638"/>
      <c r="G35" s="1642">
        <v>61.4</v>
      </c>
      <c r="H35" s="1642">
        <v>56.9</v>
      </c>
      <c r="I35" s="1642">
        <v>76.599999999999994</v>
      </c>
      <c r="J35" s="638"/>
      <c r="K35" s="1651">
        <v>61</v>
      </c>
      <c r="L35" s="1651">
        <v>57.4</v>
      </c>
      <c r="M35" s="1651">
        <v>73.2</v>
      </c>
    </row>
    <row r="36" spans="1:13" s="27" customFormat="1" ht="18" customHeight="1">
      <c r="A36" s="637" t="s">
        <v>412</v>
      </c>
      <c r="B36" s="1753"/>
      <c r="C36" s="1642">
        <v>40.369999999999997</v>
      </c>
      <c r="D36" s="1642">
        <v>45.6</v>
      </c>
      <c r="E36" s="1642">
        <v>22.8</v>
      </c>
      <c r="F36" s="638"/>
      <c r="G36" s="1642">
        <v>38.1</v>
      </c>
      <c r="H36" s="1642">
        <v>42.8</v>
      </c>
      <c r="I36" s="1642">
        <v>22.4</v>
      </c>
      <c r="J36" s="638"/>
      <c r="K36" s="1651">
        <v>37.4</v>
      </c>
      <c r="L36" s="1651">
        <v>42.3</v>
      </c>
      <c r="M36" s="1651">
        <v>20.9</v>
      </c>
    </row>
    <row r="37" spans="1:13" s="27" customFormat="1" ht="18" customHeight="1">
      <c r="A37" s="622" t="s">
        <v>413</v>
      </c>
      <c r="B37" s="1753"/>
      <c r="C37" s="1651" t="s">
        <v>32</v>
      </c>
      <c r="D37" s="1651" t="s">
        <v>32</v>
      </c>
      <c r="E37" s="1651" t="s">
        <v>32</v>
      </c>
      <c r="F37" s="1651"/>
      <c r="G37" s="1651" t="s">
        <v>32</v>
      </c>
      <c r="H37" s="1642">
        <v>0.1</v>
      </c>
      <c r="I37" s="1795" t="s">
        <v>32</v>
      </c>
      <c r="J37" s="638"/>
      <c r="K37" s="1651" t="s">
        <v>32</v>
      </c>
      <c r="L37" s="1651" t="s">
        <v>32</v>
      </c>
      <c r="M37" s="1795" t="s">
        <v>32</v>
      </c>
    </row>
    <row r="38" spans="1:13" s="27" customFormat="1" ht="24.6">
      <c r="A38" s="632" t="s">
        <v>414</v>
      </c>
      <c r="B38" s="163"/>
      <c r="C38" s="634">
        <f>100-C33</f>
        <v>0.62999999999999545</v>
      </c>
      <c r="D38" s="634">
        <f>100-D33</f>
        <v>0.40000000000000568</v>
      </c>
      <c r="E38" s="634">
        <f>100-E33</f>
        <v>1.2000000000000028</v>
      </c>
      <c r="F38" s="1633"/>
      <c r="G38" s="634">
        <f>100-G33</f>
        <v>0.5</v>
      </c>
      <c r="H38" s="634">
        <f>100-H33</f>
        <v>0.20000000000001705</v>
      </c>
      <c r="I38" s="634">
        <f>100-I33</f>
        <v>1</v>
      </c>
      <c r="J38" s="634">
        <f t="shared" ref="J38:M38" si="12">100-J33</f>
        <v>100</v>
      </c>
      <c r="K38" s="634">
        <f t="shared" si="12"/>
        <v>1.5999999999999943</v>
      </c>
      <c r="L38" s="634">
        <f t="shared" si="12"/>
        <v>0.30000000000001137</v>
      </c>
      <c r="M38" s="634">
        <f t="shared" si="12"/>
        <v>5.9000000000000057</v>
      </c>
    </row>
    <row r="39" spans="1:13" s="27" customFormat="1" ht="5.0999999999999996" customHeight="1">
      <c r="A39" s="650"/>
      <c r="B39" s="651"/>
      <c r="C39" s="652"/>
      <c r="D39" s="652"/>
      <c r="E39" s="652"/>
      <c r="F39" s="652"/>
      <c r="G39" s="652"/>
      <c r="H39" s="652"/>
      <c r="I39" s="1753"/>
      <c r="J39" s="1753"/>
      <c r="K39" s="1753"/>
      <c r="L39" s="1753"/>
      <c r="M39" s="110"/>
    </row>
    <row r="40" spans="1:13" s="27" customFormat="1" ht="17.25" customHeight="1">
      <c r="A40" s="653" t="s">
        <v>314</v>
      </c>
      <c r="B40" s="654"/>
      <c r="C40" s="654"/>
      <c r="D40" s="655"/>
      <c r="E40" s="655"/>
      <c r="F40" s="655"/>
      <c r="G40" s="655"/>
      <c r="H40" s="655"/>
      <c r="I40" s="617"/>
      <c r="J40" s="617"/>
      <c r="K40" s="617"/>
      <c r="L40" s="617"/>
      <c r="M40" s="617"/>
    </row>
    <row r="41" spans="1:13" s="27" customFormat="1" ht="11.25" customHeight="1">
      <c r="A41" s="649"/>
      <c r="B41" s="656"/>
      <c r="C41" s="656"/>
      <c r="D41" s="622"/>
      <c r="E41" s="622"/>
      <c r="F41" s="622"/>
      <c r="G41" s="622"/>
      <c r="H41" s="622"/>
      <c r="I41" s="622"/>
      <c r="J41" s="622"/>
      <c r="K41" s="622"/>
      <c r="L41" s="622"/>
      <c r="M41" s="1753"/>
    </row>
    <row r="42" spans="1:13" s="27" customFormat="1" ht="15" customHeight="1">
      <c r="A42" s="657"/>
      <c r="B42" s="658"/>
      <c r="C42" s="658"/>
      <c r="D42" s="622"/>
      <c r="E42" s="622"/>
      <c r="F42" s="622"/>
      <c r="G42" s="622"/>
      <c r="H42" s="622"/>
      <c r="I42" s="622"/>
      <c r="J42" s="622"/>
      <c r="K42" s="622"/>
      <c r="L42" s="622"/>
      <c r="M42" s="1753"/>
    </row>
  </sheetData>
  <mergeCells count="6">
    <mergeCell ref="C4:E4"/>
    <mergeCell ref="G4:I4"/>
    <mergeCell ref="K4:M4"/>
    <mergeCell ref="G22:I22"/>
    <mergeCell ref="K22:M22"/>
    <mergeCell ref="C22:E22"/>
  </mergeCells>
  <pageMargins left="0.59055118110236227" right="0.59055118110236227" top="1.1605511811023623" bottom="0.59055118110236227" header="0.59055118110236227" footer="0.59055118110236227"/>
  <pageSetup paperSize="9" scale="9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29"/>
  <sheetViews>
    <sheetView showGridLines="0" zoomScaleNormal="100" zoomScaleSheetLayoutView="98" workbookViewId="0">
      <selection activeCell="A28" sqref="A28"/>
    </sheetView>
  </sheetViews>
  <sheetFormatPr baseColWidth="10" defaultColWidth="9.109375" defaultRowHeight="14.4"/>
  <cols>
    <col min="1" max="1" width="32.5546875" customWidth="1"/>
    <col min="2" max="7" width="12" customWidth="1"/>
    <col min="257" max="257" width="30.5546875" customWidth="1"/>
    <col min="258" max="262" width="10.5546875" customWidth="1"/>
    <col min="513" max="513" width="30.5546875" customWidth="1"/>
    <col min="514" max="518" width="10.5546875" customWidth="1"/>
    <col min="769" max="769" width="30.5546875" customWidth="1"/>
    <col min="770" max="774" width="10.5546875" customWidth="1"/>
    <col min="1025" max="1025" width="30.5546875" customWidth="1"/>
    <col min="1026" max="1030" width="10.5546875" customWidth="1"/>
    <col min="1281" max="1281" width="30.5546875" customWidth="1"/>
    <col min="1282" max="1286" width="10.5546875" customWidth="1"/>
    <col min="1537" max="1537" width="30.5546875" customWidth="1"/>
    <col min="1538" max="1542" width="10.5546875" customWidth="1"/>
    <col min="1793" max="1793" width="30.5546875" customWidth="1"/>
    <col min="1794" max="1798" width="10.5546875" customWidth="1"/>
    <col min="2049" max="2049" width="30.5546875" customWidth="1"/>
    <col min="2050" max="2054" width="10.5546875" customWidth="1"/>
    <col min="2305" max="2305" width="30.5546875" customWidth="1"/>
    <col min="2306" max="2310" width="10.5546875" customWidth="1"/>
    <col min="2561" max="2561" width="30.5546875" customWidth="1"/>
    <col min="2562" max="2566" width="10.5546875" customWidth="1"/>
    <col min="2817" max="2817" width="30.5546875" customWidth="1"/>
    <col min="2818" max="2822" width="10.5546875" customWidth="1"/>
    <col min="3073" max="3073" width="30.5546875" customWidth="1"/>
    <col min="3074" max="3078" width="10.5546875" customWidth="1"/>
    <col min="3329" max="3329" width="30.5546875" customWidth="1"/>
    <col min="3330" max="3334" width="10.5546875" customWidth="1"/>
    <col min="3585" max="3585" width="30.5546875" customWidth="1"/>
    <col min="3586" max="3590" width="10.5546875" customWidth="1"/>
    <col min="3841" max="3841" width="30.5546875" customWidth="1"/>
    <col min="3842" max="3846" width="10.5546875" customWidth="1"/>
    <col min="4097" max="4097" width="30.5546875" customWidth="1"/>
    <col min="4098" max="4102" width="10.5546875" customWidth="1"/>
    <col min="4353" max="4353" width="30.5546875" customWidth="1"/>
    <col min="4354" max="4358" width="10.5546875" customWidth="1"/>
    <col min="4609" max="4609" width="30.5546875" customWidth="1"/>
    <col min="4610" max="4614" width="10.5546875" customWidth="1"/>
    <col min="4865" max="4865" width="30.5546875" customWidth="1"/>
    <col min="4866" max="4870" width="10.5546875" customWidth="1"/>
    <col min="5121" max="5121" width="30.5546875" customWidth="1"/>
    <col min="5122" max="5126" width="10.5546875" customWidth="1"/>
    <col min="5377" max="5377" width="30.5546875" customWidth="1"/>
    <col min="5378" max="5382" width="10.5546875" customWidth="1"/>
    <col min="5633" max="5633" width="30.5546875" customWidth="1"/>
    <col min="5634" max="5638" width="10.5546875" customWidth="1"/>
    <col min="5889" max="5889" width="30.5546875" customWidth="1"/>
    <col min="5890" max="5894" width="10.5546875" customWidth="1"/>
    <col min="6145" max="6145" width="30.5546875" customWidth="1"/>
    <col min="6146" max="6150" width="10.5546875" customWidth="1"/>
    <col min="6401" max="6401" width="30.5546875" customWidth="1"/>
    <col min="6402" max="6406" width="10.5546875" customWidth="1"/>
    <col min="6657" max="6657" width="30.5546875" customWidth="1"/>
    <col min="6658" max="6662" width="10.5546875" customWidth="1"/>
    <col min="6913" max="6913" width="30.5546875" customWidth="1"/>
    <col min="6914" max="6918" width="10.5546875" customWidth="1"/>
    <col min="7169" max="7169" width="30.5546875" customWidth="1"/>
    <col min="7170" max="7174" width="10.5546875" customWidth="1"/>
    <col min="7425" max="7425" width="30.5546875" customWidth="1"/>
    <col min="7426" max="7430" width="10.5546875" customWidth="1"/>
    <col min="7681" max="7681" width="30.5546875" customWidth="1"/>
    <col min="7682" max="7686" width="10.5546875" customWidth="1"/>
    <col min="7937" max="7937" width="30.5546875" customWidth="1"/>
    <col min="7938" max="7942" width="10.5546875" customWidth="1"/>
    <col min="8193" max="8193" width="30.5546875" customWidth="1"/>
    <col min="8194" max="8198" width="10.5546875" customWidth="1"/>
    <col min="8449" max="8449" width="30.5546875" customWidth="1"/>
    <col min="8450" max="8454" width="10.5546875" customWidth="1"/>
    <col min="8705" max="8705" width="30.5546875" customWidth="1"/>
    <col min="8706" max="8710" width="10.5546875" customWidth="1"/>
    <col min="8961" max="8961" width="30.5546875" customWidth="1"/>
    <col min="8962" max="8966" width="10.5546875" customWidth="1"/>
    <col min="9217" max="9217" width="30.5546875" customWidth="1"/>
    <col min="9218" max="9222" width="10.5546875" customWidth="1"/>
    <col min="9473" max="9473" width="30.5546875" customWidth="1"/>
    <col min="9474" max="9478" width="10.5546875" customWidth="1"/>
    <col min="9729" max="9729" width="30.5546875" customWidth="1"/>
    <col min="9730" max="9734" width="10.5546875" customWidth="1"/>
    <col min="9985" max="9985" width="30.5546875" customWidth="1"/>
    <col min="9986" max="9990" width="10.5546875" customWidth="1"/>
    <col min="10241" max="10241" width="30.5546875" customWidth="1"/>
    <col min="10242" max="10246" width="10.5546875" customWidth="1"/>
    <col min="10497" max="10497" width="30.5546875" customWidth="1"/>
    <col min="10498" max="10502" width="10.5546875" customWidth="1"/>
    <col min="10753" max="10753" width="30.5546875" customWidth="1"/>
    <col min="10754" max="10758" width="10.5546875" customWidth="1"/>
    <col min="11009" max="11009" width="30.5546875" customWidth="1"/>
    <col min="11010" max="11014" width="10.5546875" customWidth="1"/>
    <col min="11265" max="11265" width="30.5546875" customWidth="1"/>
    <col min="11266" max="11270" width="10.5546875" customWidth="1"/>
    <col min="11521" max="11521" width="30.5546875" customWidth="1"/>
    <col min="11522" max="11526" width="10.5546875" customWidth="1"/>
    <col min="11777" max="11777" width="30.5546875" customWidth="1"/>
    <col min="11778" max="11782" width="10.5546875" customWidth="1"/>
    <col min="12033" max="12033" width="30.5546875" customWidth="1"/>
    <col min="12034" max="12038" width="10.5546875" customWidth="1"/>
    <col min="12289" max="12289" width="30.5546875" customWidth="1"/>
    <col min="12290" max="12294" width="10.5546875" customWidth="1"/>
    <col min="12545" max="12545" width="30.5546875" customWidth="1"/>
    <col min="12546" max="12550" width="10.5546875" customWidth="1"/>
    <col min="12801" max="12801" width="30.5546875" customWidth="1"/>
    <col min="12802" max="12806" width="10.5546875" customWidth="1"/>
    <col min="13057" max="13057" width="30.5546875" customWidth="1"/>
    <col min="13058" max="13062" width="10.5546875" customWidth="1"/>
    <col min="13313" max="13313" width="30.5546875" customWidth="1"/>
    <col min="13314" max="13318" width="10.5546875" customWidth="1"/>
    <col min="13569" max="13569" width="30.5546875" customWidth="1"/>
    <col min="13570" max="13574" width="10.5546875" customWidth="1"/>
    <col min="13825" max="13825" width="30.5546875" customWidth="1"/>
    <col min="13826" max="13830" width="10.5546875" customWidth="1"/>
    <col min="14081" max="14081" width="30.5546875" customWidth="1"/>
    <col min="14082" max="14086" width="10.5546875" customWidth="1"/>
    <col min="14337" max="14337" width="30.5546875" customWidth="1"/>
    <col min="14338" max="14342" width="10.5546875" customWidth="1"/>
    <col min="14593" max="14593" width="30.5546875" customWidth="1"/>
    <col min="14594" max="14598" width="10.5546875" customWidth="1"/>
    <col min="14849" max="14849" width="30.5546875" customWidth="1"/>
    <col min="14850" max="14854" width="10.5546875" customWidth="1"/>
    <col min="15105" max="15105" width="30.5546875" customWidth="1"/>
    <col min="15106" max="15110" width="10.5546875" customWidth="1"/>
    <col min="15361" max="15361" width="30.5546875" customWidth="1"/>
    <col min="15362" max="15366" width="10.5546875" customWidth="1"/>
    <col min="15617" max="15617" width="30.5546875" customWidth="1"/>
    <col min="15618" max="15622" width="10.5546875" customWidth="1"/>
    <col min="15873" max="15873" width="30.5546875" customWidth="1"/>
    <col min="15874" max="15878" width="10.5546875" customWidth="1"/>
    <col min="16129" max="16129" width="30.5546875" customWidth="1"/>
    <col min="16130" max="16134" width="10.5546875" customWidth="1"/>
  </cols>
  <sheetData>
    <row r="1" spans="1:7" s="110" customFormat="1" ht="15" customHeight="1">
      <c r="A1" s="659" t="s">
        <v>415</v>
      </c>
      <c r="B1" s="659"/>
      <c r="C1" s="659"/>
      <c r="D1" s="659"/>
      <c r="E1" s="659"/>
      <c r="F1" s="659"/>
      <c r="G1" s="660"/>
    </row>
    <row r="2" spans="1:7" s="110" customFormat="1" ht="15" customHeight="1">
      <c r="A2" s="661"/>
      <c r="B2" s="661"/>
      <c r="C2" s="661"/>
      <c r="D2" s="661"/>
      <c r="E2" s="661"/>
      <c r="F2" s="661"/>
      <c r="G2" s="660"/>
    </row>
    <row r="3" spans="1:7" s="110" customFormat="1" ht="15" customHeight="1">
      <c r="A3" s="662"/>
      <c r="B3" s="663"/>
      <c r="C3" s="663"/>
      <c r="D3" s="663"/>
      <c r="E3" s="660"/>
      <c r="F3" s="664" t="s">
        <v>400</v>
      </c>
      <c r="G3" s="664"/>
    </row>
    <row r="4" spans="1:7" s="110" customFormat="1" ht="15" customHeight="1">
      <c r="A4" s="665" t="s">
        <v>299</v>
      </c>
      <c r="B4" s="666">
        <v>2018</v>
      </c>
      <c r="C4" s="667">
        <v>2019</v>
      </c>
      <c r="D4" s="667">
        <v>2020</v>
      </c>
      <c r="E4" s="666">
        <v>2021</v>
      </c>
      <c r="F4" s="666">
        <v>2022</v>
      </c>
      <c r="G4" s="27"/>
    </row>
    <row r="5" spans="1:7" s="646" customFormat="1" ht="5.0999999999999996" customHeight="1">
      <c r="A5" s="668"/>
      <c r="B5" s="669"/>
      <c r="C5" s="669"/>
      <c r="D5" s="669"/>
      <c r="E5" s="669"/>
      <c r="F5" s="669"/>
      <c r="G5" s="669"/>
    </row>
    <row r="6" spans="1:7" s="110" customFormat="1" ht="15" customHeight="1">
      <c r="A6" s="670" t="s">
        <v>231</v>
      </c>
      <c r="B6" s="671">
        <v>95.7</v>
      </c>
      <c r="C6" s="672">
        <v>96.724804729900555</v>
      </c>
      <c r="D6" s="673">
        <v>97.7</v>
      </c>
      <c r="E6" s="673">
        <v>98.6</v>
      </c>
      <c r="F6" s="1956">
        <v>97.6</v>
      </c>
      <c r="G6" s="27"/>
    </row>
    <row r="7" spans="1:7" s="110" customFormat="1" ht="15" customHeight="1">
      <c r="A7" s="1637" t="s">
        <v>66</v>
      </c>
      <c r="B7" s="1638">
        <v>100</v>
      </c>
      <c r="C7" s="1639">
        <v>100</v>
      </c>
      <c r="D7" s="1640">
        <v>100</v>
      </c>
      <c r="E7" s="1640">
        <v>100</v>
      </c>
      <c r="F7" s="1957">
        <v>100</v>
      </c>
      <c r="G7" s="677"/>
    </row>
    <row r="8" spans="1:7" s="110" customFormat="1" ht="15" customHeight="1">
      <c r="A8" s="674" t="s">
        <v>82</v>
      </c>
      <c r="B8" s="675">
        <v>99.9</v>
      </c>
      <c r="C8" s="676">
        <v>100</v>
      </c>
      <c r="D8" s="677">
        <v>100</v>
      </c>
      <c r="E8" s="677">
        <v>100</v>
      </c>
      <c r="F8" s="1958">
        <v>100</v>
      </c>
      <c r="G8" s="677"/>
    </row>
    <row r="9" spans="1:7" s="110" customFormat="1" ht="15" customHeight="1">
      <c r="A9" s="674" t="s">
        <v>236</v>
      </c>
      <c r="B9" s="675">
        <v>100</v>
      </c>
      <c r="C9" s="676">
        <v>100</v>
      </c>
      <c r="D9" s="677">
        <v>100</v>
      </c>
      <c r="E9" s="677">
        <v>100</v>
      </c>
      <c r="F9" s="1958">
        <v>100</v>
      </c>
      <c r="G9" s="677"/>
    </row>
    <row r="10" spans="1:7" s="110" customFormat="1" ht="15" customHeight="1">
      <c r="A10" s="678" t="s">
        <v>94</v>
      </c>
      <c r="B10" s="675">
        <v>100</v>
      </c>
      <c r="C10" s="676">
        <v>100</v>
      </c>
      <c r="D10" s="677">
        <v>100</v>
      </c>
      <c r="E10" s="677">
        <v>100</v>
      </c>
      <c r="F10" s="1958">
        <v>100</v>
      </c>
      <c r="G10" s="677"/>
    </row>
    <row r="11" spans="1:7" s="110" customFormat="1" ht="15" customHeight="1">
      <c r="A11" s="674" t="s">
        <v>108</v>
      </c>
      <c r="B11" s="675">
        <v>100</v>
      </c>
      <c r="C11" s="676">
        <v>100</v>
      </c>
      <c r="D11" s="677">
        <v>100</v>
      </c>
      <c r="E11" s="677">
        <v>100</v>
      </c>
      <c r="F11" s="1958">
        <v>100</v>
      </c>
      <c r="G11" s="677"/>
    </row>
    <row r="12" spans="1:7" s="110" customFormat="1" ht="15" customHeight="1">
      <c r="A12" s="674" t="s">
        <v>121</v>
      </c>
      <c r="B12" s="675">
        <v>100</v>
      </c>
      <c r="C12" s="676">
        <v>99.803344051446942</v>
      </c>
      <c r="D12" s="677">
        <v>100.00000000000001</v>
      </c>
      <c r="E12" s="677">
        <v>100.00000000000001</v>
      </c>
      <c r="F12" s="1958">
        <v>100</v>
      </c>
      <c r="G12" s="677"/>
    </row>
    <row r="13" spans="1:7" s="110" customFormat="1" ht="15" customHeight="1">
      <c r="A13" s="674" t="s">
        <v>135</v>
      </c>
      <c r="B13" s="675">
        <v>84.7</v>
      </c>
      <c r="C13" s="676">
        <v>100</v>
      </c>
      <c r="D13" s="677">
        <v>100</v>
      </c>
      <c r="E13" s="677">
        <v>100</v>
      </c>
      <c r="F13" s="1958">
        <v>100</v>
      </c>
      <c r="G13" s="677"/>
    </row>
    <row r="14" spans="1:7" s="110" customFormat="1" ht="15" customHeight="1">
      <c r="A14" s="674" t="s">
        <v>138</v>
      </c>
      <c r="B14" s="675">
        <v>99.7</v>
      </c>
      <c r="C14" s="676">
        <v>91.4121932235023</v>
      </c>
      <c r="D14" s="677">
        <v>100</v>
      </c>
      <c r="E14" s="677">
        <v>100</v>
      </c>
      <c r="F14" s="1958">
        <v>100</v>
      </c>
      <c r="G14" s="677"/>
    </row>
    <row r="15" spans="1:7" s="110" customFormat="1" ht="15" customHeight="1">
      <c r="A15" s="674" t="s">
        <v>149</v>
      </c>
      <c r="B15" s="675">
        <v>99.8</v>
      </c>
      <c r="C15" s="676">
        <v>100</v>
      </c>
      <c r="D15" s="677">
        <v>100</v>
      </c>
      <c r="E15" s="677">
        <v>100</v>
      </c>
      <c r="F15" s="1958">
        <v>100</v>
      </c>
      <c r="G15" s="677"/>
    </row>
    <row r="16" spans="1:7" s="110" customFormat="1" ht="15" customHeight="1">
      <c r="A16" s="674" t="s">
        <v>158</v>
      </c>
      <c r="B16" s="675">
        <v>100</v>
      </c>
      <c r="C16" s="676">
        <v>100</v>
      </c>
      <c r="D16" s="677">
        <v>100</v>
      </c>
      <c r="E16" s="677">
        <v>100</v>
      </c>
      <c r="F16" s="1958">
        <v>100</v>
      </c>
      <c r="G16" s="677"/>
    </row>
    <row r="17" spans="1:15" s="110" customFormat="1" ht="15" customHeight="1">
      <c r="A17" s="674" t="s">
        <v>170</v>
      </c>
      <c r="B17" s="675">
        <v>100</v>
      </c>
      <c r="C17" s="676">
        <v>98.907118146556243</v>
      </c>
      <c r="D17" s="677">
        <v>100</v>
      </c>
      <c r="E17" s="677">
        <v>100</v>
      </c>
      <c r="F17" s="1958">
        <v>100</v>
      </c>
      <c r="G17" s="677"/>
    </row>
    <row r="18" spans="1:15" s="110" customFormat="1" ht="15" customHeight="1">
      <c r="A18" s="674" t="s">
        <v>172</v>
      </c>
      <c r="B18" s="675">
        <v>92</v>
      </c>
      <c r="C18" s="676">
        <v>98.264438025481994</v>
      </c>
      <c r="D18" s="677">
        <v>100</v>
      </c>
      <c r="E18" s="677">
        <v>100</v>
      </c>
      <c r="F18" s="1958">
        <v>100</v>
      </c>
      <c r="G18" s="677"/>
    </row>
    <row r="19" spans="1:15" s="110" customFormat="1" ht="15" customHeight="1">
      <c r="A19" s="674" t="s">
        <v>183</v>
      </c>
      <c r="B19" s="675">
        <v>71.8</v>
      </c>
      <c r="C19" s="679">
        <v>79.379609682070694</v>
      </c>
      <c r="D19" s="680">
        <v>79.599999999999994</v>
      </c>
      <c r="E19" s="680">
        <v>89.5</v>
      </c>
      <c r="F19" s="1959">
        <v>75.7</v>
      </c>
      <c r="G19" s="680"/>
    </row>
    <row r="20" spans="1:15" s="110" customFormat="1" ht="15" customHeight="1">
      <c r="A20" s="674" t="s">
        <v>190</v>
      </c>
      <c r="B20" s="675">
        <v>89.9</v>
      </c>
      <c r="C20" s="679">
        <v>89.244387967151866</v>
      </c>
      <c r="D20" s="680">
        <v>93.300000000000011</v>
      </c>
      <c r="E20" s="680">
        <v>94.3</v>
      </c>
      <c r="F20" s="1959">
        <v>94.6</v>
      </c>
      <c r="G20" s="680"/>
    </row>
    <row r="21" spans="1:15" s="110" customFormat="1" ht="15" customHeight="1">
      <c r="A21" s="674" t="s">
        <v>196</v>
      </c>
      <c r="B21" s="675">
        <v>100</v>
      </c>
      <c r="C21" s="676">
        <v>96.060523392125006</v>
      </c>
      <c r="D21" s="677">
        <v>96.800000000000011</v>
      </c>
      <c r="E21" s="677">
        <v>97.4</v>
      </c>
      <c r="F21" s="1958">
        <v>97.5</v>
      </c>
      <c r="G21" s="677"/>
    </row>
    <row r="22" spans="1:15" s="110" customFormat="1" ht="15" customHeight="1">
      <c r="A22" s="674" t="s">
        <v>208</v>
      </c>
      <c r="B22" s="675">
        <v>100</v>
      </c>
      <c r="C22" s="676">
        <v>100</v>
      </c>
      <c r="D22" s="677">
        <v>100</v>
      </c>
      <c r="E22" s="677">
        <v>100</v>
      </c>
      <c r="F22" s="1958">
        <v>100</v>
      </c>
      <c r="G22" s="677"/>
    </row>
    <row r="23" spans="1:15" s="27" customFormat="1" ht="4.5" customHeight="1">
      <c r="A23" s="681"/>
      <c r="B23" s="682"/>
      <c r="C23" s="682"/>
      <c r="D23" s="682"/>
      <c r="E23" s="682"/>
      <c r="F23" s="681"/>
      <c r="G23" s="681"/>
    </row>
    <row r="24" spans="1:15" s="27" customFormat="1" ht="3.75" customHeight="1">
      <c r="A24" s="683"/>
      <c r="B24" s="684"/>
      <c r="C24" s="684"/>
      <c r="D24" s="684"/>
      <c r="E24" s="684"/>
      <c r="F24" s="683"/>
      <c r="G24" s="685"/>
    </row>
    <row r="25" spans="1:15" s="27" customFormat="1" ht="1.5" hidden="1" customHeight="1">
      <c r="A25" s="681"/>
      <c r="B25" s="686"/>
      <c r="C25" s="686"/>
      <c r="D25" s="686"/>
      <c r="E25" s="686"/>
      <c r="F25" s="685"/>
      <c r="G25" s="685"/>
    </row>
    <row r="26" spans="1:15" s="27" customFormat="1" ht="15" customHeight="1">
      <c r="A26" s="681" t="s">
        <v>314</v>
      </c>
      <c r="B26" s="686"/>
      <c r="C26" s="686"/>
      <c r="D26" s="686"/>
      <c r="E26" s="686"/>
      <c r="F26" s="685"/>
      <c r="G26" s="685"/>
    </row>
    <row r="27" spans="1:15" s="27" customFormat="1" ht="27" customHeight="1">
      <c r="A27" s="1980" t="s">
        <v>966</v>
      </c>
      <c r="B27" s="1980"/>
      <c r="C27" s="1980"/>
      <c r="D27" s="1980"/>
      <c r="E27" s="1980"/>
      <c r="F27" s="1980"/>
      <c r="G27" s="1754"/>
    </row>
    <row r="28" spans="1:15" s="27" customFormat="1">
      <c r="C28" s="687"/>
      <c r="D28" s="687"/>
      <c r="E28" s="687"/>
      <c r="F28" s="685"/>
      <c r="G28" s="685"/>
    </row>
    <row r="29" spans="1:15" s="27" customFormat="1">
      <c r="A29" s="688"/>
      <c r="B29" s="659"/>
      <c r="C29" s="659"/>
      <c r="D29" s="659"/>
      <c r="E29" s="659"/>
      <c r="F29" s="681"/>
      <c r="G29" s="681"/>
      <c r="H29" s="110"/>
      <c r="I29" s="110"/>
      <c r="J29" s="110"/>
      <c r="K29" s="110"/>
      <c r="L29" s="110"/>
      <c r="M29" s="110"/>
      <c r="N29" s="110"/>
      <c r="O29" s="110"/>
    </row>
  </sheetData>
  <mergeCells count="1">
    <mergeCell ref="A27:F27"/>
  </mergeCells>
  <pageMargins left="0.59055118110236227" right="0.59055118110236227" top="0.59055118110236227" bottom="0.59055118110236227" header="0.59055118110236227" footer="0.59055118110236227"/>
  <pageSetup paperSize="11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27"/>
  <sheetViews>
    <sheetView showGridLines="0" zoomScaleNormal="100" zoomScaleSheetLayoutView="98" workbookViewId="0">
      <selection activeCell="M16" sqref="M16"/>
    </sheetView>
  </sheetViews>
  <sheetFormatPr baseColWidth="10" defaultColWidth="9.109375" defaultRowHeight="14.4"/>
  <cols>
    <col min="1" max="1" width="32.5546875" customWidth="1"/>
    <col min="2" max="6" width="12" customWidth="1"/>
    <col min="257" max="257" width="30.5546875" customWidth="1"/>
    <col min="258" max="262" width="10.5546875" customWidth="1"/>
    <col min="513" max="513" width="30.5546875" customWidth="1"/>
    <col min="514" max="518" width="10.5546875" customWidth="1"/>
    <col min="769" max="769" width="30.5546875" customWidth="1"/>
    <col min="770" max="774" width="10.5546875" customWidth="1"/>
    <col min="1025" max="1025" width="30.5546875" customWidth="1"/>
    <col min="1026" max="1030" width="10.5546875" customWidth="1"/>
    <col min="1281" max="1281" width="30.5546875" customWidth="1"/>
    <col min="1282" max="1286" width="10.5546875" customWidth="1"/>
    <col min="1537" max="1537" width="30.5546875" customWidth="1"/>
    <col min="1538" max="1542" width="10.5546875" customWidth="1"/>
    <col min="1793" max="1793" width="30.5546875" customWidth="1"/>
    <col min="1794" max="1798" width="10.5546875" customWidth="1"/>
    <col min="2049" max="2049" width="30.5546875" customWidth="1"/>
    <col min="2050" max="2054" width="10.5546875" customWidth="1"/>
    <col min="2305" max="2305" width="30.5546875" customWidth="1"/>
    <col min="2306" max="2310" width="10.5546875" customWidth="1"/>
    <col min="2561" max="2561" width="30.5546875" customWidth="1"/>
    <col min="2562" max="2566" width="10.5546875" customWidth="1"/>
    <col min="2817" max="2817" width="30.5546875" customWidth="1"/>
    <col min="2818" max="2822" width="10.5546875" customWidth="1"/>
    <col min="3073" max="3073" width="30.5546875" customWidth="1"/>
    <col min="3074" max="3078" width="10.5546875" customWidth="1"/>
    <col min="3329" max="3329" width="30.5546875" customWidth="1"/>
    <col min="3330" max="3334" width="10.5546875" customWidth="1"/>
    <col min="3585" max="3585" width="30.5546875" customWidth="1"/>
    <col min="3586" max="3590" width="10.5546875" customWidth="1"/>
    <col min="3841" max="3841" width="30.5546875" customWidth="1"/>
    <col min="3842" max="3846" width="10.5546875" customWidth="1"/>
    <col min="4097" max="4097" width="30.5546875" customWidth="1"/>
    <col min="4098" max="4102" width="10.5546875" customWidth="1"/>
    <col min="4353" max="4353" width="30.5546875" customWidth="1"/>
    <col min="4354" max="4358" width="10.5546875" customWidth="1"/>
    <col min="4609" max="4609" width="30.5546875" customWidth="1"/>
    <col min="4610" max="4614" width="10.5546875" customWidth="1"/>
    <col min="4865" max="4865" width="30.5546875" customWidth="1"/>
    <col min="4866" max="4870" width="10.5546875" customWidth="1"/>
    <col min="5121" max="5121" width="30.5546875" customWidth="1"/>
    <col min="5122" max="5126" width="10.5546875" customWidth="1"/>
    <col min="5377" max="5377" width="30.5546875" customWidth="1"/>
    <col min="5378" max="5382" width="10.5546875" customWidth="1"/>
    <col min="5633" max="5633" width="30.5546875" customWidth="1"/>
    <col min="5634" max="5638" width="10.5546875" customWidth="1"/>
    <col min="5889" max="5889" width="30.5546875" customWidth="1"/>
    <col min="5890" max="5894" width="10.5546875" customWidth="1"/>
    <col min="6145" max="6145" width="30.5546875" customWidth="1"/>
    <col min="6146" max="6150" width="10.5546875" customWidth="1"/>
    <col min="6401" max="6401" width="30.5546875" customWidth="1"/>
    <col min="6402" max="6406" width="10.5546875" customWidth="1"/>
    <col min="6657" max="6657" width="30.5546875" customWidth="1"/>
    <col min="6658" max="6662" width="10.5546875" customWidth="1"/>
    <col min="6913" max="6913" width="30.5546875" customWidth="1"/>
    <col min="6914" max="6918" width="10.5546875" customWidth="1"/>
    <col min="7169" max="7169" width="30.5546875" customWidth="1"/>
    <col min="7170" max="7174" width="10.5546875" customWidth="1"/>
    <col min="7425" max="7425" width="30.5546875" customWidth="1"/>
    <col min="7426" max="7430" width="10.5546875" customWidth="1"/>
    <col min="7681" max="7681" width="30.5546875" customWidth="1"/>
    <col min="7682" max="7686" width="10.5546875" customWidth="1"/>
    <col min="7937" max="7937" width="30.5546875" customWidth="1"/>
    <col min="7938" max="7942" width="10.5546875" customWidth="1"/>
    <col min="8193" max="8193" width="30.5546875" customWidth="1"/>
    <col min="8194" max="8198" width="10.5546875" customWidth="1"/>
    <col min="8449" max="8449" width="30.5546875" customWidth="1"/>
    <col min="8450" max="8454" width="10.5546875" customWidth="1"/>
    <col min="8705" max="8705" width="30.5546875" customWidth="1"/>
    <col min="8706" max="8710" width="10.5546875" customWidth="1"/>
    <col min="8961" max="8961" width="30.5546875" customWidth="1"/>
    <col min="8962" max="8966" width="10.5546875" customWidth="1"/>
    <col min="9217" max="9217" width="30.5546875" customWidth="1"/>
    <col min="9218" max="9222" width="10.5546875" customWidth="1"/>
    <col min="9473" max="9473" width="30.5546875" customWidth="1"/>
    <col min="9474" max="9478" width="10.5546875" customWidth="1"/>
    <col min="9729" max="9729" width="30.5546875" customWidth="1"/>
    <col min="9730" max="9734" width="10.5546875" customWidth="1"/>
    <col min="9985" max="9985" width="30.5546875" customWidth="1"/>
    <col min="9986" max="9990" width="10.5546875" customWidth="1"/>
    <col min="10241" max="10241" width="30.5546875" customWidth="1"/>
    <col min="10242" max="10246" width="10.5546875" customWidth="1"/>
    <col min="10497" max="10497" width="30.5546875" customWidth="1"/>
    <col min="10498" max="10502" width="10.5546875" customWidth="1"/>
    <col min="10753" max="10753" width="30.5546875" customWidth="1"/>
    <col min="10754" max="10758" width="10.5546875" customWidth="1"/>
    <col min="11009" max="11009" width="30.5546875" customWidth="1"/>
    <col min="11010" max="11014" width="10.5546875" customWidth="1"/>
    <col min="11265" max="11265" width="30.5546875" customWidth="1"/>
    <col min="11266" max="11270" width="10.5546875" customWidth="1"/>
    <col min="11521" max="11521" width="30.5546875" customWidth="1"/>
    <col min="11522" max="11526" width="10.5546875" customWidth="1"/>
    <col min="11777" max="11777" width="30.5546875" customWidth="1"/>
    <col min="11778" max="11782" width="10.5546875" customWidth="1"/>
    <col min="12033" max="12033" width="30.5546875" customWidth="1"/>
    <col min="12034" max="12038" width="10.5546875" customWidth="1"/>
    <col min="12289" max="12289" width="30.5546875" customWidth="1"/>
    <col min="12290" max="12294" width="10.5546875" customWidth="1"/>
    <col min="12545" max="12545" width="30.5546875" customWidth="1"/>
    <col min="12546" max="12550" width="10.5546875" customWidth="1"/>
    <col min="12801" max="12801" width="30.5546875" customWidth="1"/>
    <col min="12802" max="12806" width="10.5546875" customWidth="1"/>
    <col min="13057" max="13057" width="30.5546875" customWidth="1"/>
    <col min="13058" max="13062" width="10.5546875" customWidth="1"/>
    <col min="13313" max="13313" width="30.5546875" customWidth="1"/>
    <col min="13314" max="13318" width="10.5546875" customWidth="1"/>
    <col min="13569" max="13569" width="30.5546875" customWidth="1"/>
    <col min="13570" max="13574" width="10.5546875" customWidth="1"/>
    <col min="13825" max="13825" width="30.5546875" customWidth="1"/>
    <col min="13826" max="13830" width="10.5546875" customWidth="1"/>
    <col min="14081" max="14081" width="30.5546875" customWidth="1"/>
    <col min="14082" max="14086" width="10.5546875" customWidth="1"/>
    <col min="14337" max="14337" width="30.5546875" customWidth="1"/>
    <col min="14338" max="14342" width="10.5546875" customWidth="1"/>
    <col min="14593" max="14593" width="30.5546875" customWidth="1"/>
    <col min="14594" max="14598" width="10.5546875" customWidth="1"/>
    <col min="14849" max="14849" width="30.5546875" customWidth="1"/>
    <col min="14850" max="14854" width="10.5546875" customWidth="1"/>
    <col min="15105" max="15105" width="30.5546875" customWidth="1"/>
    <col min="15106" max="15110" width="10.5546875" customWidth="1"/>
    <col min="15361" max="15361" width="30.5546875" customWidth="1"/>
    <col min="15362" max="15366" width="10.5546875" customWidth="1"/>
    <col min="15617" max="15617" width="30.5546875" customWidth="1"/>
    <col min="15618" max="15622" width="10.5546875" customWidth="1"/>
    <col min="15873" max="15873" width="30.5546875" customWidth="1"/>
    <col min="15874" max="15878" width="10.5546875" customWidth="1"/>
    <col min="16129" max="16129" width="30.5546875" customWidth="1"/>
    <col min="16130" max="16134" width="10.5546875" customWidth="1"/>
  </cols>
  <sheetData>
    <row r="1" spans="1:9" s="27" customFormat="1" ht="15" customHeight="1">
      <c r="A1" s="689" t="s">
        <v>416</v>
      </c>
      <c r="B1" s="689"/>
      <c r="C1" s="689"/>
      <c r="D1" s="689"/>
      <c r="E1" s="689"/>
      <c r="F1" s="685"/>
    </row>
    <row r="2" spans="1:9" s="27" customFormat="1" ht="15" customHeight="1">
      <c r="A2" s="690"/>
      <c r="B2" s="690"/>
      <c r="C2" s="690"/>
      <c r="D2" s="690"/>
      <c r="E2" s="690"/>
      <c r="F2" s="685"/>
    </row>
    <row r="3" spans="1:9" s="27" customFormat="1" ht="15" customHeight="1">
      <c r="A3" s="691"/>
      <c r="B3" s="686"/>
      <c r="C3" s="686"/>
      <c r="D3" s="686"/>
      <c r="E3" s="664"/>
      <c r="F3" s="664" t="s">
        <v>400</v>
      </c>
    </row>
    <row r="4" spans="1:9" s="27" customFormat="1" ht="15" customHeight="1">
      <c r="A4" s="665" t="s">
        <v>299</v>
      </c>
      <c r="B4" s="666">
        <v>2018</v>
      </c>
      <c r="C4" s="667">
        <v>2019</v>
      </c>
      <c r="D4" s="667">
        <v>2020</v>
      </c>
      <c r="E4" s="666">
        <v>2021</v>
      </c>
      <c r="F4" s="666">
        <v>2022</v>
      </c>
    </row>
    <row r="5" spans="1:9" s="694" customFormat="1" ht="5.0999999999999996" customHeight="1">
      <c r="A5" s="692"/>
      <c r="B5" s="693"/>
      <c r="C5" s="693"/>
      <c r="D5" s="693"/>
      <c r="E5" s="693"/>
      <c r="F5" s="693"/>
    </row>
    <row r="6" spans="1:9" s="27" customFormat="1" ht="15" customHeight="1">
      <c r="A6" s="695" t="s">
        <v>231</v>
      </c>
      <c r="B6" s="696">
        <v>97.1</v>
      </c>
      <c r="C6" s="696">
        <v>98.503395283142765</v>
      </c>
      <c r="D6" s="696">
        <v>99.4</v>
      </c>
      <c r="E6" s="696">
        <v>99.5</v>
      </c>
      <c r="F6" s="696">
        <v>98.4</v>
      </c>
    </row>
    <row r="7" spans="1:9" s="27" customFormat="1" ht="15" customHeight="1">
      <c r="A7" s="1637" t="s">
        <v>66</v>
      </c>
      <c r="B7" s="1644">
        <v>100</v>
      </c>
      <c r="C7" s="1644">
        <v>100</v>
      </c>
      <c r="D7" s="1639">
        <v>100</v>
      </c>
      <c r="E7" s="1639">
        <v>100</v>
      </c>
      <c r="F7" s="1639">
        <v>100</v>
      </c>
    </row>
    <row r="8" spans="1:9" s="27" customFormat="1" ht="15" customHeight="1">
      <c r="A8" s="674" t="s">
        <v>82</v>
      </c>
      <c r="B8" s="698">
        <v>100</v>
      </c>
      <c r="C8" s="698">
        <v>100</v>
      </c>
      <c r="D8" s="679">
        <v>100</v>
      </c>
      <c r="E8" s="679">
        <v>100</v>
      </c>
      <c r="F8" s="679">
        <v>100</v>
      </c>
    </row>
    <row r="9" spans="1:9" s="27" customFormat="1" ht="15" customHeight="1">
      <c r="A9" s="674" t="s">
        <v>236</v>
      </c>
      <c r="B9" s="698">
        <v>100</v>
      </c>
      <c r="C9" s="698">
        <v>100</v>
      </c>
      <c r="D9" s="679">
        <v>100</v>
      </c>
      <c r="E9" s="679">
        <v>100</v>
      </c>
      <c r="F9" s="679">
        <v>100</v>
      </c>
    </row>
    <row r="10" spans="1:9" s="27" customFormat="1" ht="15" customHeight="1">
      <c r="A10" s="699" t="s">
        <v>94</v>
      </c>
      <c r="B10" s="698">
        <v>100</v>
      </c>
      <c r="C10" s="698">
        <v>100</v>
      </c>
      <c r="D10" s="679">
        <v>100</v>
      </c>
      <c r="E10" s="679">
        <v>100</v>
      </c>
      <c r="F10" s="679">
        <v>100</v>
      </c>
    </row>
    <row r="11" spans="1:9" s="27" customFormat="1" ht="15" customHeight="1">
      <c r="A11" s="674" t="s">
        <v>108</v>
      </c>
      <c r="B11" s="698">
        <v>100</v>
      </c>
      <c r="C11" s="698">
        <v>100</v>
      </c>
      <c r="D11" s="679">
        <v>100</v>
      </c>
      <c r="E11" s="679">
        <v>100</v>
      </c>
      <c r="F11" s="679">
        <v>100</v>
      </c>
    </row>
    <row r="12" spans="1:9" s="27" customFormat="1" ht="15" customHeight="1">
      <c r="A12" s="674" t="s">
        <v>121</v>
      </c>
      <c r="B12" s="698">
        <v>100</v>
      </c>
      <c r="C12" s="698">
        <v>100</v>
      </c>
      <c r="D12" s="679">
        <v>100</v>
      </c>
      <c r="E12" s="679">
        <v>100</v>
      </c>
      <c r="F12" s="679">
        <v>100</v>
      </c>
      <c r="I12" s="679"/>
    </row>
    <row r="13" spans="1:9" s="27" customFormat="1" ht="15" customHeight="1">
      <c r="A13" s="674" t="s">
        <v>135</v>
      </c>
      <c r="B13" s="698">
        <v>100</v>
      </c>
      <c r="C13" s="698">
        <v>100</v>
      </c>
      <c r="D13" s="679">
        <v>100</v>
      </c>
      <c r="E13" s="679">
        <v>100.00000000000001</v>
      </c>
      <c r="F13" s="679">
        <v>100</v>
      </c>
    </row>
    <row r="14" spans="1:9" s="27" customFormat="1" ht="15" customHeight="1">
      <c r="A14" s="674" t="s">
        <v>138</v>
      </c>
      <c r="B14" s="698">
        <v>100</v>
      </c>
      <c r="C14" s="687">
        <v>100</v>
      </c>
      <c r="D14" s="679">
        <v>100</v>
      </c>
      <c r="E14" s="679">
        <v>100</v>
      </c>
      <c r="F14" s="679">
        <v>100</v>
      </c>
    </row>
    <row r="15" spans="1:9" s="27" customFormat="1" ht="15" customHeight="1">
      <c r="A15" s="674" t="s">
        <v>149</v>
      </c>
      <c r="B15" s="698">
        <v>86.6</v>
      </c>
      <c r="C15" s="700">
        <v>100</v>
      </c>
      <c r="D15" s="679">
        <v>100</v>
      </c>
      <c r="E15" s="679">
        <v>100</v>
      </c>
      <c r="F15" s="679">
        <v>100</v>
      </c>
    </row>
    <row r="16" spans="1:9" s="27" customFormat="1" ht="15" customHeight="1">
      <c r="A16" s="674" t="s">
        <v>158</v>
      </c>
      <c r="B16" s="698">
        <v>100</v>
      </c>
      <c r="C16" s="687">
        <v>100</v>
      </c>
      <c r="D16" s="679">
        <v>100</v>
      </c>
      <c r="E16" s="679">
        <v>100</v>
      </c>
      <c r="F16" s="679">
        <v>100</v>
      </c>
    </row>
    <row r="17" spans="1:9" s="27" customFormat="1" ht="15" customHeight="1">
      <c r="A17" s="674" t="s">
        <v>170</v>
      </c>
      <c r="B17" s="698">
        <v>100</v>
      </c>
      <c r="C17" s="687">
        <v>100</v>
      </c>
      <c r="D17" s="679">
        <v>100</v>
      </c>
      <c r="E17" s="679">
        <v>100</v>
      </c>
      <c r="F17" s="679">
        <v>100</v>
      </c>
      <c r="I17" s="110"/>
    </row>
    <row r="18" spans="1:9" s="27" customFormat="1" ht="15" customHeight="1">
      <c r="A18" s="674" t="s">
        <v>172</v>
      </c>
      <c r="B18" s="698">
        <v>92.2</v>
      </c>
      <c r="C18" s="700">
        <v>97.190982150096275</v>
      </c>
      <c r="D18" s="679">
        <v>100</v>
      </c>
      <c r="E18" s="679">
        <v>100</v>
      </c>
      <c r="F18" s="679">
        <v>100</v>
      </c>
      <c r="I18" s="701"/>
    </row>
    <row r="19" spans="1:9" s="27" customFormat="1" ht="15" customHeight="1">
      <c r="A19" s="674" t="s">
        <v>183</v>
      </c>
      <c r="B19" s="698">
        <v>100</v>
      </c>
      <c r="C19" s="702">
        <v>98.118188405620302</v>
      </c>
      <c r="D19" s="679">
        <v>100</v>
      </c>
      <c r="E19" s="679">
        <v>100</v>
      </c>
      <c r="F19" s="679">
        <v>100</v>
      </c>
    </row>
    <row r="20" spans="1:9" s="27" customFormat="1" ht="15" customHeight="1">
      <c r="A20" s="674" t="s">
        <v>190</v>
      </c>
      <c r="B20" s="698">
        <v>82.3</v>
      </c>
      <c r="C20" s="703">
        <v>88.215567031486628</v>
      </c>
      <c r="D20" s="679">
        <v>93.8</v>
      </c>
      <c r="E20" s="679">
        <v>94.984434675092743</v>
      </c>
      <c r="F20" s="679">
        <v>83.3</v>
      </c>
    </row>
    <row r="21" spans="1:9" s="27" customFormat="1" ht="15" customHeight="1">
      <c r="A21" s="674" t="s">
        <v>196</v>
      </c>
      <c r="B21" s="698">
        <v>100</v>
      </c>
      <c r="C21" s="703">
        <v>100</v>
      </c>
      <c r="D21" s="679">
        <v>100</v>
      </c>
      <c r="E21" s="679">
        <v>100</v>
      </c>
      <c r="F21" s="679">
        <v>100</v>
      </c>
    </row>
    <row r="22" spans="1:9" s="27" customFormat="1" ht="15" customHeight="1">
      <c r="A22" s="674" t="s">
        <v>208</v>
      </c>
      <c r="B22" s="698">
        <v>100</v>
      </c>
      <c r="C22" s="703">
        <v>100</v>
      </c>
      <c r="D22" s="679">
        <v>100</v>
      </c>
      <c r="E22" s="679">
        <v>100</v>
      </c>
      <c r="F22" s="679">
        <v>100</v>
      </c>
    </row>
    <row r="23" spans="1:9" s="27" customFormat="1" ht="4.5" customHeight="1"/>
    <row r="24" spans="1:9" s="27" customFormat="1" ht="4.5" customHeight="1">
      <c r="A24" s="704"/>
      <c r="B24" s="704"/>
      <c r="C24" s="704"/>
      <c r="D24" s="704"/>
      <c r="E24" s="704"/>
      <c r="F24" s="704"/>
    </row>
    <row r="25" spans="1:9" s="27" customFormat="1" ht="15" customHeight="1">
      <c r="A25" s="681" t="s">
        <v>314</v>
      </c>
      <c r="B25" s="663"/>
      <c r="C25" s="663"/>
      <c r="D25" s="663"/>
      <c r="E25" s="663"/>
      <c r="F25" s="663"/>
    </row>
    <row r="26" spans="1:9" s="27" customFormat="1" ht="24" customHeight="1">
      <c r="A26" s="1981" t="s">
        <v>956</v>
      </c>
      <c r="B26" s="1981"/>
      <c r="C26" s="1981"/>
      <c r="D26" s="1981"/>
      <c r="E26" s="1981"/>
      <c r="F26" s="1981"/>
    </row>
    <row r="27" spans="1:9" s="27" customFormat="1">
      <c r="C27" s="72"/>
      <c r="D27" s="72"/>
      <c r="E27" s="72"/>
      <c r="F27" s="72"/>
    </row>
  </sheetData>
  <mergeCells count="1">
    <mergeCell ref="A26:F26"/>
  </mergeCells>
  <pageMargins left="0.59055118110236227" right="0.59055118110236227" top="0.59055118110236227" bottom="0.59055118110236227" header="0.59055118110236227" footer="0.59055118110236227"/>
  <pageSetup paperSize="11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8"/>
  <sheetViews>
    <sheetView showGridLines="0" topLeftCell="A7" zoomScaleNormal="100" zoomScaleSheetLayoutView="100" workbookViewId="0">
      <selection activeCell="O24" sqref="O24"/>
    </sheetView>
  </sheetViews>
  <sheetFormatPr baseColWidth="10" defaultColWidth="9.109375" defaultRowHeight="14.4"/>
  <cols>
    <col min="1" max="1" width="37.21875" customWidth="1"/>
    <col min="2" max="2" width="10" customWidth="1"/>
    <col min="3" max="7" width="8.88671875" customWidth="1"/>
    <col min="8" max="10" width="10.6640625" customWidth="1"/>
    <col min="11" max="11" width="9.6640625" customWidth="1"/>
    <col min="12" max="49" width="10.6640625" customWidth="1"/>
    <col min="257" max="257" width="37.5546875" customWidth="1"/>
    <col min="258" max="258" width="8.33203125" customWidth="1"/>
    <col min="259" max="263" width="8.109375" customWidth="1"/>
    <col min="264" max="266" width="10.6640625" customWidth="1"/>
    <col min="267" max="267" width="9.6640625" customWidth="1"/>
    <col min="268" max="305" width="10.6640625" customWidth="1"/>
    <col min="513" max="513" width="37.5546875" customWidth="1"/>
    <col min="514" max="514" width="8.33203125" customWidth="1"/>
    <col min="515" max="519" width="8.109375" customWidth="1"/>
    <col min="520" max="522" width="10.6640625" customWidth="1"/>
    <col min="523" max="523" width="9.6640625" customWidth="1"/>
    <col min="524" max="561" width="10.6640625" customWidth="1"/>
    <col min="769" max="769" width="37.5546875" customWidth="1"/>
    <col min="770" max="770" width="8.33203125" customWidth="1"/>
    <col min="771" max="775" width="8.109375" customWidth="1"/>
    <col min="776" max="778" width="10.6640625" customWidth="1"/>
    <col min="779" max="779" width="9.6640625" customWidth="1"/>
    <col min="780" max="817" width="10.6640625" customWidth="1"/>
    <col min="1025" max="1025" width="37.5546875" customWidth="1"/>
    <col min="1026" max="1026" width="8.33203125" customWidth="1"/>
    <col min="1027" max="1031" width="8.109375" customWidth="1"/>
    <col min="1032" max="1034" width="10.6640625" customWidth="1"/>
    <col min="1035" max="1035" width="9.6640625" customWidth="1"/>
    <col min="1036" max="1073" width="10.6640625" customWidth="1"/>
    <col min="1281" max="1281" width="37.5546875" customWidth="1"/>
    <col min="1282" max="1282" width="8.33203125" customWidth="1"/>
    <col min="1283" max="1287" width="8.109375" customWidth="1"/>
    <col min="1288" max="1290" width="10.6640625" customWidth="1"/>
    <col min="1291" max="1291" width="9.6640625" customWidth="1"/>
    <col min="1292" max="1329" width="10.6640625" customWidth="1"/>
    <col min="1537" max="1537" width="37.5546875" customWidth="1"/>
    <col min="1538" max="1538" width="8.33203125" customWidth="1"/>
    <col min="1539" max="1543" width="8.109375" customWidth="1"/>
    <col min="1544" max="1546" width="10.6640625" customWidth="1"/>
    <col min="1547" max="1547" width="9.6640625" customWidth="1"/>
    <col min="1548" max="1585" width="10.6640625" customWidth="1"/>
    <col min="1793" max="1793" width="37.5546875" customWidth="1"/>
    <col min="1794" max="1794" width="8.33203125" customWidth="1"/>
    <col min="1795" max="1799" width="8.109375" customWidth="1"/>
    <col min="1800" max="1802" width="10.6640625" customWidth="1"/>
    <col min="1803" max="1803" width="9.6640625" customWidth="1"/>
    <col min="1804" max="1841" width="10.6640625" customWidth="1"/>
    <col min="2049" max="2049" width="37.5546875" customWidth="1"/>
    <col min="2050" max="2050" width="8.33203125" customWidth="1"/>
    <col min="2051" max="2055" width="8.109375" customWidth="1"/>
    <col min="2056" max="2058" width="10.6640625" customWidth="1"/>
    <col min="2059" max="2059" width="9.6640625" customWidth="1"/>
    <col min="2060" max="2097" width="10.6640625" customWidth="1"/>
    <col min="2305" max="2305" width="37.5546875" customWidth="1"/>
    <col min="2306" max="2306" width="8.33203125" customWidth="1"/>
    <col min="2307" max="2311" width="8.109375" customWidth="1"/>
    <col min="2312" max="2314" width="10.6640625" customWidth="1"/>
    <col min="2315" max="2315" width="9.6640625" customWidth="1"/>
    <col min="2316" max="2353" width="10.6640625" customWidth="1"/>
    <col min="2561" max="2561" width="37.5546875" customWidth="1"/>
    <col min="2562" max="2562" width="8.33203125" customWidth="1"/>
    <col min="2563" max="2567" width="8.109375" customWidth="1"/>
    <col min="2568" max="2570" width="10.6640625" customWidth="1"/>
    <col min="2571" max="2571" width="9.6640625" customWidth="1"/>
    <col min="2572" max="2609" width="10.6640625" customWidth="1"/>
    <col min="2817" max="2817" width="37.5546875" customWidth="1"/>
    <col min="2818" max="2818" width="8.33203125" customWidth="1"/>
    <col min="2819" max="2823" width="8.109375" customWidth="1"/>
    <col min="2824" max="2826" width="10.6640625" customWidth="1"/>
    <col min="2827" max="2827" width="9.6640625" customWidth="1"/>
    <col min="2828" max="2865" width="10.6640625" customWidth="1"/>
    <col min="3073" max="3073" width="37.5546875" customWidth="1"/>
    <col min="3074" max="3074" width="8.33203125" customWidth="1"/>
    <col min="3075" max="3079" width="8.109375" customWidth="1"/>
    <col min="3080" max="3082" width="10.6640625" customWidth="1"/>
    <col min="3083" max="3083" width="9.6640625" customWidth="1"/>
    <col min="3084" max="3121" width="10.6640625" customWidth="1"/>
    <col min="3329" max="3329" width="37.5546875" customWidth="1"/>
    <col min="3330" max="3330" width="8.33203125" customWidth="1"/>
    <col min="3331" max="3335" width="8.109375" customWidth="1"/>
    <col min="3336" max="3338" width="10.6640625" customWidth="1"/>
    <col min="3339" max="3339" width="9.6640625" customWidth="1"/>
    <col min="3340" max="3377" width="10.6640625" customWidth="1"/>
    <col min="3585" max="3585" width="37.5546875" customWidth="1"/>
    <col min="3586" max="3586" width="8.33203125" customWidth="1"/>
    <col min="3587" max="3591" width="8.109375" customWidth="1"/>
    <col min="3592" max="3594" width="10.6640625" customWidth="1"/>
    <col min="3595" max="3595" width="9.6640625" customWidth="1"/>
    <col min="3596" max="3633" width="10.6640625" customWidth="1"/>
    <col min="3841" max="3841" width="37.5546875" customWidth="1"/>
    <col min="3842" max="3842" width="8.33203125" customWidth="1"/>
    <col min="3843" max="3847" width="8.109375" customWidth="1"/>
    <col min="3848" max="3850" width="10.6640625" customWidth="1"/>
    <col min="3851" max="3851" width="9.6640625" customWidth="1"/>
    <col min="3852" max="3889" width="10.6640625" customWidth="1"/>
    <col min="4097" max="4097" width="37.5546875" customWidth="1"/>
    <col min="4098" max="4098" width="8.33203125" customWidth="1"/>
    <col min="4099" max="4103" width="8.109375" customWidth="1"/>
    <col min="4104" max="4106" width="10.6640625" customWidth="1"/>
    <col min="4107" max="4107" width="9.6640625" customWidth="1"/>
    <col min="4108" max="4145" width="10.6640625" customWidth="1"/>
    <col min="4353" max="4353" width="37.5546875" customWidth="1"/>
    <col min="4354" max="4354" width="8.33203125" customWidth="1"/>
    <col min="4355" max="4359" width="8.109375" customWidth="1"/>
    <col min="4360" max="4362" width="10.6640625" customWidth="1"/>
    <col min="4363" max="4363" width="9.6640625" customWidth="1"/>
    <col min="4364" max="4401" width="10.6640625" customWidth="1"/>
    <col min="4609" max="4609" width="37.5546875" customWidth="1"/>
    <col min="4610" max="4610" width="8.33203125" customWidth="1"/>
    <col min="4611" max="4615" width="8.109375" customWidth="1"/>
    <col min="4616" max="4618" width="10.6640625" customWidth="1"/>
    <col min="4619" max="4619" width="9.6640625" customWidth="1"/>
    <col min="4620" max="4657" width="10.6640625" customWidth="1"/>
    <col min="4865" max="4865" width="37.5546875" customWidth="1"/>
    <col min="4866" max="4866" width="8.33203125" customWidth="1"/>
    <col min="4867" max="4871" width="8.109375" customWidth="1"/>
    <col min="4872" max="4874" width="10.6640625" customWidth="1"/>
    <col min="4875" max="4875" width="9.6640625" customWidth="1"/>
    <col min="4876" max="4913" width="10.6640625" customWidth="1"/>
    <col min="5121" max="5121" width="37.5546875" customWidth="1"/>
    <col min="5122" max="5122" width="8.33203125" customWidth="1"/>
    <col min="5123" max="5127" width="8.109375" customWidth="1"/>
    <col min="5128" max="5130" width="10.6640625" customWidth="1"/>
    <col min="5131" max="5131" width="9.6640625" customWidth="1"/>
    <col min="5132" max="5169" width="10.6640625" customWidth="1"/>
    <col min="5377" max="5377" width="37.5546875" customWidth="1"/>
    <col min="5378" max="5378" width="8.33203125" customWidth="1"/>
    <col min="5379" max="5383" width="8.109375" customWidth="1"/>
    <col min="5384" max="5386" width="10.6640625" customWidth="1"/>
    <col min="5387" max="5387" width="9.6640625" customWidth="1"/>
    <col min="5388" max="5425" width="10.6640625" customWidth="1"/>
    <col min="5633" max="5633" width="37.5546875" customWidth="1"/>
    <col min="5634" max="5634" width="8.33203125" customWidth="1"/>
    <col min="5635" max="5639" width="8.109375" customWidth="1"/>
    <col min="5640" max="5642" width="10.6640625" customWidth="1"/>
    <col min="5643" max="5643" width="9.6640625" customWidth="1"/>
    <col min="5644" max="5681" width="10.6640625" customWidth="1"/>
    <col min="5889" max="5889" width="37.5546875" customWidth="1"/>
    <col min="5890" max="5890" width="8.33203125" customWidth="1"/>
    <col min="5891" max="5895" width="8.109375" customWidth="1"/>
    <col min="5896" max="5898" width="10.6640625" customWidth="1"/>
    <col min="5899" max="5899" width="9.6640625" customWidth="1"/>
    <col min="5900" max="5937" width="10.6640625" customWidth="1"/>
    <col min="6145" max="6145" width="37.5546875" customWidth="1"/>
    <col min="6146" max="6146" width="8.33203125" customWidth="1"/>
    <col min="6147" max="6151" width="8.109375" customWidth="1"/>
    <col min="6152" max="6154" width="10.6640625" customWidth="1"/>
    <col min="6155" max="6155" width="9.6640625" customWidth="1"/>
    <col min="6156" max="6193" width="10.6640625" customWidth="1"/>
    <col min="6401" max="6401" width="37.5546875" customWidth="1"/>
    <col min="6402" max="6402" width="8.33203125" customWidth="1"/>
    <col min="6403" max="6407" width="8.109375" customWidth="1"/>
    <col min="6408" max="6410" width="10.6640625" customWidth="1"/>
    <col min="6411" max="6411" width="9.6640625" customWidth="1"/>
    <col min="6412" max="6449" width="10.6640625" customWidth="1"/>
    <col min="6657" max="6657" width="37.5546875" customWidth="1"/>
    <col min="6658" max="6658" width="8.33203125" customWidth="1"/>
    <col min="6659" max="6663" width="8.109375" customWidth="1"/>
    <col min="6664" max="6666" width="10.6640625" customWidth="1"/>
    <col min="6667" max="6667" width="9.6640625" customWidth="1"/>
    <col min="6668" max="6705" width="10.6640625" customWidth="1"/>
    <col min="6913" max="6913" width="37.5546875" customWidth="1"/>
    <col min="6914" max="6914" width="8.33203125" customWidth="1"/>
    <col min="6915" max="6919" width="8.109375" customWidth="1"/>
    <col min="6920" max="6922" width="10.6640625" customWidth="1"/>
    <col min="6923" max="6923" width="9.6640625" customWidth="1"/>
    <col min="6924" max="6961" width="10.6640625" customWidth="1"/>
    <col min="7169" max="7169" width="37.5546875" customWidth="1"/>
    <col min="7170" max="7170" width="8.33203125" customWidth="1"/>
    <col min="7171" max="7175" width="8.109375" customWidth="1"/>
    <col min="7176" max="7178" width="10.6640625" customWidth="1"/>
    <col min="7179" max="7179" width="9.6640625" customWidth="1"/>
    <col min="7180" max="7217" width="10.6640625" customWidth="1"/>
    <col min="7425" max="7425" width="37.5546875" customWidth="1"/>
    <col min="7426" max="7426" width="8.33203125" customWidth="1"/>
    <col min="7427" max="7431" width="8.109375" customWidth="1"/>
    <col min="7432" max="7434" width="10.6640625" customWidth="1"/>
    <col min="7435" max="7435" width="9.6640625" customWidth="1"/>
    <col min="7436" max="7473" width="10.6640625" customWidth="1"/>
    <col min="7681" max="7681" width="37.5546875" customWidth="1"/>
    <col min="7682" max="7682" width="8.33203125" customWidth="1"/>
    <col min="7683" max="7687" width="8.109375" customWidth="1"/>
    <col min="7688" max="7690" width="10.6640625" customWidth="1"/>
    <col min="7691" max="7691" width="9.6640625" customWidth="1"/>
    <col min="7692" max="7729" width="10.6640625" customWidth="1"/>
    <col min="7937" max="7937" width="37.5546875" customWidth="1"/>
    <col min="7938" max="7938" width="8.33203125" customWidth="1"/>
    <col min="7939" max="7943" width="8.109375" customWidth="1"/>
    <col min="7944" max="7946" width="10.6640625" customWidth="1"/>
    <col min="7947" max="7947" width="9.6640625" customWidth="1"/>
    <col min="7948" max="7985" width="10.6640625" customWidth="1"/>
    <col min="8193" max="8193" width="37.5546875" customWidth="1"/>
    <col min="8194" max="8194" width="8.33203125" customWidth="1"/>
    <col min="8195" max="8199" width="8.109375" customWidth="1"/>
    <col min="8200" max="8202" width="10.6640625" customWidth="1"/>
    <col min="8203" max="8203" width="9.6640625" customWidth="1"/>
    <col min="8204" max="8241" width="10.6640625" customWidth="1"/>
    <col min="8449" max="8449" width="37.5546875" customWidth="1"/>
    <col min="8450" max="8450" width="8.33203125" customWidth="1"/>
    <col min="8451" max="8455" width="8.109375" customWidth="1"/>
    <col min="8456" max="8458" width="10.6640625" customWidth="1"/>
    <col min="8459" max="8459" width="9.6640625" customWidth="1"/>
    <col min="8460" max="8497" width="10.6640625" customWidth="1"/>
    <col min="8705" max="8705" width="37.5546875" customWidth="1"/>
    <col min="8706" max="8706" width="8.33203125" customWidth="1"/>
    <col min="8707" max="8711" width="8.109375" customWidth="1"/>
    <col min="8712" max="8714" width="10.6640625" customWidth="1"/>
    <col min="8715" max="8715" width="9.6640625" customWidth="1"/>
    <col min="8716" max="8753" width="10.6640625" customWidth="1"/>
    <col min="8961" max="8961" width="37.5546875" customWidth="1"/>
    <col min="8962" max="8962" width="8.33203125" customWidth="1"/>
    <col min="8963" max="8967" width="8.109375" customWidth="1"/>
    <col min="8968" max="8970" width="10.6640625" customWidth="1"/>
    <col min="8971" max="8971" width="9.6640625" customWidth="1"/>
    <col min="8972" max="9009" width="10.6640625" customWidth="1"/>
    <col min="9217" max="9217" width="37.5546875" customWidth="1"/>
    <col min="9218" max="9218" width="8.33203125" customWidth="1"/>
    <col min="9219" max="9223" width="8.109375" customWidth="1"/>
    <col min="9224" max="9226" width="10.6640625" customWidth="1"/>
    <col min="9227" max="9227" width="9.6640625" customWidth="1"/>
    <col min="9228" max="9265" width="10.6640625" customWidth="1"/>
    <col min="9473" max="9473" width="37.5546875" customWidth="1"/>
    <col min="9474" max="9474" width="8.33203125" customWidth="1"/>
    <col min="9475" max="9479" width="8.109375" customWidth="1"/>
    <col min="9480" max="9482" width="10.6640625" customWidth="1"/>
    <col min="9483" max="9483" width="9.6640625" customWidth="1"/>
    <col min="9484" max="9521" width="10.6640625" customWidth="1"/>
    <col min="9729" max="9729" width="37.5546875" customWidth="1"/>
    <col min="9730" max="9730" width="8.33203125" customWidth="1"/>
    <col min="9731" max="9735" width="8.109375" customWidth="1"/>
    <col min="9736" max="9738" width="10.6640625" customWidth="1"/>
    <col min="9739" max="9739" width="9.6640625" customWidth="1"/>
    <col min="9740" max="9777" width="10.6640625" customWidth="1"/>
    <col min="9985" max="9985" width="37.5546875" customWidth="1"/>
    <col min="9986" max="9986" width="8.33203125" customWidth="1"/>
    <col min="9987" max="9991" width="8.109375" customWidth="1"/>
    <col min="9992" max="9994" width="10.6640625" customWidth="1"/>
    <col min="9995" max="9995" width="9.6640625" customWidth="1"/>
    <col min="9996" max="10033" width="10.6640625" customWidth="1"/>
    <col min="10241" max="10241" width="37.5546875" customWidth="1"/>
    <col min="10242" max="10242" width="8.33203125" customWidth="1"/>
    <col min="10243" max="10247" width="8.109375" customWidth="1"/>
    <col min="10248" max="10250" width="10.6640625" customWidth="1"/>
    <col min="10251" max="10251" width="9.6640625" customWidth="1"/>
    <col min="10252" max="10289" width="10.6640625" customWidth="1"/>
    <col min="10497" max="10497" width="37.5546875" customWidth="1"/>
    <col min="10498" max="10498" width="8.33203125" customWidth="1"/>
    <col min="10499" max="10503" width="8.109375" customWidth="1"/>
    <col min="10504" max="10506" width="10.6640625" customWidth="1"/>
    <col min="10507" max="10507" width="9.6640625" customWidth="1"/>
    <col min="10508" max="10545" width="10.6640625" customWidth="1"/>
    <col min="10753" max="10753" width="37.5546875" customWidth="1"/>
    <col min="10754" max="10754" width="8.33203125" customWidth="1"/>
    <col min="10755" max="10759" width="8.109375" customWidth="1"/>
    <col min="10760" max="10762" width="10.6640625" customWidth="1"/>
    <col min="10763" max="10763" width="9.6640625" customWidth="1"/>
    <col min="10764" max="10801" width="10.6640625" customWidth="1"/>
    <col min="11009" max="11009" width="37.5546875" customWidth="1"/>
    <col min="11010" max="11010" width="8.33203125" customWidth="1"/>
    <col min="11011" max="11015" width="8.109375" customWidth="1"/>
    <col min="11016" max="11018" width="10.6640625" customWidth="1"/>
    <col min="11019" max="11019" width="9.6640625" customWidth="1"/>
    <col min="11020" max="11057" width="10.6640625" customWidth="1"/>
    <col min="11265" max="11265" width="37.5546875" customWidth="1"/>
    <col min="11266" max="11266" width="8.33203125" customWidth="1"/>
    <col min="11267" max="11271" width="8.109375" customWidth="1"/>
    <col min="11272" max="11274" width="10.6640625" customWidth="1"/>
    <col min="11275" max="11275" width="9.6640625" customWidth="1"/>
    <col min="11276" max="11313" width="10.6640625" customWidth="1"/>
    <col min="11521" max="11521" width="37.5546875" customWidth="1"/>
    <col min="11522" max="11522" width="8.33203125" customWidth="1"/>
    <col min="11523" max="11527" width="8.109375" customWidth="1"/>
    <col min="11528" max="11530" width="10.6640625" customWidth="1"/>
    <col min="11531" max="11531" width="9.6640625" customWidth="1"/>
    <col min="11532" max="11569" width="10.6640625" customWidth="1"/>
    <col min="11777" max="11777" width="37.5546875" customWidth="1"/>
    <col min="11778" max="11778" width="8.33203125" customWidth="1"/>
    <col min="11779" max="11783" width="8.109375" customWidth="1"/>
    <col min="11784" max="11786" width="10.6640625" customWidth="1"/>
    <col min="11787" max="11787" width="9.6640625" customWidth="1"/>
    <col min="11788" max="11825" width="10.6640625" customWidth="1"/>
    <col min="12033" max="12033" width="37.5546875" customWidth="1"/>
    <col min="12034" max="12034" width="8.33203125" customWidth="1"/>
    <col min="12035" max="12039" width="8.109375" customWidth="1"/>
    <col min="12040" max="12042" width="10.6640625" customWidth="1"/>
    <col min="12043" max="12043" width="9.6640625" customWidth="1"/>
    <col min="12044" max="12081" width="10.6640625" customWidth="1"/>
    <col min="12289" max="12289" width="37.5546875" customWidth="1"/>
    <col min="12290" max="12290" width="8.33203125" customWidth="1"/>
    <col min="12291" max="12295" width="8.109375" customWidth="1"/>
    <col min="12296" max="12298" width="10.6640625" customWidth="1"/>
    <col min="12299" max="12299" width="9.6640625" customWidth="1"/>
    <col min="12300" max="12337" width="10.6640625" customWidth="1"/>
    <col min="12545" max="12545" width="37.5546875" customWidth="1"/>
    <col min="12546" max="12546" width="8.33203125" customWidth="1"/>
    <col min="12547" max="12551" width="8.109375" customWidth="1"/>
    <col min="12552" max="12554" width="10.6640625" customWidth="1"/>
    <col min="12555" max="12555" width="9.6640625" customWidth="1"/>
    <col min="12556" max="12593" width="10.6640625" customWidth="1"/>
    <col min="12801" max="12801" width="37.5546875" customWidth="1"/>
    <col min="12802" max="12802" width="8.33203125" customWidth="1"/>
    <col min="12803" max="12807" width="8.109375" customWidth="1"/>
    <col min="12808" max="12810" width="10.6640625" customWidth="1"/>
    <col min="12811" max="12811" width="9.6640625" customWidth="1"/>
    <col min="12812" max="12849" width="10.6640625" customWidth="1"/>
    <col min="13057" max="13057" width="37.5546875" customWidth="1"/>
    <col min="13058" max="13058" width="8.33203125" customWidth="1"/>
    <col min="13059" max="13063" width="8.109375" customWidth="1"/>
    <col min="13064" max="13066" width="10.6640625" customWidth="1"/>
    <col min="13067" max="13067" width="9.6640625" customWidth="1"/>
    <col min="13068" max="13105" width="10.6640625" customWidth="1"/>
    <col min="13313" max="13313" width="37.5546875" customWidth="1"/>
    <col min="13314" max="13314" width="8.33203125" customWidth="1"/>
    <col min="13315" max="13319" width="8.109375" customWidth="1"/>
    <col min="13320" max="13322" width="10.6640625" customWidth="1"/>
    <col min="13323" max="13323" width="9.6640625" customWidth="1"/>
    <col min="13324" max="13361" width="10.6640625" customWidth="1"/>
    <col min="13569" max="13569" width="37.5546875" customWidth="1"/>
    <col min="13570" max="13570" width="8.33203125" customWidth="1"/>
    <col min="13571" max="13575" width="8.109375" customWidth="1"/>
    <col min="13576" max="13578" width="10.6640625" customWidth="1"/>
    <col min="13579" max="13579" width="9.6640625" customWidth="1"/>
    <col min="13580" max="13617" width="10.6640625" customWidth="1"/>
    <col min="13825" max="13825" width="37.5546875" customWidth="1"/>
    <col min="13826" max="13826" width="8.33203125" customWidth="1"/>
    <col min="13827" max="13831" width="8.109375" customWidth="1"/>
    <col min="13832" max="13834" width="10.6640625" customWidth="1"/>
    <col min="13835" max="13835" width="9.6640625" customWidth="1"/>
    <col min="13836" max="13873" width="10.6640625" customWidth="1"/>
    <col min="14081" max="14081" width="37.5546875" customWidth="1"/>
    <col min="14082" max="14082" width="8.33203125" customWidth="1"/>
    <col min="14083" max="14087" width="8.109375" customWidth="1"/>
    <col min="14088" max="14090" width="10.6640625" customWidth="1"/>
    <col min="14091" max="14091" width="9.6640625" customWidth="1"/>
    <col min="14092" max="14129" width="10.6640625" customWidth="1"/>
    <col min="14337" max="14337" width="37.5546875" customWidth="1"/>
    <col min="14338" max="14338" width="8.33203125" customWidth="1"/>
    <col min="14339" max="14343" width="8.109375" customWidth="1"/>
    <col min="14344" max="14346" width="10.6640625" customWidth="1"/>
    <col min="14347" max="14347" width="9.6640625" customWidth="1"/>
    <col min="14348" max="14385" width="10.6640625" customWidth="1"/>
    <col min="14593" max="14593" width="37.5546875" customWidth="1"/>
    <col min="14594" max="14594" width="8.33203125" customWidth="1"/>
    <col min="14595" max="14599" width="8.109375" customWidth="1"/>
    <col min="14600" max="14602" width="10.6640625" customWidth="1"/>
    <col min="14603" max="14603" width="9.6640625" customWidth="1"/>
    <col min="14604" max="14641" width="10.6640625" customWidth="1"/>
    <col min="14849" max="14849" width="37.5546875" customWidth="1"/>
    <col min="14850" max="14850" width="8.33203125" customWidth="1"/>
    <col min="14851" max="14855" width="8.109375" customWidth="1"/>
    <col min="14856" max="14858" width="10.6640625" customWidth="1"/>
    <col min="14859" max="14859" width="9.6640625" customWidth="1"/>
    <col min="14860" max="14897" width="10.6640625" customWidth="1"/>
    <col min="15105" max="15105" width="37.5546875" customWidth="1"/>
    <col min="15106" max="15106" width="8.33203125" customWidth="1"/>
    <col min="15107" max="15111" width="8.109375" customWidth="1"/>
    <col min="15112" max="15114" width="10.6640625" customWidth="1"/>
    <col min="15115" max="15115" width="9.6640625" customWidth="1"/>
    <col min="15116" max="15153" width="10.6640625" customWidth="1"/>
    <col min="15361" max="15361" width="37.5546875" customWidth="1"/>
    <col min="15362" max="15362" width="8.33203125" customWidth="1"/>
    <col min="15363" max="15367" width="8.109375" customWidth="1"/>
    <col min="15368" max="15370" width="10.6640625" customWidth="1"/>
    <col min="15371" max="15371" width="9.6640625" customWidth="1"/>
    <col min="15372" max="15409" width="10.6640625" customWidth="1"/>
    <col min="15617" max="15617" width="37.5546875" customWidth="1"/>
    <col min="15618" max="15618" width="8.33203125" customWidth="1"/>
    <col min="15619" max="15623" width="8.109375" customWidth="1"/>
    <col min="15624" max="15626" width="10.6640625" customWidth="1"/>
    <col min="15627" max="15627" width="9.6640625" customWidth="1"/>
    <col min="15628" max="15665" width="10.6640625" customWidth="1"/>
    <col min="15873" max="15873" width="37.5546875" customWidth="1"/>
    <col min="15874" max="15874" width="8.33203125" customWidth="1"/>
    <col min="15875" max="15879" width="8.109375" customWidth="1"/>
    <col min="15880" max="15882" width="10.6640625" customWidth="1"/>
    <col min="15883" max="15883" width="9.6640625" customWidth="1"/>
    <col min="15884" max="15921" width="10.6640625" customWidth="1"/>
    <col min="16129" max="16129" width="37.5546875" customWidth="1"/>
    <col min="16130" max="16130" width="8.33203125" customWidth="1"/>
    <col min="16131" max="16135" width="8.109375" customWidth="1"/>
    <col min="16136" max="16138" width="10.6640625" customWidth="1"/>
    <col min="16139" max="16139" width="9.6640625" customWidth="1"/>
    <col min="16140" max="16177" width="10.6640625" customWidth="1"/>
  </cols>
  <sheetData>
    <row r="1" spans="1:7" s="708" customFormat="1" ht="21.9" customHeight="1">
      <c r="A1" s="705" t="s">
        <v>417</v>
      </c>
      <c r="B1" s="706"/>
      <c r="C1" s="706"/>
      <c r="D1" s="706"/>
      <c r="E1" s="707"/>
      <c r="F1" s="707"/>
      <c r="G1" s="707"/>
    </row>
    <row r="2" spans="1:7" s="708" customFormat="1" ht="21.9" customHeight="1">
      <c r="A2" s="709"/>
      <c r="B2" s="709"/>
      <c r="C2" s="709"/>
      <c r="D2" s="709"/>
      <c r="E2" s="707"/>
      <c r="F2" s="707"/>
      <c r="G2" s="707"/>
    </row>
    <row r="3" spans="1:7" s="708" customFormat="1" ht="21.9" customHeight="1">
      <c r="A3" s="545" t="s">
        <v>342</v>
      </c>
      <c r="B3" s="788" t="s">
        <v>418</v>
      </c>
      <c r="C3" s="710">
        <v>2018</v>
      </c>
      <c r="D3" s="710">
        <v>2019</v>
      </c>
      <c r="E3" s="710">
        <v>2020</v>
      </c>
      <c r="F3" s="710">
        <v>2021</v>
      </c>
      <c r="G3" s="710">
        <v>2022</v>
      </c>
    </row>
    <row r="4" spans="1:7" s="708" customFormat="1" ht="5.0999999999999996" customHeight="1">
      <c r="A4" s="711"/>
      <c r="B4" s="712"/>
      <c r="C4" s="707"/>
      <c r="D4" s="707"/>
      <c r="E4" s="707"/>
      <c r="F4" s="707"/>
      <c r="G4" s="707"/>
    </row>
    <row r="5" spans="1:7" s="708" customFormat="1" ht="21.9" customHeight="1">
      <c r="A5" s="697" t="s">
        <v>419</v>
      </c>
      <c r="B5" s="713"/>
      <c r="C5" s="1760"/>
      <c r="D5" s="1760"/>
      <c r="E5" s="1760"/>
      <c r="F5" s="1760"/>
      <c r="G5" s="713"/>
    </row>
    <row r="6" spans="1:7" s="708" customFormat="1" ht="21.9" customHeight="1">
      <c r="A6" s="714" t="s">
        <v>420</v>
      </c>
      <c r="B6" s="715" t="s">
        <v>421</v>
      </c>
      <c r="C6" s="716">
        <v>23752</v>
      </c>
      <c r="D6" s="716">
        <v>24706</v>
      </c>
      <c r="E6" s="717">
        <v>24706</v>
      </c>
      <c r="F6" s="717">
        <v>24706</v>
      </c>
      <c r="G6" s="717">
        <v>24706</v>
      </c>
    </row>
    <row r="7" spans="1:7" s="708" customFormat="1" ht="21.9" customHeight="1">
      <c r="A7" s="714" t="s">
        <v>422</v>
      </c>
      <c r="B7" s="715" t="s">
        <v>345</v>
      </c>
      <c r="C7" s="716">
        <v>2493</v>
      </c>
      <c r="D7" s="716">
        <v>2496</v>
      </c>
      <c r="E7" s="717">
        <v>2496</v>
      </c>
      <c r="F7" s="717">
        <v>2496</v>
      </c>
      <c r="G7" s="717">
        <v>2575</v>
      </c>
    </row>
    <row r="8" spans="1:7" s="708" customFormat="1" ht="21.9" customHeight="1">
      <c r="A8" s="714" t="s">
        <v>423</v>
      </c>
      <c r="B8" s="715" t="s">
        <v>345</v>
      </c>
      <c r="C8" s="718">
        <v>82</v>
      </c>
      <c r="D8" s="718">
        <v>84</v>
      </c>
      <c r="E8" s="717">
        <v>87</v>
      </c>
      <c r="F8" s="717">
        <v>87</v>
      </c>
      <c r="G8" s="717">
        <v>88</v>
      </c>
    </row>
    <row r="9" spans="1:7" s="708" customFormat="1" ht="21.9" customHeight="1">
      <c r="A9" s="714" t="s">
        <v>424</v>
      </c>
      <c r="B9" s="715" t="s">
        <v>425</v>
      </c>
      <c r="C9" s="716">
        <v>1614</v>
      </c>
      <c r="D9" s="716">
        <v>1587</v>
      </c>
      <c r="E9" s="717">
        <v>1538</v>
      </c>
      <c r="F9" s="717">
        <v>1573.6</v>
      </c>
      <c r="G9" s="717">
        <v>1575.17</v>
      </c>
    </row>
    <row r="10" spans="1:7" s="708" customFormat="1" ht="21.9" customHeight="1">
      <c r="A10" s="714" t="s">
        <v>426</v>
      </c>
      <c r="B10" s="715" t="s">
        <v>425</v>
      </c>
      <c r="C10" s="719">
        <v>1602.7019999999998</v>
      </c>
      <c r="D10" s="720">
        <v>1558</v>
      </c>
      <c r="E10" s="717">
        <v>1526</v>
      </c>
      <c r="F10" s="717">
        <v>1561.3</v>
      </c>
      <c r="G10" s="717">
        <v>1559.42</v>
      </c>
    </row>
    <row r="11" spans="1:7" s="708" customFormat="1" ht="21.9" customHeight="1">
      <c r="A11" s="714" t="s">
        <v>427</v>
      </c>
      <c r="B11" s="715" t="s">
        <v>428</v>
      </c>
      <c r="C11" s="721">
        <v>99.3</v>
      </c>
      <c r="D11" s="721">
        <v>98.3</v>
      </c>
      <c r="E11" s="722">
        <v>99.21976592977893</v>
      </c>
      <c r="F11" s="722">
        <v>99.218352821555669</v>
      </c>
      <c r="G11" s="722">
        <v>99.000107924858895</v>
      </c>
    </row>
    <row r="12" spans="1:7" s="708" customFormat="1" ht="21.9" customHeight="1">
      <c r="A12" s="714" t="s">
        <v>429</v>
      </c>
      <c r="B12" s="715" t="s">
        <v>345</v>
      </c>
      <c r="C12" s="723">
        <v>2415</v>
      </c>
      <c r="D12" s="723">
        <v>2418</v>
      </c>
      <c r="E12" s="717">
        <v>2418</v>
      </c>
      <c r="F12" s="717">
        <v>2418</v>
      </c>
      <c r="G12" s="717">
        <v>2418</v>
      </c>
    </row>
    <row r="13" spans="1:7" s="708" customFormat="1" ht="21.9" customHeight="1">
      <c r="A13" s="714" t="s">
        <v>430</v>
      </c>
      <c r="B13" s="715"/>
      <c r="C13" s="724">
        <v>155</v>
      </c>
      <c r="D13" s="724">
        <v>156</v>
      </c>
      <c r="E13" s="717">
        <v>156</v>
      </c>
      <c r="F13" s="717">
        <v>156</v>
      </c>
      <c r="G13" s="717">
        <v>156</v>
      </c>
    </row>
    <row r="14" spans="1:7" s="708" customFormat="1" ht="21.9" customHeight="1">
      <c r="A14" s="714" t="s">
        <v>431</v>
      </c>
      <c r="B14" s="715"/>
      <c r="C14" s="716">
        <v>2260</v>
      </c>
      <c r="D14" s="716">
        <v>2262</v>
      </c>
      <c r="E14" s="717">
        <v>2262</v>
      </c>
      <c r="F14" s="717">
        <v>2262</v>
      </c>
      <c r="G14" s="717">
        <v>2262</v>
      </c>
    </row>
    <row r="15" spans="1:7" s="708" customFormat="1" ht="21.9" customHeight="1">
      <c r="A15" s="714" t="s">
        <v>432</v>
      </c>
      <c r="B15" s="715" t="s">
        <v>345</v>
      </c>
      <c r="C15" s="725">
        <v>1</v>
      </c>
      <c r="D15" s="725">
        <v>1</v>
      </c>
      <c r="E15" s="717">
        <v>1</v>
      </c>
      <c r="F15" s="717">
        <v>1</v>
      </c>
      <c r="G15" s="717">
        <v>1</v>
      </c>
    </row>
    <row r="16" spans="1:7" s="708" customFormat="1" ht="21.9" customHeight="1">
      <c r="A16" s="697" t="s">
        <v>433</v>
      </c>
      <c r="B16" s="697"/>
      <c r="C16" s="697"/>
      <c r="D16" s="697"/>
      <c r="E16" s="697"/>
      <c r="F16" s="697"/>
      <c r="G16" s="697"/>
    </row>
    <row r="17" spans="1:7" s="708" customFormat="1" ht="21.9" customHeight="1">
      <c r="A17" s="714" t="s">
        <v>434</v>
      </c>
      <c r="B17" s="715" t="s">
        <v>421</v>
      </c>
      <c r="C17" s="726">
        <v>5752</v>
      </c>
      <c r="D17" s="726">
        <v>5420</v>
      </c>
      <c r="E17" s="717">
        <v>5420</v>
      </c>
      <c r="F17" s="717">
        <v>5420</v>
      </c>
      <c r="G17" s="717">
        <v>5420</v>
      </c>
    </row>
    <row r="18" spans="1:7" s="708" customFormat="1" ht="21.9" customHeight="1">
      <c r="A18" s="714" t="s">
        <v>422</v>
      </c>
      <c r="B18" s="715" t="s">
        <v>345</v>
      </c>
      <c r="C18" s="726">
        <v>563</v>
      </c>
      <c r="D18" s="726">
        <v>568</v>
      </c>
      <c r="E18" s="717">
        <v>568</v>
      </c>
      <c r="F18" s="717">
        <v>568</v>
      </c>
      <c r="G18" s="717">
        <v>563</v>
      </c>
    </row>
    <row r="19" spans="1:7" s="708" customFormat="1" ht="21.9" customHeight="1">
      <c r="A19" s="714" t="s">
        <v>435</v>
      </c>
      <c r="B19" s="715" t="s">
        <v>345</v>
      </c>
      <c r="C19" s="726">
        <v>798</v>
      </c>
      <c r="D19" s="726">
        <v>825</v>
      </c>
      <c r="E19" s="717">
        <v>825</v>
      </c>
      <c r="F19" s="717">
        <v>825</v>
      </c>
      <c r="G19" s="717">
        <v>825</v>
      </c>
    </row>
    <row r="20" spans="1:7" s="708" customFormat="1" ht="21.9" customHeight="1">
      <c r="A20" s="43" t="s">
        <v>436</v>
      </c>
      <c r="B20" s="727" t="s">
        <v>345</v>
      </c>
      <c r="C20" s="726">
        <v>18</v>
      </c>
      <c r="D20" s="726">
        <v>24</v>
      </c>
      <c r="E20" s="717">
        <v>24</v>
      </c>
      <c r="F20" s="717">
        <v>24</v>
      </c>
      <c r="G20" s="717">
        <v>24</v>
      </c>
    </row>
    <row r="21" spans="1:7" s="708" customFormat="1" ht="21.9" customHeight="1">
      <c r="A21" s="43" t="s">
        <v>437</v>
      </c>
      <c r="B21" s="728" t="s">
        <v>438</v>
      </c>
      <c r="C21" s="726">
        <v>62</v>
      </c>
      <c r="D21" s="726">
        <v>64</v>
      </c>
      <c r="E21" s="717">
        <v>64</v>
      </c>
      <c r="F21" s="717">
        <v>64</v>
      </c>
      <c r="G21" s="717">
        <v>64</v>
      </c>
    </row>
    <row r="22" spans="1:7" s="708" customFormat="1" ht="21.9" customHeight="1">
      <c r="A22" s="714" t="s">
        <v>439</v>
      </c>
      <c r="B22" s="715" t="s">
        <v>425</v>
      </c>
      <c r="C22" s="726">
        <v>424</v>
      </c>
      <c r="D22" s="726">
        <v>347</v>
      </c>
      <c r="E22" s="717">
        <v>334</v>
      </c>
      <c r="F22" s="717">
        <v>1003.9</v>
      </c>
      <c r="G22" s="717">
        <v>1159.3</v>
      </c>
    </row>
    <row r="23" spans="1:7" s="708" customFormat="1" ht="21.9" customHeight="1">
      <c r="A23" s="714" t="s">
        <v>440</v>
      </c>
      <c r="B23" s="715" t="s">
        <v>425</v>
      </c>
      <c r="C23" s="726">
        <v>114</v>
      </c>
      <c r="D23" s="726">
        <v>93</v>
      </c>
      <c r="E23" s="717">
        <v>108</v>
      </c>
      <c r="F23" s="717">
        <v>430.55599999999998</v>
      </c>
      <c r="G23" s="717">
        <v>469.76</v>
      </c>
    </row>
    <row r="24" spans="1:7" s="708" customFormat="1" ht="21.9" customHeight="1">
      <c r="A24" s="43" t="s">
        <v>441</v>
      </c>
      <c r="B24" s="727" t="s">
        <v>428</v>
      </c>
      <c r="C24" s="729">
        <v>26.904761904761905</v>
      </c>
      <c r="D24" s="729">
        <v>26.8</v>
      </c>
      <c r="E24" s="722">
        <v>32.335329341317362</v>
      </c>
      <c r="F24" s="722">
        <v>42.888335491582822</v>
      </c>
      <c r="G24" s="722">
        <v>40.521004054170625</v>
      </c>
    </row>
    <row r="25" spans="1:7" s="730" customFormat="1" ht="5.0999999999999996" customHeight="1">
      <c r="A25" s="27"/>
      <c r="B25" s="27"/>
      <c r="C25" s="27"/>
      <c r="D25" s="27"/>
      <c r="E25" s="27"/>
      <c r="F25" s="27"/>
      <c r="G25" s="27"/>
    </row>
    <row r="26" spans="1:7" s="730" customFormat="1" ht="5.0999999999999996" customHeight="1">
      <c r="A26" s="731"/>
      <c r="B26" s="731"/>
      <c r="C26" s="731"/>
      <c r="D26" s="731"/>
      <c r="E26" s="731"/>
      <c r="F26" s="731"/>
      <c r="G26" s="731"/>
    </row>
    <row r="27" spans="1:7" s="708" customFormat="1" ht="15" customHeight="1">
      <c r="A27" s="707" t="s">
        <v>314</v>
      </c>
      <c r="B27" s="707"/>
      <c r="C27" s="707"/>
      <c r="D27" s="707"/>
      <c r="E27" s="707"/>
      <c r="F27" s="707"/>
      <c r="G27" s="707"/>
    </row>
    <row r="28" spans="1:7" s="708" customFormat="1" ht="20.100000000000001" customHeight="1">
      <c r="A28" s="707"/>
      <c r="B28" s="707"/>
      <c r="C28" s="707"/>
      <c r="D28" s="707"/>
      <c r="E28" s="707"/>
      <c r="F28" s="707"/>
      <c r="G28" s="707"/>
    </row>
  </sheetData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1"/>
  <sheetViews>
    <sheetView showGridLines="0" zoomScaleNormal="100" zoomScaleSheetLayoutView="100" workbookViewId="0">
      <selection activeCell="O24" sqref="O24"/>
    </sheetView>
  </sheetViews>
  <sheetFormatPr baseColWidth="10" defaultColWidth="9.44140625" defaultRowHeight="14.4"/>
  <cols>
    <col min="1" max="1" width="22.5546875" customWidth="1"/>
    <col min="2" max="2" width="10.5546875" customWidth="1"/>
    <col min="3" max="3" width="11.44140625" customWidth="1"/>
    <col min="4" max="4" width="13.5546875" customWidth="1"/>
    <col min="5" max="5" width="12.5546875" customWidth="1"/>
    <col min="6" max="6" width="10.5546875" customWidth="1"/>
    <col min="7" max="7" width="16" customWidth="1"/>
    <col min="257" max="257" width="22.5546875" customWidth="1"/>
    <col min="258" max="258" width="8.6640625" customWidth="1"/>
    <col min="259" max="259" width="10.6640625" customWidth="1"/>
    <col min="260" max="261" width="13.6640625" customWidth="1"/>
    <col min="262" max="262" width="11.6640625" customWidth="1"/>
    <col min="263" max="263" width="13.6640625" customWidth="1"/>
    <col min="513" max="513" width="22.5546875" customWidth="1"/>
    <col min="514" max="514" width="8.6640625" customWidth="1"/>
    <col min="515" max="515" width="10.6640625" customWidth="1"/>
    <col min="516" max="517" width="13.6640625" customWidth="1"/>
    <col min="518" max="518" width="11.6640625" customWidth="1"/>
    <col min="519" max="519" width="13.6640625" customWidth="1"/>
    <col min="769" max="769" width="22.5546875" customWidth="1"/>
    <col min="770" max="770" width="8.6640625" customWidth="1"/>
    <col min="771" max="771" width="10.6640625" customWidth="1"/>
    <col min="772" max="773" width="13.6640625" customWidth="1"/>
    <col min="774" max="774" width="11.6640625" customWidth="1"/>
    <col min="775" max="775" width="13.6640625" customWidth="1"/>
    <col min="1025" max="1025" width="22.5546875" customWidth="1"/>
    <col min="1026" max="1026" width="8.6640625" customWidth="1"/>
    <col min="1027" max="1027" width="10.6640625" customWidth="1"/>
    <col min="1028" max="1029" width="13.6640625" customWidth="1"/>
    <col min="1030" max="1030" width="11.6640625" customWidth="1"/>
    <col min="1031" max="1031" width="13.6640625" customWidth="1"/>
    <col min="1281" max="1281" width="22.5546875" customWidth="1"/>
    <col min="1282" max="1282" width="8.6640625" customWidth="1"/>
    <col min="1283" max="1283" width="10.6640625" customWidth="1"/>
    <col min="1284" max="1285" width="13.6640625" customWidth="1"/>
    <col min="1286" max="1286" width="11.6640625" customWidth="1"/>
    <col min="1287" max="1287" width="13.6640625" customWidth="1"/>
    <col min="1537" max="1537" width="22.5546875" customWidth="1"/>
    <col min="1538" max="1538" width="8.6640625" customWidth="1"/>
    <col min="1539" max="1539" width="10.6640625" customWidth="1"/>
    <col min="1540" max="1541" width="13.6640625" customWidth="1"/>
    <col min="1542" max="1542" width="11.6640625" customWidth="1"/>
    <col min="1543" max="1543" width="13.6640625" customWidth="1"/>
    <col min="1793" max="1793" width="22.5546875" customWidth="1"/>
    <col min="1794" max="1794" width="8.6640625" customWidth="1"/>
    <col min="1795" max="1795" width="10.6640625" customWidth="1"/>
    <col min="1796" max="1797" width="13.6640625" customWidth="1"/>
    <col min="1798" max="1798" width="11.6640625" customWidth="1"/>
    <col min="1799" max="1799" width="13.6640625" customWidth="1"/>
    <col min="2049" max="2049" width="22.5546875" customWidth="1"/>
    <col min="2050" max="2050" width="8.6640625" customWidth="1"/>
    <col min="2051" max="2051" width="10.6640625" customWidth="1"/>
    <col min="2052" max="2053" width="13.6640625" customWidth="1"/>
    <col min="2054" max="2054" width="11.6640625" customWidth="1"/>
    <col min="2055" max="2055" width="13.6640625" customWidth="1"/>
    <col min="2305" max="2305" width="22.5546875" customWidth="1"/>
    <col min="2306" max="2306" width="8.6640625" customWidth="1"/>
    <col min="2307" max="2307" width="10.6640625" customWidth="1"/>
    <col min="2308" max="2309" width="13.6640625" customWidth="1"/>
    <col min="2310" max="2310" width="11.6640625" customWidth="1"/>
    <col min="2311" max="2311" width="13.6640625" customWidth="1"/>
    <col min="2561" max="2561" width="22.5546875" customWidth="1"/>
    <col min="2562" max="2562" width="8.6640625" customWidth="1"/>
    <col min="2563" max="2563" width="10.6640625" customWidth="1"/>
    <col min="2564" max="2565" width="13.6640625" customWidth="1"/>
    <col min="2566" max="2566" width="11.6640625" customWidth="1"/>
    <col min="2567" max="2567" width="13.6640625" customWidth="1"/>
    <col min="2817" max="2817" width="22.5546875" customWidth="1"/>
    <col min="2818" max="2818" width="8.6640625" customWidth="1"/>
    <col min="2819" max="2819" width="10.6640625" customWidth="1"/>
    <col min="2820" max="2821" width="13.6640625" customWidth="1"/>
    <col min="2822" max="2822" width="11.6640625" customWidth="1"/>
    <col min="2823" max="2823" width="13.6640625" customWidth="1"/>
    <col min="3073" max="3073" width="22.5546875" customWidth="1"/>
    <col min="3074" max="3074" width="8.6640625" customWidth="1"/>
    <col min="3075" max="3075" width="10.6640625" customWidth="1"/>
    <col min="3076" max="3077" width="13.6640625" customWidth="1"/>
    <col min="3078" max="3078" width="11.6640625" customWidth="1"/>
    <col min="3079" max="3079" width="13.6640625" customWidth="1"/>
    <col min="3329" max="3329" width="22.5546875" customWidth="1"/>
    <col min="3330" max="3330" width="8.6640625" customWidth="1"/>
    <col min="3331" max="3331" width="10.6640625" customWidth="1"/>
    <col min="3332" max="3333" width="13.6640625" customWidth="1"/>
    <col min="3334" max="3334" width="11.6640625" customWidth="1"/>
    <col min="3335" max="3335" width="13.6640625" customWidth="1"/>
    <col min="3585" max="3585" width="22.5546875" customWidth="1"/>
    <col min="3586" max="3586" width="8.6640625" customWidth="1"/>
    <col min="3587" max="3587" width="10.6640625" customWidth="1"/>
    <col min="3588" max="3589" width="13.6640625" customWidth="1"/>
    <col min="3590" max="3590" width="11.6640625" customWidth="1"/>
    <col min="3591" max="3591" width="13.6640625" customWidth="1"/>
    <col min="3841" max="3841" width="22.5546875" customWidth="1"/>
    <col min="3842" max="3842" width="8.6640625" customWidth="1"/>
    <col min="3843" max="3843" width="10.6640625" customWidth="1"/>
    <col min="3844" max="3845" width="13.6640625" customWidth="1"/>
    <col min="3846" max="3846" width="11.6640625" customWidth="1"/>
    <col min="3847" max="3847" width="13.6640625" customWidth="1"/>
    <col min="4097" max="4097" width="22.5546875" customWidth="1"/>
    <col min="4098" max="4098" width="8.6640625" customWidth="1"/>
    <col min="4099" max="4099" width="10.6640625" customWidth="1"/>
    <col min="4100" max="4101" width="13.6640625" customWidth="1"/>
    <col min="4102" max="4102" width="11.6640625" customWidth="1"/>
    <col min="4103" max="4103" width="13.6640625" customWidth="1"/>
    <col min="4353" max="4353" width="22.5546875" customWidth="1"/>
    <col min="4354" max="4354" width="8.6640625" customWidth="1"/>
    <col min="4355" max="4355" width="10.6640625" customWidth="1"/>
    <col min="4356" max="4357" width="13.6640625" customWidth="1"/>
    <col min="4358" max="4358" width="11.6640625" customWidth="1"/>
    <col min="4359" max="4359" width="13.6640625" customWidth="1"/>
    <col min="4609" max="4609" width="22.5546875" customWidth="1"/>
    <col min="4610" max="4610" width="8.6640625" customWidth="1"/>
    <col min="4611" max="4611" width="10.6640625" customWidth="1"/>
    <col min="4612" max="4613" width="13.6640625" customWidth="1"/>
    <col min="4614" max="4614" width="11.6640625" customWidth="1"/>
    <col min="4615" max="4615" width="13.6640625" customWidth="1"/>
    <col min="4865" max="4865" width="22.5546875" customWidth="1"/>
    <col min="4866" max="4866" width="8.6640625" customWidth="1"/>
    <col min="4867" max="4867" width="10.6640625" customWidth="1"/>
    <col min="4868" max="4869" width="13.6640625" customWidth="1"/>
    <col min="4870" max="4870" width="11.6640625" customWidth="1"/>
    <col min="4871" max="4871" width="13.6640625" customWidth="1"/>
    <col min="5121" max="5121" width="22.5546875" customWidth="1"/>
    <col min="5122" max="5122" width="8.6640625" customWidth="1"/>
    <col min="5123" max="5123" width="10.6640625" customWidth="1"/>
    <col min="5124" max="5125" width="13.6640625" customWidth="1"/>
    <col min="5126" max="5126" width="11.6640625" customWidth="1"/>
    <col min="5127" max="5127" width="13.6640625" customWidth="1"/>
    <col min="5377" max="5377" width="22.5546875" customWidth="1"/>
    <col min="5378" max="5378" width="8.6640625" customWidth="1"/>
    <col min="5379" max="5379" width="10.6640625" customWidth="1"/>
    <col min="5380" max="5381" width="13.6640625" customWidth="1"/>
    <col min="5382" max="5382" width="11.6640625" customWidth="1"/>
    <col min="5383" max="5383" width="13.6640625" customWidth="1"/>
    <col min="5633" max="5633" width="22.5546875" customWidth="1"/>
    <col min="5634" max="5634" width="8.6640625" customWidth="1"/>
    <col min="5635" max="5635" width="10.6640625" customWidth="1"/>
    <col min="5636" max="5637" width="13.6640625" customWidth="1"/>
    <col min="5638" max="5638" width="11.6640625" customWidth="1"/>
    <col min="5639" max="5639" width="13.6640625" customWidth="1"/>
    <col min="5889" max="5889" width="22.5546875" customWidth="1"/>
    <col min="5890" max="5890" width="8.6640625" customWidth="1"/>
    <col min="5891" max="5891" width="10.6640625" customWidth="1"/>
    <col min="5892" max="5893" width="13.6640625" customWidth="1"/>
    <col min="5894" max="5894" width="11.6640625" customWidth="1"/>
    <col min="5895" max="5895" width="13.6640625" customWidth="1"/>
    <col min="6145" max="6145" width="22.5546875" customWidth="1"/>
    <col min="6146" max="6146" width="8.6640625" customWidth="1"/>
    <col min="6147" max="6147" width="10.6640625" customWidth="1"/>
    <col min="6148" max="6149" width="13.6640625" customWidth="1"/>
    <col min="6150" max="6150" width="11.6640625" customWidth="1"/>
    <col min="6151" max="6151" width="13.6640625" customWidth="1"/>
    <col min="6401" max="6401" width="22.5546875" customWidth="1"/>
    <col min="6402" max="6402" width="8.6640625" customWidth="1"/>
    <col min="6403" max="6403" width="10.6640625" customWidth="1"/>
    <col min="6404" max="6405" width="13.6640625" customWidth="1"/>
    <col min="6406" max="6406" width="11.6640625" customWidth="1"/>
    <col min="6407" max="6407" width="13.6640625" customWidth="1"/>
    <col min="6657" max="6657" width="22.5546875" customWidth="1"/>
    <col min="6658" max="6658" width="8.6640625" customWidth="1"/>
    <col min="6659" max="6659" width="10.6640625" customWidth="1"/>
    <col min="6660" max="6661" width="13.6640625" customWidth="1"/>
    <col min="6662" max="6662" width="11.6640625" customWidth="1"/>
    <col min="6663" max="6663" width="13.6640625" customWidth="1"/>
    <col min="6913" max="6913" width="22.5546875" customWidth="1"/>
    <col min="6914" max="6914" width="8.6640625" customWidth="1"/>
    <col min="6915" max="6915" width="10.6640625" customWidth="1"/>
    <col min="6916" max="6917" width="13.6640625" customWidth="1"/>
    <col min="6918" max="6918" width="11.6640625" customWidth="1"/>
    <col min="6919" max="6919" width="13.6640625" customWidth="1"/>
    <col min="7169" max="7169" width="22.5546875" customWidth="1"/>
    <col min="7170" max="7170" width="8.6640625" customWidth="1"/>
    <col min="7171" max="7171" width="10.6640625" customWidth="1"/>
    <col min="7172" max="7173" width="13.6640625" customWidth="1"/>
    <col min="7174" max="7174" width="11.6640625" customWidth="1"/>
    <col min="7175" max="7175" width="13.6640625" customWidth="1"/>
    <col min="7425" max="7425" width="22.5546875" customWidth="1"/>
    <col min="7426" max="7426" width="8.6640625" customWidth="1"/>
    <col min="7427" max="7427" width="10.6640625" customWidth="1"/>
    <col min="7428" max="7429" width="13.6640625" customWidth="1"/>
    <col min="7430" max="7430" width="11.6640625" customWidth="1"/>
    <col min="7431" max="7431" width="13.6640625" customWidth="1"/>
    <col min="7681" max="7681" width="22.5546875" customWidth="1"/>
    <col min="7682" max="7682" width="8.6640625" customWidth="1"/>
    <col min="7683" max="7683" width="10.6640625" customWidth="1"/>
    <col min="7684" max="7685" width="13.6640625" customWidth="1"/>
    <col min="7686" max="7686" width="11.6640625" customWidth="1"/>
    <col min="7687" max="7687" width="13.6640625" customWidth="1"/>
    <col min="7937" max="7937" width="22.5546875" customWidth="1"/>
    <col min="7938" max="7938" width="8.6640625" customWidth="1"/>
    <col min="7939" max="7939" width="10.6640625" customWidth="1"/>
    <col min="7940" max="7941" width="13.6640625" customWidth="1"/>
    <col min="7942" max="7942" width="11.6640625" customWidth="1"/>
    <col min="7943" max="7943" width="13.6640625" customWidth="1"/>
    <col min="8193" max="8193" width="22.5546875" customWidth="1"/>
    <col min="8194" max="8194" width="8.6640625" customWidth="1"/>
    <col min="8195" max="8195" width="10.6640625" customWidth="1"/>
    <col min="8196" max="8197" width="13.6640625" customWidth="1"/>
    <col min="8198" max="8198" width="11.6640625" customWidth="1"/>
    <col min="8199" max="8199" width="13.6640625" customWidth="1"/>
    <col min="8449" max="8449" width="22.5546875" customWidth="1"/>
    <col min="8450" max="8450" width="8.6640625" customWidth="1"/>
    <col min="8451" max="8451" width="10.6640625" customWidth="1"/>
    <col min="8452" max="8453" width="13.6640625" customWidth="1"/>
    <col min="8454" max="8454" width="11.6640625" customWidth="1"/>
    <col min="8455" max="8455" width="13.6640625" customWidth="1"/>
    <col min="8705" max="8705" width="22.5546875" customWidth="1"/>
    <col min="8706" max="8706" width="8.6640625" customWidth="1"/>
    <col min="8707" max="8707" width="10.6640625" customWidth="1"/>
    <col min="8708" max="8709" width="13.6640625" customWidth="1"/>
    <col min="8710" max="8710" width="11.6640625" customWidth="1"/>
    <col min="8711" max="8711" width="13.6640625" customWidth="1"/>
    <col min="8961" max="8961" width="22.5546875" customWidth="1"/>
    <col min="8962" max="8962" width="8.6640625" customWidth="1"/>
    <col min="8963" max="8963" width="10.6640625" customWidth="1"/>
    <col min="8964" max="8965" width="13.6640625" customWidth="1"/>
    <col min="8966" max="8966" width="11.6640625" customWidth="1"/>
    <col min="8967" max="8967" width="13.6640625" customWidth="1"/>
    <col min="9217" max="9217" width="22.5546875" customWidth="1"/>
    <col min="9218" max="9218" width="8.6640625" customWidth="1"/>
    <col min="9219" max="9219" width="10.6640625" customWidth="1"/>
    <col min="9220" max="9221" width="13.6640625" customWidth="1"/>
    <col min="9222" max="9222" width="11.6640625" customWidth="1"/>
    <col min="9223" max="9223" width="13.6640625" customWidth="1"/>
    <col min="9473" max="9473" width="22.5546875" customWidth="1"/>
    <col min="9474" max="9474" width="8.6640625" customWidth="1"/>
    <col min="9475" max="9475" width="10.6640625" customWidth="1"/>
    <col min="9476" max="9477" width="13.6640625" customWidth="1"/>
    <col min="9478" max="9478" width="11.6640625" customWidth="1"/>
    <col min="9479" max="9479" width="13.6640625" customWidth="1"/>
    <col min="9729" max="9729" width="22.5546875" customWidth="1"/>
    <col min="9730" max="9730" width="8.6640625" customWidth="1"/>
    <col min="9731" max="9731" width="10.6640625" customWidth="1"/>
    <col min="9732" max="9733" width="13.6640625" customWidth="1"/>
    <col min="9734" max="9734" width="11.6640625" customWidth="1"/>
    <col min="9735" max="9735" width="13.6640625" customWidth="1"/>
    <col min="9985" max="9985" width="22.5546875" customWidth="1"/>
    <col min="9986" max="9986" width="8.6640625" customWidth="1"/>
    <col min="9987" max="9987" width="10.6640625" customWidth="1"/>
    <col min="9988" max="9989" width="13.6640625" customWidth="1"/>
    <col min="9990" max="9990" width="11.6640625" customWidth="1"/>
    <col min="9991" max="9991" width="13.6640625" customWidth="1"/>
    <col min="10241" max="10241" width="22.5546875" customWidth="1"/>
    <col min="10242" max="10242" width="8.6640625" customWidth="1"/>
    <col min="10243" max="10243" width="10.6640625" customWidth="1"/>
    <col min="10244" max="10245" width="13.6640625" customWidth="1"/>
    <col min="10246" max="10246" width="11.6640625" customWidth="1"/>
    <col min="10247" max="10247" width="13.6640625" customWidth="1"/>
    <col min="10497" max="10497" width="22.5546875" customWidth="1"/>
    <col min="10498" max="10498" width="8.6640625" customWidth="1"/>
    <col min="10499" max="10499" width="10.6640625" customWidth="1"/>
    <col min="10500" max="10501" width="13.6640625" customWidth="1"/>
    <col min="10502" max="10502" width="11.6640625" customWidth="1"/>
    <col min="10503" max="10503" width="13.6640625" customWidth="1"/>
    <col min="10753" max="10753" width="22.5546875" customWidth="1"/>
    <col min="10754" max="10754" width="8.6640625" customWidth="1"/>
    <col min="10755" max="10755" width="10.6640625" customWidth="1"/>
    <col min="10756" max="10757" width="13.6640625" customWidth="1"/>
    <col min="10758" max="10758" width="11.6640625" customWidth="1"/>
    <col min="10759" max="10759" width="13.6640625" customWidth="1"/>
    <col min="11009" max="11009" width="22.5546875" customWidth="1"/>
    <col min="11010" max="11010" width="8.6640625" customWidth="1"/>
    <col min="11011" max="11011" width="10.6640625" customWidth="1"/>
    <col min="11012" max="11013" width="13.6640625" customWidth="1"/>
    <col min="11014" max="11014" width="11.6640625" customWidth="1"/>
    <col min="11015" max="11015" width="13.6640625" customWidth="1"/>
    <col min="11265" max="11265" width="22.5546875" customWidth="1"/>
    <col min="11266" max="11266" width="8.6640625" customWidth="1"/>
    <col min="11267" max="11267" width="10.6640625" customWidth="1"/>
    <col min="11268" max="11269" width="13.6640625" customWidth="1"/>
    <col min="11270" max="11270" width="11.6640625" customWidth="1"/>
    <col min="11271" max="11271" width="13.6640625" customWidth="1"/>
    <col min="11521" max="11521" width="22.5546875" customWidth="1"/>
    <col min="11522" max="11522" width="8.6640625" customWidth="1"/>
    <col min="11523" max="11523" width="10.6640625" customWidth="1"/>
    <col min="11524" max="11525" width="13.6640625" customWidth="1"/>
    <col min="11526" max="11526" width="11.6640625" customWidth="1"/>
    <col min="11527" max="11527" width="13.6640625" customWidth="1"/>
    <col min="11777" max="11777" width="22.5546875" customWidth="1"/>
    <col min="11778" max="11778" width="8.6640625" customWidth="1"/>
    <col min="11779" max="11779" width="10.6640625" customWidth="1"/>
    <col min="11780" max="11781" width="13.6640625" customWidth="1"/>
    <col min="11782" max="11782" width="11.6640625" customWidth="1"/>
    <col min="11783" max="11783" width="13.6640625" customWidth="1"/>
    <col min="12033" max="12033" width="22.5546875" customWidth="1"/>
    <col min="12034" max="12034" width="8.6640625" customWidth="1"/>
    <col min="12035" max="12035" width="10.6640625" customWidth="1"/>
    <col min="12036" max="12037" width="13.6640625" customWidth="1"/>
    <col min="12038" max="12038" width="11.6640625" customWidth="1"/>
    <col min="12039" max="12039" width="13.6640625" customWidth="1"/>
    <col min="12289" max="12289" width="22.5546875" customWidth="1"/>
    <col min="12290" max="12290" width="8.6640625" customWidth="1"/>
    <col min="12291" max="12291" width="10.6640625" customWidth="1"/>
    <col min="12292" max="12293" width="13.6640625" customWidth="1"/>
    <col min="12294" max="12294" width="11.6640625" customWidth="1"/>
    <col min="12295" max="12295" width="13.6640625" customWidth="1"/>
    <col min="12545" max="12545" width="22.5546875" customWidth="1"/>
    <col min="12546" max="12546" width="8.6640625" customWidth="1"/>
    <col min="12547" max="12547" width="10.6640625" customWidth="1"/>
    <col min="12548" max="12549" width="13.6640625" customWidth="1"/>
    <col min="12550" max="12550" width="11.6640625" customWidth="1"/>
    <col min="12551" max="12551" width="13.6640625" customWidth="1"/>
    <col min="12801" max="12801" width="22.5546875" customWidth="1"/>
    <col min="12802" max="12802" width="8.6640625" customWidth="1"/>
    <col min="12803" max="12803" width="10.6640625" customWidth="1"/>
    <col min="12804" max="12805" width="13.6640625" customWidth="1"/>
    <col min="12806" max="12806" width="11.6640625" customWidth="1"/>
    <col min="12807" max="12807" width="13.6640625" customWidth="1"/>
    <col min="13057" max="13057" width="22.5546875" customWidth="1"/>
    <col min="13058" max="13058" width="8.6640625" customWidth="1"/>
    <col min="13059" max="13059" width="10.6640625" customWidth="1"/>
    <col min="13060" max="13061" width="13.6640625" customWidth="1"/>
    <col min="13062" max="13062" width="11.6640625" customWidth="1"/>
    <col min="13063" max="13063" width="13.6640625" customWidth="1"/>
    <col min="13313" max="13313" width="22.5546875" customWidth="1"/>
    <col min="13314" max="13314" width="8.6640625" customWidth="1"/>
    <col min="13315" max="13315" width="10.6640625" customWidth="1"/>
    <col min="13316" max="13317" width="13.6640625" customWidth="1"/>
    <col min="13318" max="13318" width="11.6640625" customWidth="1"/>
    <col min="13319" max="13319" width="13.6640625" customWidth="1"/>
    <col min="13569" max="13569" width="22.5546875" customWidth="1"/>
    <col min="13570" max="13570" width="8.6640625" customWidth="1"/>
    <col min="13571" max="13571" width="10.6640625" customWidth="1"/>
    <col min="13572" max="13573" width="13.6640625" customWidth="1"/>
    <col min="13574" max="13574" width="11.6640625" customWidth="1"/>
    <col min="13575" max="13575" width="13.6640625" customWidth="1"/>
    <col min="13825" max="13825" width="22.5546875" customWidth="1"/>
    <col min="13826" max="13826" width="8.6640625" customWidth="1"/>
    <col min="13827" max="13827" width="10.6640625" customWidth="1"/>
    <col min="13828" max="13829" width="13.6640625" customWidth="1"/>
    <col min="13830" max="13830" width="11.6640625" customWidth="1"/>
    <col min="13831" max="13831" width="13.6640625" customWidth="1"/>
    <col min="14081" max="14081" width="22.5546875" customWidth="1"/>
    <col min="14082" max="14082" width="8.6640625" customWidth="1"/>
    <col min="14083" max="14083" width="10.6640625" customWidth="1"/>
    <col min="14084" max="14085" width="13.6640625" customWidth="1"/>
    <col min="14086" max="14086" width="11.6640625" customWidth="1"/>
    <col min="14087" max="14087" width="13.6640625" customWidth="1"/>
    <col min="14337" max="14337" width="22.5546875" customWidth="1"/>
    <col min="14338" max="14338" width="8.6640625" customWidth="1"/>
    <col min="14339" max="14339" width="10.6640625" customWidth="1"/>
    <col min="14340" max="14341" width="13.6640625" customWidth="1"/>
    <col min="14342" max="14342" width="11.6640625" customWidth="1"/>
    <col min="14343" max="14343" width="13.6640625" customWidth="1"/>
    <col min="14593" max="14593" width="22.5546875" customWidth="1"/>
    <col min="14594" max="14594" width="8.6640625" customWidth="1"/>
    <col min="14595" max="14595" width="10.6640625" customWidth="1"/>
    <col min="14596" max="14597" width="13.6640625" customWidth="1"/>
    <col min="14598" max="14598" width="11.6640625" customWidth="1"/>
    <col min="14599" max="14599" width="13.6640625" customWidth="1"/>
    <col min="14849" max="14849" width="22.5546875" customWidth="1"/>
    <col min="14850" max="14850" width="8.6640625" customWidth="1"/>
    <col min="14851" max="14851" width="10.6640625" customWidth="1"/>
    <col min="14852" max="14853" width="13.6640625" customWidth="1"/>
    <col min="14854" max="14854" width="11.6640625" customWidth="1"/>
    <col min="14855" max="14855" width="13.6640625" customWidth="1"/>
    <col min="15105" max="15105" width="22.5546875" customWidth="1"/>
    <col min="15106" max="15106" width="8.6640625" customWidth="1"/>
    <col min="15107" max="15107" width="10.6640625" customWidth="1"/>
    <col min="15108" max="15109" width="13.6640625" customWidth="1"/>
    <col min="15110" max="15110" width="11.6640625" customWidth="1"/>
    <col min="15111" max="15111" width="13.6640625" customWidth="1"/>
    <col min="15361" max="15361" width="22.5546875" customWidth="1"/>
    <col min="15362" max="15362" width="8.6640625" customWidth="1"/>
    <col min="15363" max="15363" width="10.6640625" customWidth="1"/>
    <col min="15364" max="15365" width="13.6640625" customWidth="1"/>
    <col min="15366" max="15366" width="11.6640625" customWidth="1"/>
    <col min="15367" max="15367" width="13.6640625" customWidth="1"/>
    <col min="15617" max="15617" width="22.5546875" customWidth="1"/>
    <col min="15618" max="15618" width="8.6640625" customWidth="1"/>
    <col min="15619" max="15619" width="10.6640625" customWidth="1"/>
    <col min="15620" max="15621" width="13.6640625" customWidth="1"/>
    <col min="15622" max="15622" width="11.6640625" customWidth="1"/>
    <col min="15623" max="15623" width="13.6640625" customWidth="1"/>
    <col min="15873" max="15873" width="22.5546875" customWidth="1"/>
    <col min="15874" max="15874" width="8.6640625" customWidth="1"/>
    <col min="15875" max="15875" width="10.6640625" customWidth="1"/>
    <col min="15876" max="15877" width="13.6640625" customWidth="1"/>
    <col min="15878" max="15878" width="11.6640625" customWidth="1"/>
    <col min="15879" max="15879" width="13.6640625" customWidth="1"/>
    <col min="16129" max="16129" width="22.5546875" customWidth="1"/>
    <col min="16130" max="16130" width="8.6640625" customWidth="1"/>
    <col min="16131" max="16131" width="10.6640625" customWidth="1"/>
    <col min="16132" max="16133" width="13.6640625" customWidth="1"/>
    <col min="16134" max="16134" width="11.6640625" customWidth="1"/>
    <col min="16135" max="16135" width="13.6640625" customWidth="1"/>
  </cols>
  <sheetData>
    <row r="1" spans="1:12" s="786" customFormat="1" ht="15" customHeight="1">
      <c r="A1" s="705" t="s">
        <v>496</v>
      </c>
      <c r="B1" s="706"/>
      <c r="C1" s="706"/>
      <c r="D1" s="706"/>
      <c r="E1" s="706"/>
      <c r="F1" s="706"/>
      <c r="G1" s="784"/>
      <c r="H1" s="785"/>
    </row>
    <row r="2" spans="1:12" s="786" customFormat="1" ht="15" customHeight="1">
      <c r="A2" s="787"/>
      <c r="B2" s="787"/>
      <c r="C2" s="787"/>
      <c r="D2" s="787"/>
      <c r="E2" s="787"/>
      <c r="F2" s="787"/>
      <c r="G2" s="784"/>
      <c r="H2" s="785"/>
    </row>
    <row r="3" spans="1:12" s="786" customFormat="1" ht="15" customHeight="1">
      <c r="A3" s="735"/>
      <c r="B3" s="735"/>
      <c r="C3" s="732"/>
      <c r="D3" s="732"/>
      <c r="E3" s="732"/>
      <c r="F3" s="732"/>
      <c r="G3" s="736" t="s">
        <v>443</v>
      </c>
      <c r="H3" s="785"/>
    </row>
    <row r="4" spans="1:12" s="733" customFormat="1" ht="15" customHeight="1">
      <c r="A4" s="697"/>
      <c r="B4" s="810"/>
      <c r="C4" s="810"/>
      <c r="D4" s="810"/>
      <c r="E4" s="810"/>
      <c r="F4" s="810"/>
      <c r="G4" s="810" t="s">
        <v>497</v>
      </c>
      <c r="H4" s="732"/>
    </row>
    <row r="5" spans="1:12" s="733" customFormat="1" ht="15" customHeight="1">
      <c r="A5" s="697" t="s">
        <v>299</v>
      </c>
      <c r="B5" s="810" t="s">
        <v>30</v>
      </c>
      <c r="C5" s="810" t="s">
        <v>498</v>
      </c>
      <c r="D5" s="810" t="s">
        <v>499</v>
      </c>
      <c r="E5" s="810" t="s">
        <v>500</v>
      </c>
      <c r="F5" s="810" t="s">
        <v>501</v>
      </c>
      <c r="G5" s="810" t="s">
        <v>502</v>
      </c>
      <c r="H5" s="732"/>
    </row>
    <row r="6" spans="1:12" s="733" customFormat="1" ht="5.0999999999999996" customHeight="1">
      <c r="A6" s="789"/>
      <c r="B6" s="789"/>
      <c r="C6" s="789"/>
      <c r="D6" s="790"/>
      <c r="E6" s="790"/>
      <c r="F6" s="790"/>
      <c r="G6" s="790"/>
      <c r="H6" s="732"/>
    </row>
    <row r="7" spans="1:12" s="733" customFormat="1" ht="15" customHeight="1">
      <c r="A7" s="697" t="s">
        <v>231</v>
      </c>
      <c r="B7" s="1645">
        <f t="shared" ref="B7:B23" si="0">SUM(C7:G7,C29:G29)</f>
        <v>8709.2999999999993</v>
      </c>
      <c r="C7" s="1645">
        <f>SUM(C8:C23)</f>
        <v>174.3</v>
      </c>
      <c r="D7" s="1645">
        <f>SUM(D8:D23)</f>
        <v>2054.1999999999998</v>
      </c>
      <c r="E7" s="1645">
        <f>SUM(E8:E23)</f>
        <v>1008</v>
      </c>
      <c r="F7" s="1645">
        <f>SUM(F8:F23)</f>
        <v>2338.7999999999997</v>
      </c>
      <c r="G7" s="1645">
        <f>SUM(G8:G23)</f>
        <v>626.80000000000007</v>
      </c>
      <c r="H7" s="732"/>
    </row>
    <row r="8" spans="1:12" s="733" customFormat="1" ht="15" customHeight="1">
      <c r="A8" s="750" t="s">
        <v>449</v>
      </c>
      <c r="B8" s="791">
        <f t="shared" si="0"/>
        <v>752.8</v>
      </c>
      <c r="C8" s="752">
        <v>2.7</v>
      </c>
      <c r="D8" s="753">
        <v>221.1</v>
      </c>
      <c r="E8" s="753">
        <v>22.3</v>
      </c>
      <c r="F8" s="753">
        <v>31.8</v>
      </c>
      <c r="G8" s="753">
        <v>82.9</v>
      </c>
      <c r="H8" s="732"/>
    </row>
    <row r="9" spans="1:12" s="733" customFormat="1" ht="15" customHeight="1">
      <c r="A9" s="750" t="s">
        <v>450</v>
      </c>
      <c r="B9" s="791">
        <f t="shared" si="0"/>
        <v>323.10000000000008</v>
      </c>
      <c r="C9" s="1646" t="s">
        <v>32</v>
      </c>
      <c r="D9" s="754">
        <v>112.4</v>
      </c>
      <c r="E9" s="754">
        <v>80.7</v>
      </c>
      <c r="F9" s="754">
        <v>60</v>
      </c>
      <c r="G9" s="754">
        <v>12.6</v>
      </c>
      <c r="H9" s="732"/>
    </row>
    <row r="10" spans="1:12" s="733" customFormat="1" ht="15" customHeight="1">
      <c r="A10" s="750" t="s">
        <v>451</v>
      </c>
      <c r="B10" s="791">
        <f t="shared" si="0"/>
        <v>29.200000000000006</v>
      </c>
      <c r="C10" s="1646" t="s">
        <v>32</v>
      </c>
      <c r="D10" s="754">
        <v>5.4</v>
      </c>
      <c r="E10" s="754">
        <v>3.2</v>
      </c>
      <c r="F10" s="754">
        <v>13.1</v>
      </c>
      <c r="G10" s="754">
        <v>1.5</v>
      </c>
      <c r="H10" s="732"/>
      <c r="L10" s="792"/>
    </row>
    <row r="11" spans="1:12" s="733" customFormat="1" ht="15" customHeight="1">
      <c r="A11" s="750" t="s">
        <v>452</v>
      </c>
      <c r="B11" s="791">
        <f t="shared" si="0"/>
        <v>271.60000000000002</v>
      </c>
      <c r="C11" s="753">
        <v>0.1</v>
      </c>
      <c r="D11" s="753">
        <v>116.8</v>
      </c>
      <c r="E11" s="753">
        <v>16.7</v>
      </c>
      <c r="F11" s="753">
        <v>63.7</v>
      </c>
      <c r="G11" s="753">
        <v>30.9</v>
      </c>
      <c r="H11" s="732"/>
    </row>
    <row r="12" spans="1:12" s="733" customFormat="1" ht="15" customHeight="1">
      <c r="A12" s="750" t="s">
        <v>453</v>
      </c>
      <c r="B12" s="791">
        <f t="shared" si="0"/>
        <v>753.0999999999998</v>
      </c>
      <c r="C12" s="754">
        <v>0.4</v>
      </c>
      <c r="D12" s="754">
        <v>433.4</v>
      </c>
      <c r="E12" s="754">
        <v>27.7</v>
      </c>
      <c r="F12" s="754">
        <v>78.599999999999994</v>
      </c>
      <c r="G12" s="754">
        <v>150.9</v>
      </c>
      <c r="H12" s="732"/>
    </row>
    <row r="13" spans="1:12" s="733" customFormat="1" ht="15" customHeight="1">
      <c r="A13" s="750" t="s">
        <v>454</v>
      </c>
      <c r="B13" s="791">
        <f t="shared" si="0"/>
        <v>748.90000000000009</v>
      </c>
      <c r="C13" s="753">
        <v>1.9</v>
      </c>
      <c r="D13" s="753">
        <v>146.6</v>
      </c>
      <c r="E13" s="753">
        <v>118.5</v>
      </c>
      <c r="F13" s="753">
        <v>249.4</v>
      </c>
      <c r="G13" s="753">
        <v>42.2</v>
      </c>
      <c r="H13" s="732"/>
    </row>
    <row r="14" spans="1:12" s="733" customFormat="1" ht="15" customHeight="1">
      <c r="A14" s="750" t="s">
        <v>455</v>
      </c>
      <c r="B14" s="791">
        <f t="shared" si="0"/>
        <v>392.4</v>
      </c>
      <c r="C14" s="1646" t="s">
        <v>32</v>
      </c>
      <c r="D14" s="753">
        <v>115.2</v>
      </c>
      <c r="E14" s="753">
        <v>43.1</v>
      </c>
      <c r="F14" s="753">
        <v>154.69999999999999</v>
      </c>
      <c r="G14" s="753">
        <v>35.4</v>
      </c>
      <c r="H14" s="732"/>
    </row>
    <row r="15" spans="1:12" s="733" customFormat="1" ht="15" customHeight="1">
      <c r="A15" s="750" t="s">
        <v>456</v>
      </c>
      <c r="B15" s="791">
        <f t="shared" si="0"/>
        <v>545</v>
      </c>
      <c r="C15" s="1646" t="s">
        <v>32</v>
      </c>
      <c r="D15" s="753">
        <v>68.3</v>
      </c>
      <c r="E15" s="753">
        <v>61.4</v>
      </c>
      <c r="F15" s="753">
        <v>239.6</v>
      </c>
      <c r="G15" s="753">
        <v>6.5</v>
      </c>
      <c r="H15" s="732"/>
    </row>
    <row r="16" spans="1:12" s="733" customFormat="1" ht="15" customHeight="1">
      <c r="A16" s="750" t="s">
        <v>457</v>
      </c>
      <c r="B16" s="791">
        <f t="shared" si="0"/>
        <v>508</v>
      </c>
      <c r="C16" s="1646" t="s">
        <v>32</v>
      </c>
      <c r="D16" s="753">
        <v>243.2</v>
      </c>
      <c r="E16" s="753">
        <v>50.1</v>
      </c>
      <c r="F16" s="753">
        <v>66.8</v>
      </c>
      <c r="G16" s="753">
        <v>42.8</v>
      </c>
      <c r="H16" s="732"/>
    </row>
    <row r="17" spans="1:8" s="733" customFormat="1" ht="15" customHeight="1">
      <c r="A17" s="750" t="s">
        <v>458</v>
      </c>
      <c r="B17" s="791">
        <f t="shared" si="0"/>
        <v>1109.3999999999999</v>
      </c>
      <c r="C17" s="754">
        <v>60.3</v>
      </c>
      <c r="D17" s="754">
        <v>234.8</v>
      </c>
      <c r="E17" s="754">
        <v>109.4</v>
      </c>
      <c r="F17" s="754">
        <v>372.7</v>
      </c>
      <c r="G17" s="754">
        <v>50.7</v>
      </c>
      <c r="H17" s="732"/>
    </row>
    <row r="18" spans="1:8" s="733" customFormat="1" ht="15" customHeight="1">
      <c r="A18" s="750" t="s">
        <v>459</v>
      </c>
      <c r="B18" s="791">
        <f t="shared" si="0"/>
        <v>591.19999999999982</v>
      </c>
      <c r="C18" s="1646" t="s">
        <v>32</v>
      </c>
      <c r="D18" s="753">
        <v>94.3</v>
      </c>
      <c r="E18" s="753">
        <v>104.3</v>
      </c>
      <c r="F18" s="753">
        <v>174.7</v>
      </c>
      <c r="G18" s="753">
        <v>28.1</v>
      </c>
      <c r="H18" s="732"/>
    </row>
    <row r="19" spans="1:8" s="733" customFormat="1" ht="15" customHeight="1">
      <c r="A19" s="750" t="s">
        <v>460</v>
      </c>
      <c r="B19" s="791">
        <f t="shared" si="0"/>
        <v>862.7</v>
      </c>
      <c r="C19" s="753">
        <v>84.9</v>
      </c>
      <c r="D19" s="753">
        <v>3.1</v>
      </c>
      <c r="E19" s="753">
        <v>228.3</v>
      </c>
      <c r="F19" s="753">
        <v>225.8</v>
      </c>
      <c r="G19" s="753">
        <v>94.5</v>
      </c>
      <c r="H19" s="732"/>
    </row>
    <row r="20" spans="1:8" s="733" customFormat="1" ht="15" customHeight="1">
      <c r="A20" s="750" t="s">
        <v>461</v>
      </c>
      <c r="B20" s="791">
        <f t="shared" si="0"/>
        <v>555</v>
      </c>
      <c r="C20" s="1646" t="s">
        <v>32</v>
      </c>
      <c r="D20" s="753">
        <v>26</v>
      </c>
      <c r="E20" s="753">
        <v>59.3</v>
      </c>
      <c r="F20" s="753">
        <v>70.8</v>
      </c>
      <c r="G20" s="753">
        <v>7</v>
      </c>
      <c r="H20" s="732"/>
    </row>
    <row r="21" spans="1:8" s="793" customFormat="1" ht="15" customHeight="1">
      <c r="A21" s="750" t="s">
        <v>462</v>
      </c>
      <c r="B21" s="791">
        <f t="shared" si="0"/>
        <v>589.20000000000005</v>
      </c>
      <c r="C21" s="1646" t="s">
        <v>32</v>
      </c>
      <c r="D21" s="754">
        <v>50.9</v>
      </c>
      <c r="E21" s="754">
        <v>35.6</v>
      </c>
      <c r="F21" s="754">
        <v>285.7</v>
      </c>
      <c r="G21" s="754">
        <v>39.6</v>
      </c>
      <c r="H21" s="763"/>
    </row>
    <row r="22" spans="1:8" s="793" customFormat="1" ht="15" customHeight="1">
      <c r="A22" s="750" t="s">
        <v>463</v>
      </c>
      <c r="B22" s="791">
        <f t="shared" si="0"/>
        <v>573.69999999999993</v>
      </c>
      <c r="C22" s="754">
        <v>24</v>
      </c>
      <c r="D22" s="754">
        <v>110.8</v>
      </c>
      <c r="E22" s="754">
        <v>47.4</v>
      </c>
      <c r="F22" s="754">
        <v>251.3</v>
      </c>
      <c r="G22" s="754">
        <v>1.2</v>
      </c>
      <c r="H22" s="763"/>
    </row>
    <row r="23" spans="1:8" s="767" customFormat="1" ht="15" customHeight="1">
      <c r="A23" s="750" t="s">
        <v>464</v>
      </c>
      <c r="B23" s="791">
        <f t="shared" si="0"/>
        <v>104</v>
      </c>
      <c r="C23" s="1646" t="s">
        <v>32</v>
      </c>
      <c r="D23" s="753">
        <v>71.900000000000006</v>
      </c>
      <c r="E23" s="1646" t="s">
        <v>32</v>
      </c>
      <c r="F23" s="753">
        <v>0.1</v>
      </c>
      <c r="G23" s="1646" t="s">
        <v>32</v>
      </c>
    </row>
    <row r="24" spans="1:8" s="783" customFormat="1" ht="5.0999999999999996" customHeight="1">
      <c r="A24" s="767"/>
      <c r="B24" s="767"/>
      <c r="C24" s="794"/>
      <c r="D24" s="794"/>
      <c r="E24" s="794"/>
      <c r="F24" s="794"/>
      <c r="G24" s="794"/>
      <c r="H24" s="767"/>
    </row>
    <row r="25" spans="1:8" s="783" customFormat="1" ht="12.75" customHeight="1">
      <c r="A25" s="795"/>
      <c r="B25" s="795"/>
      <c r="C25" s="795"/>
      <c r="D25" s="795"/>
      <c r="E25" s="795"/>
      <c r="F25" s="795"/>
      <c r="G25" s="795"/>
      <c r="H25" s="767"/>
    </row>
    <row r="26" spans="1:8" s="783" customFormat="1" ht="14.1" customHeight="1">
      <c r="A26" s="697"/>
      <c r="B26" s="697"/>
      <c r="C26" s="810"/>
      <c r="D26" s="810"/>
      <c r="E26" s="810"/>
      <c r="F26" s="810"/>
      <c r="G26" s="810" t="s">
        <v>446</v>
      </c>
      <c r="H26" s="767"/>
    </row>
    <row r="27" spans="1:8" s="783" customFormat="1" ht="14.1" customHeight="1">
      <c r="A27" s="697" t="s">
        <v>299</v>
      </c>
      <c r="B27" s="697"/>
      <c r="C27" s="810" t="s">
        <v>503</v>
      </c>
      <c r="D27" s="810" t="s">
        <v>504</v>
      </c>
      <c r="E27" s="810" t="s">
        <v>505</v>
      </c>
      <c r="F27" s="810" t="s">
        <v>506</v>
      </c>
      <c r="G27" s="810" t="s">
        <v>507</v>
      </c>
      <c r="H27" s="735"/>
    </row>
    <row r="28" spans="1:8" s="783" customFormat="1" ht="5.0999999999999996" customHeight="1">
      <c r="A28" s="796"/>
      <c r="B28" s="796"/>
      <c r="C28" s="796"/>
      <c r="D28" s="796"/>
      <c r="E28" s="796"/>
      <c r="F28" s="796"/>
      <c r="G28" s="796"/>
      <c r="H28" s="767"/>
    </row>
    <row r="29" spans="1:8" s="783" customFormat="1" ht="15" customHeight="1">
      <c r="A29" s="697" t="s">
        <v>231</v>
      </c>
      <c r="B29" s="697"/>
      <c r="C29" s="1645">
        <f>SUM(C30:C45)</f>
        <v>1057.2</v>
      </c>
      <c r="D29" s="1645">
        <f>SUM(D30:D45)</f>
        <v>321.89999999999998</v>
      </c>
      <c r="E29" s="1645">
        <f>SUM(E30:E45)</f>
        <v>56.7</v>
      </c>
      <c r="F29" s="1645">
        <f>SUM(F30:F45)</f>
        <v>444.90000000000003</v>
      </c>
      <c r="G29" s="1645">
        <f>SUM(G30:G45)</f>
        <v>626.5</v>
      </c>
      <c r="H29" s="767"/>
    </row>
    <row r="30" spans="1:8" s="783" customFormat="1" ht="15" customHeight="1">
      <c r="A30" s="750" t="s">
        <v>449</v>
      </c>
      <c r="B30" s="797"/>
      <c r="C30" s="754" t="s">
        <v>32</v>
      </c>
      <c r="D30" s="753">
        <v>69.599999999999994</v>
      </c>
      <c r="E30" s="754" t="s">
        <v>32</v>
      </c>
      <c r="F30" s="753">
        <v>69</v>
      </c>
      <c r="G30" s="753">
        <v>253.4</v>
      </c>
      <c r="H30" s="767"/>
    </row>
    <row r="31" spans="1:8" s="783" customFormat="1" ht="15" customHeight="1">
      <c r="A31" s="750" t="s">
        <v>450</v>
      </c>
      <c r="B31" s="797"/>
      <c r="C31" s="754">
        <v>3</v>
      </c>
      <c r="D31" s="754">
        <v>39</v>
      </c>
      <c r="E31" s="754" t="s">
        <v>32</v>
      </c>
      <c r="F31" s="754">
        <v>12.3</v>
      </c>
      <c r="G31" s="754">
        <v>3.1</v>
      </c>
      <c r="H31" s="767"/>
    </row>
    <row r="32" spans="1:8" s="800" customFormat="1" ht="15" customHeight="1">
      <c r="A32" s="750" t="s">
        <v>451</v>
      </c>
      <c r="B32" s="798"/>
      <c r="C32" s="754">
        <v>0.6</v>
      </c>
      <c r="D32" s="754">
        <v>3.1</v>
      </c>
      <c r="E32" s="754" t="s">
        <v>32</v>
      </c>
      <c r="F32" s="754">
        <v>1.7</v>
      </c>
      <c r="G32" s="754">
        <v>0.6</v>
      </c>
      <c r="H32" s="799"/>
    </row>
    <row r="33" spans="1:8" s="800" customFormat="1" ht="15" customHeight="1">
      <c r="A33" s="750" t="s">
        <v>452</v>
      </c>
      <c r="B33" s="798"/>
      <c r="C33" s="753">
        <v>18.2</v>
      </c>
      <c r="D33" s="753">
        <v>8.1</v>
      </c>
      <c r="E33" s="754" t="s">
        <v>32</v>
      </c>
      <c r="F33" s="753">
        <v>10.6</v>
      </c>
      <c r="G33" s="753">
        <v>6.5</v>
      </c>
      <c r="H33" s="799"/>
    </row>
    <row r="34" spans="1:8" s="783" customFormat="1" ht="15" customHeight="1">
      <c r="A34" s="750" t="s">
        <v>453</v>
      </c>
      <c r="B34" s="797"/>
      <c r="C34" s="754">
        <v>15.3</v>
      </c>
      <c r="D34" s="754">
        <v>43.8</v>
      </c>
      <c r="E34" s="754" t="s">
        <v>32</v>
      </c>
      <c r="F34" s="754">
        <v>3</v>
      </c>
      <c r="G34" s="754" t="s">
        <v>32</v>
      </c>
      <c r="H34" s="767"/>
    </row>
    <row r="35" spans="1:8" s="783" customFormat="1" ht="15" customHeight="1">
      <c r="A35" s="750" t="s">
        <v>454</v>
      </c>
      <c r="B35" s="797"/>
      <c r="C35" s="753">
        <v>56.7</v>
      </c>
      <c r="D35" s="753">
        <v>56.4</v>
      </c>
      <c r="E35" s="753">
        <v>15.4</v>
      </c>
      <c r="F35" s="753">
        <v>39.700000000000003</v>
      </c>
      <c r="G35" s="753">
        <v>22.1</v>
      </c>
      <c r="H35" s="767"/>
    </row>
    <row r="36" spans="1:8" s="783" customFormat="1" ht="15" customHeight="1">
      <c r="A36" s="750" t="s">
        <v>455</v>
      </c>
      <c r="B36" s="797"/>
      <c r="C36" s="753">
        <v>18.600000000000001</v>
      </c>
      <c r="D36" s="753">
        <v>2.2000000000000002</v>
      </c>
      <c r="E36" s="754" t="s">
        <v>32</v>
      </c>
      <c r="F36" s="753">
        <v>8.9</v>
      </c>
      <c r="G36" s="753">
        <v>14.3</v>
      </c>
      <c r="H36" s="767"/>
    </row>
    <row r="37" spans="1:8" s="783" customFormat="1" ht="15" customHeight="1">
      <c r="A37" s="750" t="s">
        <v>456</v>
      </c>
      <c r="B37" s="797"/>
      <c r="C37" s="753">
        <v>87.6</v>
      </c>
      <c r="D37" s="753">
        <v>21.8</v>
      </c>
      <c r="E37" s="753">
        <v>9.9</v>
      </c>
      <c r="F37" s="753">
        <v>26.9</v>
      </c>
      <c r="G37" s="753">
        <v>23</v>
      </c>
      <c r="H37" s="767"/>
    </row>
    <row r="38" spans="1:8" s="783" customFormat="1" ht="15" customHeight="1">
      <c r="A38" s="750" t="s">
        <v>457</v>
      </c>
      <c r="B38" s="797"/>
      <c r="C38" s="753">
        <v>74.5</v>
      </c>
      <c r="D38" s="753">
        <v>11.6</v>
      </c>
      <c r="E38" s="753">
        <v>0.4</v>
      </c>
      <c r="F38" s="753">
        <v>15.2</v>
      </c>
      <c r="G38" s="753">
        <v>3.4</v>
      </c>
      <c r="H38" s="767"/>
    </row>
    <row r="39" spans="1:8" s="733" customFormat="1" ht="15" customHeight="1">
      <c r="A39" s="750" t="s">
        <v>458</v>
      </c>
      <c r="B39" s="797"/>
      <c r="C39" s="754">
        <v>182.3</v>
      </c>
      <c r="D39" s="754">
        <v>29.6</v>
      </c>
      <c r="E39" s="754">
        <v>12</v>
      </c>
      <c r="F39" s="754">
        <v>31.3</v>
      </c>
      <c r="G39" s="754">
        <v>26.3</v>
      </c>
      <c r="H39" s="732"/>
    </row>
    <row r="40" spans="1:8" s="733" customFormat="1" ht="15" customHeight="1">
      <c r="A40" s="750" t="s">
        <v>459</v>
      </c>
      <c r="B40" s="797"/>
      <c r="C40" s="753">
        <v>120.3</v>
      </c>
      <c r="D40" s="753">
        <v>23.3</v>
      </c>
      <c r="E40" s="753">
        <v>17.3</v>
      </c>
      <c r="F40" s="753">
        <v>10.6</v>
      </c>
      <c r="G40" s="753">
        <v>18.3</v>
      </c>
      <c r="H40" s="801"/>
    </row>
    <row r="41" spans="1:8" s="786" customFormat="1" ht="15" customHeight="1">
      <c r="A41" s="750" t="s">
        <v>460</v>
      </c>
      <c r="B41" s="797"/>
      <c r="C41" s="753">
        <v>209</v>
      </c>
      <c r="D41" s="754" t="s">
        <v>32</v>
      </c>
      <c r="E41" s="753">
        <v>0.2</v>
      </c>
      <c r="F41" s="753">
        <v>16.899999999999999</v>
      </c>
      <c r="G41" s="754" t="s">
        <v>32</v>
      </c>
      <c r="H41" s="785"/>
    </row>
    <row r="42" spans="1:8" s="786" customFormat="1" ht="15" customHeight="1">
      <c r="A42" s="750" t="s">
        <v>461</v>
      </c>
      <c r="B42" s="797"/>
      <c r="C42" s="753">
        <v>246.8</v>
      </c>
      <c r="D42" s="753">
        <v>1.5</v>
      </c>
      <c r="E42" s="754" t="s">
        <v>32</v>
      </c>
      <c r="F42" s="753">
        <v>143.6</v>
      </c>
      <c r="G42" s="754" t="s">
        <v>32</v>
      </c>
      <c r="H42" s="801"/>
    </row>
    <row r="43" spans="1:8" s="732" customFormat="1" ht="15" customHeight="1">
      <c r="A43" s="750" t="s">
        <v>462</v>
      </c>
      <c r="B43" s="797"/>
      <c r="C43" s="754">
        <v>24.3</v>
      </c>
      <c r="D43" s="754">
        <v>0.5</v>
      </c>
      <c r="E43" s="754" t="s">
        <v>32</v>
      </c>
      <c r="F43" s="754">
        <v>19.100000000000001</v>
      </c>
      <c r="G43" s="754">
        <v>133.5</v>
      </c>
    </row>
    <row r="44" spans="1:8" s="732" customFormat="1" ht="15" customHeight="1">
      <c r="A44" s="750" t="s">
        <v>463</v>
      </c>
      <c r="B44" s="797"/>
      <c r="C44" s="754" t="s">
        <v>32</v>
      </c>
      <c r="D44" s="754" t="s">
        <v>32</v>
      </c>
      <c r="E44" s="754">
        <v>1.5</v>
      </c>
      <c r="F44" s="754">
        <v>32.9</v>
      </c>
      <c r="G44" s="754">
        <v>104.6</v>
      </c>
    </row>
    <row r="45" spans="1:8" s="732" customFormat="1" ht="15" customHeight="1">
      <c r="A45" s="750" t="s">
        <v>464</v>
      </c>
      <c r="B45" s="797"/>
      <c r="C45" s="754" t="s">
        <v>32</v>
      </c>
      <c r="D45" s="753">
        <v>11.4</v>
      </c>
      <c r="E45" s="754" t="s">
        <v>32</v>
      </c>
      <c r="F45" s="753">
        <v>3.2</v>
      </c>
      <c r="G45" s="753">
        <v>17.399999999999999</v>
      </c>
    </row>
    <row r="46" spans="1:8" s="733" customFormat="1" ht="5.0999999999999996" customHeight="1">
      <c r="A46" s="27"/>
      <c r="B46" s="27"/>
      <c r="C46" s="27"/>
      <c r="D46" s="27"/>
      <c r="E46" s="27"/>
      <c r="F46" s="27"/>
      <c r="G46" s="27"/>
      <c r="H46" s="732"/>
    </row>
    <row r="47" spans="1:8" s="733" customFormat="1" ht="5.0999999999999996" customHeight="1">
      <c r="A47" s="617"/>
      <c r="B47" s="617"/>
      <c r="C47" s="617"/>
      <c r="D47" s="617"/>
      <c r="E47" s="617"/>
      <c r="F47" s="617"/>
      <c r="G47" s="617"/>
      <c r="H47" s="732"/>
    </row>
    <row r="48" spans="1:8" s="733" customFormat="1" ht="15" customHeight="1">
      <c r="A48" s="733" t="s">
        <v>465</v>
      </c>
      <c r="B48" s="732"/>
      <c r="C48" s="732"/>
      <c r="D48" s="732"/>
      <c r="E48" s="732"/>
      <c r="F48" s="732"/>
      <c r="G48" s="732"/>
      <c r="H48" s="732"/>
    </row>
    <row r="49" spans="1:8" s="733" customFormat="1" ht="15" customHeight="1">
      <c r="A49" s="761" t="s">
        <v>508</v>
      </c>
      <c r="B49" s="732"/>
      <c r="C49" s="732"/>
      <c r="D49" s="732"/>
      <c r="E49" s="732"/>
      <c r="F49" s="732"/>
      <c r="G49" s="732"/>
      <c r="H49" s="732"/>
    </row>
    <row r="50" spans="1:8" s="733" customFormat="1" ht="15" customHeight="1">
      <c r="A50" s="733" t="s">
        <v>467</v>
      </c>
      <c r="B50" s="802"/>
      <c r="C50" s="802"/>
      <c r="D50" s="802"/>
      <c r="E50" s="802"/>
      <c r="F50" s="802"/>
      <c r="G50" s="802"/>
      <c r="H50" s="732"/>
    </row>
    <row r="51" spans="1:8" s="733" customFormat="1" ht="14.1" customHeight="1">
      <c r="B51" s="802"/>
      <c r="C51" s="802"/>
      <c r="D51" s="802"/>
      <c r="E51" s="802"/>
      <c r="F51" s="802"/>
      <c r="G51" s="802"/>
      <c r="H51" s="732"/>
    </row>
  </sheetData>
  <pageMargins left="0.59055118110236227" right="0.59055118110236227" top="0.59055118110236227" bottom="0.59055118110236227" header="0.59055118110236227" footer="0.59055118110236227"/>
  <pageSetup paperSize="119" scale="9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57"/>
  <sheetViews>
    <sheetView showGridLines="0" zoomScaleNormal="100" zoomScaleSheetLayoutView="100" workbookViewId="0">
      <selection activeCell="O24" sqref="O24"/>
    </sheetView>
  </sheetViews>
  <sheetFormatPr baseColWidth="10" defaultColWidth="9.44140625" defaultRowHeight="14.4"/>
  <cols>
    <col min="1" max="1" width="30.44140625" customWidth="1"/>
    <col min="2" max="5" width="12.44140625" customWidth="1"/>
    <col min="6" max="6" width="13.44140625" customWidth="1"/>
    <col min="257" max="257" width="33.6640625" customWidth="1"/>
    <col min="258" max="259" width="12.33203125" customWidth="1"/>
    <col min="260" max="260" width="12.6640625" customWidth="1"/>
    <col min="261" max="261" width="13.5546875" customWidth="1"/>
    <col min="262" max="262" width="15.6640625" customWidth="1"/>
    <col min="513" max="513" width="33.6640625" customWidth="1"/>
    <col min="514" max="515" width="12.33203125" customWidth="1"/>
    <col min="516" max="516" width="12.6640625" customWidth="1"/>
    <col min="517" max="517" width="13.5546875" customWidth="1"/>
    <col min="518" max="518" width="15.6640625" customWidth="1"/>
    <col min="769" max="769" width="33.6640625" customWidth="1"/>
    <col min="770" max="771" width="12.33203125" customWidth="1"/>
    <col min="772" max="772" width="12.6640625" customWidth="1"/>
    <col min="773" max="773" width="13.5546875" customWidth="1"/>
    <col min="774" max="774" width="15.6640625" customWidth="1"/>
    <col min="1025" max="1025" width="33.6640625" customWidth="1"/>
    <col min="1026" max="1027" width="12.33203125" customWidth="1"/>
    <col min="1028" max="1028" width="12.6640625" customWidth="1"/>
    <col min="1029" max="1029" width="13.5546875" customWidth="1"/>
    <col min="1030" max="1030" width="15.6640625" customWidth="1"/>
    <col min="1281" max="1281" width="33.6640625" customWidth="1"/>
    <col min="1282" max="1283" width="12.33203125" customWidth="1"/>
    <col min="1284" max="1284" width="12.6640625" customWidth="1"/>
    <col min="1285" max="1285" width="13.5546875" customWidth="1"/>
    <col min="1286" max="1286" width="15.6640625" customWidth="1"/>
    <col min="1537" max="1537" width="33.6640625" customWidth="1"/>
    <col min="1538" max="1539" width="12.33203125" customWidth="1"/>
    <col min="1540" max="1540" width="12.6640625" customWidth="1"/>
    <col min="1541" max="1541" width="13.5546875" customWidth="1"/>
    <col min="1542" max="1542" width="15.6640625" customWidth="1"/>
    <col min="1793" max="1793" width="33.6640625" customWidth="1"/>
    <col min="1794" max="1795" width="12.33203125" customWidth="1"/>
    <col min="1796" max="1796" width="12.6640625" customWidth="1"/>
    <col min="1797" max="1797" width="13.5546875" customWidth="1"/>
    <col min="1798" max="1798" width="15.6640625" customWidth="1"/>
    <col min="2049" max="2049" width="33.6640625" customWidth="1"/>
    <col min="2050" max="2051" width="12.33203125" customWidth="1"/>
    <col min="2052" max="2052" width="12.6640625" customWidth="1"/>
    <col min="2053" max="2053" width="13.5546875" customWidth="1"/>
    <col min="2054" max="2054" width="15.6640625" customWidth="1"/>
    <col min="2305" max="2305" width="33.6640625" customWidth="1"/>
    <col min="2306" max="2307" width="12.33203125" customWidth="1"/>
    <col min="2308" max="2308" width="12.6640625" customWidth="1"/>
    <col min="2309" max="2309" width="13.5546875" customWidth="1"/>
    <col min="2310" max="2310" width="15.6640625" customWidth="1"/>
    <col min="2561" max="2561" width="33.6640625" customWidth="1"/>
    <col min="2562" max="2563" width="12.33203125" customWidth="1"/>
    <col min="2564" max="2564" width="12.6640625" customWidth="1"/>
    <col min="2565" max="2565" width="13.5546875" customWidth="1"/>
    <col min="2566" max="2566" width="15.6640625" customWidth="1"/>
    <col min="2817" max="2817" width="33.6640625" customWidth="1"/>
    <col min="2818" max="2819" width="12.33203125" customWidth="1"/>
    <col min="2820" max="2820" width="12.6640625" customWidth="1"/>
    <col min="2821" max="2821" width="13.5546875" customWidth="1"/>
    <col min="2822" max="2822" width="15.6640625" customWidth="1"/>
    <col min="3073" max="3073" width="33.6640625" customWidth="1"/>
    <col min="3074" max="3075" width="12.33203125" customWidth="1"/>
    <col min="3076" max="3076" width="12.6640625" customWidth="1"/>
    <col min="3077" max="3077" width="13.5546875" customWidth="1"/>
    <col min="3078" max="3078" width="15.6640625" customWidth="1"/>
    <col min="3329" max="3329" width="33.6640625" customWidth="1"/>
    <col min="3330" max="3331" width="12.33203125" customWidth="1"/>
    <col min="3332" max="3332" width="12.6640625" customWidth="1"/>
    <col min="3333" max="3333" width="13.5546875" customWidth="1"/>
    <col min="3334" max="3334" width="15.6640625" customWidth="1"/>
    <col min="3585" max="3585" width="33.6640625" customWidth="1"/>
    <col min="3586" max="3587" width="12.33203125" customWidth="1"/>
    <col min="3588" max="3588" width="12.6640625" customWidth="1"/>
    <col min="3589" max="3589" width="13.5546875" customWidth="1"/>
    <col min="3590" max="3590" width="15.6640625" customWidth="1"/>
    <col min="3841" max="3841" width="33.6640625" customWidth="1"/>
    <col min="3842" max="3843" width="12.33203125" customWidth="1"/>
    <col min="3844" max="3844" width="12.6640625" customWidth="1"/>
    <col min="3845" max="3845" width="13.5546875" customWidth="1"/>
    <col min="3846" max="3846" width="15.6640625" customWidth="1"/>
    <col min="4097" max="4097" width="33.6640625" customWidth="1"/>
    <col min="4098" max="4099" width="12.33203125" customWidth="1"/>
    <col min="4100" max="4100" width="12.6640625" customWidth="1"/>
    <col min="4101" max="4101" width="13.5546875" customWidth="1"/>
    <col min="4102" max="4102" width="15.6640625" customWidth="1"/>
    <col min="4353" max="4353" width="33.6640625" customWidth="1"/>
    <col min="4354" max="4355" width="12.33203125" customWidth="1"/>
    <col min="4356" max="4356" width="12.6640625" customWidth="1"/>
    <col min="4357" max="4357" width="13.5546875" customWidth="1"/>
    <col min="4358" max="4358" width="15.6640625" customWidth="1"/>
    <col min="4609" max="4609" width="33.6640625" customWidth="1"/>
    <col min="4610" max="4611" width="12.33203125" customWidth="1"/>
    <col min="4612" max="4612" width="12.6640625" customWidth="1"/>
    <col min="4613" max="4613" width="13.5546875" customWidth="1"/>
    <col min="4614" max="4614" width="15.6640625" customWidth="1"/>
    <col min="4865" max="4865" width="33.6640625" customWidth="1"/>
    <col min="4866" max="4867" width="12.33203125" customWidth="1"/>
    <col min="4868" max="4868" width="12.6640625" customWidth="1"/>
    <col min="4869" max="4869" width="13.5546875" customWidth="1"/>
    <col min="4870" max="4870" width="15.6640625" customWidth="1"/>
    <col min="5121" max="5121" width="33.6640625" customWidth="1"/>
    <col min="5122" max="5123" width="12.33203125" customWidth="1"/>
    <col min="5124" max="5124" width="12.6640625" customWidth="1"/>
    <col min="5125" max="5125" width="13.5546875" customWidth="1"/>
    <col min="5126" max="5126" width="15.6640625" customWidth="1"/>
    <col min="5377" max="5377" width="33.6640625" customWidth="1"/>
    <col min="5378" max="5379" width="12.33203125" customWidth="1"/>
    <col min="5380" max="5380" width="12.6640625" customWidth="1"/>
    <col min="5381" max="5381" width="13.5546875" customWidth="1"/>
    <col min="5382" max="5382" width="15.6640625" customWidth="1"/>
    <col min="5633" max="5633" width="33.6640625" customWidth="1"/>
    <col min="5634" max="5635" width="12.33203125" customWidth="1"/>
    <col min="5636" max="5636" width="12.6640625" customWidth="1"/>
    <col min="5637" max="5637" width="13.5546875" customWidth="1"/>
    <col min="5638" max="5638" width="15.6640625" customWidth="1"/>
    <col min="5889" max="5889" width="33.6640625" customWidth="1"/>
    <col min="5890" max="5891" width="12.33203125" customWidth="1"/>
    <col min="5892" max="5892" width="12.6640625" customWidth="1"/>
    <col min="5893" max="5893" width="13.5546875" customWidth="1"/>
    <col min="5894" max="5894" width="15.6640625" customWidth="1"/>
    <col min="6145" max="6145" width="33.6640625" customWidth="1"/>
    <col min="6146" max="6147" width="12.33203125" customWidth="1"/>
    <col min="6148" max="6148" width="12.6640625" customWidth="1"/>
    <col min="6149" max="6149" width="13.5546875" customWidth="1"/>
    <col min="6150" max="6150" width="15.6640625" customWidth="1"/>
    <col min="6401" max="6401" width="33.6640625" customWidth="1"/>
    <col min="6402" max="6403" width="12.33203125" customWidth="1"/>
    <col min="6404" max="6404" width="12.6640625" customWidth="1"/>
    <col min="6405" max="6405" width="13.5546875" customWidth="1"/>
    <col min="6406" max="6406" width="15.6640625" customWidth="1"/>
    <col min="6657" max="6657" width="33.6640625" customWidth="1"/>
    <col min="6658" max="6659" width="12.33203125" customWidth="1"/>
    <col min="6660" max="6660" width="12.6640625" customWidth="1"/>
    <col min="6661" max="6661" width="13.5546875" customWidth="1"/>
    <col min="6662" max="6662" width="15.6640625" customWidth="1"/>
    <col min="6913" max="6913" width="33.6640625" customWidth="1"/>
    <col min="6914" max="6915" width="12.33203125" customWidth="1"/>
    <col min="6916" max="6916" width="12.6640625" customWidth="1"/>
    <col min="6917" max="6917" width="13.5546875" customWidth="1"/>
    <col min="6918" max="6918" width="15.6640625" customWidth="1"/>
    <col min="7169" max="7169" width="33.6640625" customWidth="1"/>
    <col min="7170" max="7171" width="12.33203125" customWidth="1"/>
    <col min="7172" max="7172" width="12.6640625" customWidth="1"/>
    <col min="7173" max="7173" width="13.5546875" customWidth="1"/>
    <col min="7174" max="7174" width="15.6640625" customWidth="1"/>
    <col min="7425" max="7425" width="33.6640625" customWidth="1"/>
    <col min="7426" max="7427" width="12.33203125" customWidth="1"/>
    <col min="7428" max="7428" width="12.6640625" customWidth="1"/>
    <col min="7429" max="7429" width="13.5546875" customWidth="1"/>
    <col min="7430" max="7430" width="15.6640625" customWidth="1"/>
    <col min="7681" max="7681" width="33.6640625" customWidth="1"/>
    <col min="7682" max="7683" width="12.33203125" customWidth="1"/>
    <col min="7684" max="7684" width="12.6640625" customWidth="1"/>
    <col min="7685" max="7685" width="13.5546875" customWidth="1"/>
    <col min="7686" max="7686" width="15.6640625" customWidth="1"/>
    <col min="7937" max="7937" width="33.6640625" customWidth="1"/>
    <col min="7938" max="7939" width="12.33203125" customWidth="1"/>
    <col min="7940" max="7940" width="12.6640625" customWidth="1"/>
    <col min="7941" max="7941" width="13.5546875" customWidth="1"/>
    <col min="7942" max="7942" width="15.6640625" customWidth="1"/>
    <col min="8193" max="8193" width="33.6640625" customWidth="1"/>
    <col min="8194" max="8195" width="12.33203125" customWidth="1"/>
    <col min="8196" max="8196" width="12.6640625" customWidth="1"/>
    <col min="8197" max="8197" width="13.5546875" customWidth="1"/>
    <col min="8198" max="8198" width="15.6640625" customWidth="1"/>
    <col min="8449" max="8449" width="33.6640625" customWidth="1"/>
    <col min="8450" max="8451" width="12.33203125" customWidth="1"/>
    <col min="8452" max="8452" width="12.6640625" customWidth="1"/>
    <col min="8453" max="8453" width="13.5546875" customWidth="1"/>
    <col min="8454" max="8454" width="15.6640625" customWidth="1"/>
    <col min="8705" max="8705" width="33.6640625" customWidth="1"/>
    <col min="8706" max="8707" width="12.33203125" customWidth="1"/>
    <col min="8708" max="8708" width="12.6640625" customWidth="1"/>
    <col min="8709" max="8709" width="13.5546875" customWidth="1"/>
    <col min="8710" max="8710" width="15.6640625" customWidth="1"/>
    <col min="8961" max="8961" width="33.6640625" customWidth="1"/>
    <col min="8962" max="8963" width="12.33203125" customWidth="1"/>
    <col min="8964" max="8964" width="12.6640625" customWidth="1"/>
    <col min="8965" max="8965" width="13.5546875" customWidth="1"/>
    <col min="8966" max="8966" width="15.6640625" customWidth="1"/>
    <col min="9217" max="9217" width="33.6640625" customWidth="1"/>
    <col min="9218" max="9219" width="12.33203125" customWidth="1"/>
    <col min="9220" max="9220" width="12.6640625" customWidth="1"/>
    <col min="9221" max="9221" width="13.5546875" customWidth="1"/>
    <col min="9222" max="9222" width="15.6640625" customWidth="1"/>
    <col min="9473" max="9473" width="33.6640625" customWidth="1"/>
    <col min="9474" max="9475" width="12.33203125" customWidth="1"/>
    <col min="9476" max="9476" width="12.6640625" customWidth="1"/>
    <col min="9477" max="9477" width="13.5546875" customWidth="1"/>
    <col min="9478" max="9478" width="15.6640625" customWidth="1"/>
    <col min="9729" max="9729" width="33.6640625" customWidth="1"/>
    <col min="9730" max="9731" width="12.33203125" customWidth="1"/>
    <col min="9732" max="9732" width="12.6640625" customWidth="1"/>
    <col min="9733" max="9733" width="13.5546875" customWidth="1"/>
    <col min="9734" max="9734" width="15.6640625" customWidth="1"/>
    <col min="9985" max="9985" width="33.6640625" customWidth="1"/>
    <col min="9986" max="9987" width="12.33203125" customWidth="1"/>
    <col min="9988" max="9988" width="12.6640625" customWidth="1"/>
    <col min="9989" max="9989" width="13.5546875" customWidth="1"/>
    <col min="9990" max="9990" width="15.6640625" customWidth="1"/>
    <col min="10241" max="10241" width="33.6640625" customWidth="1"/>
    <col min="10242" max="10243" width="12.33203125" customWidth="1"/>
    <col min="10244" max="10244" width="12.6640625" customWidth="1"/>
    <col min="10245" max="10245" width="13.5546875" customWidth="1"/>
    <col min="10246" max="10246" width="15.6640625" customWidth="1"/>
    <col min="10497" max="10497" width="33.6640625" customWidth="1"/>
    <col min="10498" max="10499" width="12.33203125" customWidth="1"/>
    <col min="10500" max="10500" width="12.6640625" customWidth="1"/>
    <col min="10501" max="10501" width="13.5546875" customWidth="1"/>
    <col min="10502" max="10502" width="15.6640625" customWidth="1"/>
    <col min="10753" max="10753" width="33.6640625" customWidth="1"/>
    <col min="10754" max="10755" width="12.33203125" customWidth="1"/>
    <col min="10756" max="10756" width="12.6640625" customWidth="1"/>
    <col min="10757" max="10757" width="13.5546875" customWidth="1"/>
    <col min="10758" max="10758" width="15.6640625" customWidth="1"/>
    <col min="11009" max="11009" width="33.6640625" customWidth="1"/>
    <col min="11010" max="11011" width="12.33203125" customWidth="1"/>
    <col min="11012" max="11012" width="12.6640625" customWidth="1"/>
    <col min="11013" max="11013" width="13.5546875" customWidth="1"/>
    <col min="11014" max="11014" width="15.6640625" customWidth="1"/>
    <col min="11265" max="11265" width="33.6640625" customWidth="1"/>
    <col min="11266" max="11267" width="12.33203125" customWidth="1"/>
    <col min="11268" max="11268" width="12.6640625" customWidth="1"/>
    <col min="11269" max="11269" width="13.5546875" customWidth="1"/>
    <col min="11270" max="11270" width="15.6640625" customWidth="1"/>
    <col min="11521" max="11521" width="33.6640625" customWidth="1"/>
    <col min="11522" max="11523" width="12.33203125" customWidth="1"/>
    <col min="11524" max="11524" width="12.6640625" customWidth="1"/>
    <col min="11525" max="11525" width="13.5546875" customWidth="1"/>
    <col min="11526" max="11526" width="15.6640625" customWidth="1"/>
    <col min="11777" max="11777" width="33.6640625" customWidth="1"/>
    <col min="11778" max="11779" width="12.33203125" customWidth="1"/>
    <col min="11780" max="11780" width="12.6640625" customWidth="1"/>
    <col min="11781" max="11781" width="13.5546875" customWidth="1"/>
    <col min="11782" max="11782" width="15.6640625" customWidth="1"/>
    <col min="12033" max="12033" width="33.6640625" customWidth="1"/>
    <col min="12034" max="12035" width="12.33203125" customWidth="1"/>
    <col min="12036" max="12036" width="12.6640625" customWidth="1"/>
    <col min="12037" max="12037" width="13.5546875" customWidth="1"/>
    <col min="12038" max="12038" width="15.6640625" customWidth="1"/>
    <col min="12289" max="12289" width="33.6640625" customWidth="1"/>
    <col min="12290" max="12291" width="12.33203125" customWidth="1"/>
    <col min="12292" max="12292" width="12.6640625" customWidth="1"/>
    <col min="12293" max="12293" width="13.5546875" customWidth="1"/>
    <col min="12294" max="12294" width="15.6640625" customWidth="1"/>
    <col min="12545" max="12545" width="33.6640625" customWidth="1"/>
    <col min="12546" max="12547" width="12.33203125" customWidth="1"/>
    <col min="12548" max="12548" width="12.6640625" customWidth="1"/>
    <col min="12549" max="12549" width="13.5546875" customWidth="1"/>
    <col min="12550" max="12550" width="15.6640625" customWidth="1"/>
    <col min="12801" max="12801" width="33.6640625" customWidth="1"/>
    <col min="12802" max="12803" width="12.33203125" customWidth="1"/>
    <col min="12804" max="12804" width="12.6640625" customWidth="1"/>
    <col min="12805" max="12805" width="13.5546875" customWidth="1"/>
    <col min="12806" max="12806" width="15.6640625" customWidth="1"/>
    <col min="13057" max="13057" width="33.6640625" customWidth="1"/>
    <col min="13058" max="13059" width="12.33203125" customWidth="1"/>
    <col min="13060" max="13060" width="12.6640625" customWidth="1"/>
    <col min="13061" max="13061" width="13.5546875" customWidth="1"/>
    <col min="13062" max="13062" width="15.6640625" customWidth="1"/>
    <col min="13313" max="13313" width="33.6640625" customWidth="1"/>
    <col min="13314" max="13315" width="12.33203125" customWidth="1"/>
    <col min="13316" max="13316" width="12.6640625" customWidth="1"/>
    <col min="13317" max="13317" width="13.5546875" customWidth="1"/>
    <col min="13318" max="13318" width="15.6640625" customWidth="1"/>
    <col min="13569" max="13569" width="33.6640625" customWidth="1"/>
    <col min="13570" max="13571" width="12.33203125" customWidth="1"/>
    <col min="13572" max="13572" width="12.6640625" customWidth="1"/>
    <col min="13573" max="13573" width="13.5546875" customWidth="1"/>
    <col min="13574" max="13574" width="15.6640625" customWidth="1"/>
    <col min="13825" max="13825" width="33.6640625" customWidth="1"/>
    <col min="13826" max="13827" width="12.33203125" customWidth="1"/>
    <col min="13828" max="13828" width="12.6640625" customWidth="1"/>
    <col min="13829" max="13829" width="13.5546875" customWidth="1"/>
    <col min="13830" max="13830" width="15.6640625" customWidth="1"/>
    <col min="14081" max="14081" width="33.6640625" customWidth="1"/>
    <col min="14082" max="14083" width="12.33203125" customWidth="1"/>
    <col min="14084" max="14084" width="12.6640625" customWidth="1"/>
    <col min="14085" max="14085" width="13.5546875" customWidth="1"/>
    <col min="14086" max="14086" width="15.6640625" customWidth="1"/>
    <col min="14337" max="14337" width="33.6640625" customWidth="1"/>
    <col min="14338" max="14339" width="12.33203125" customWidth="1"/>
    <col min="14340" max="14340" width="12.6640625" customWidth="1"/>
    <col min="14341" max="14341" width="13.5546875" customWidth="1"/>
    <col min="14342" max="14342" width="15.6640625" customWidth="1"/>
    <col min="14593" max="14593" width="33.6640625" customWidth="1"/>
    <col min="14594" max="14595" width="12.33203125" customWidth="1"/>
    <col min="14596" max="14596" width="12.6640625" customWidth="1"/>
    <col min="14597" max="14597" width="13.5546875" customWidth="1"/>
    <col min="14598" max="14598" width="15.6640625" customWidth="1"/>
    <col min="14849" max="14849" width="33.6640625" customWidth="1"/>
    <col min="14850" max="14851" width="12.33203125" customWidth="1"/>
    <col min="14852" max="14852" width="12.6640625" customWidth="1"/>
    <col min="14853" max="14853" width="13.5546875" customWidth="1"/>
    <col min="14854" max="14854" width="15.6640625" customWidth="1"/>
    <col min="15105" max="15105" width="33.6640625" customWidth="1"/>
    <col min="15106" max="15107" width="12.33203125" customWidth="1"/>
    <col min="15108" max="15108" width="12.6640625" customWidth="1"/>
    <col min="15109" max="15109" width="13.5546875" customWidth="1"/>
    <col min="15110" max="15110" width="15.6640625" customWidth="1"/>
    <col min="15361" max="15361" width="33.6640625" customWidth="1"/>
    <col min="15362" max="15363" width="12.33203125" customWidth="1"/>
    <col min="15364" max="15364" width="12.6640625" customWidth="1"/>
    <col min="15365" max="15365" width="13.5546875" customWidth="1"/>
    <col min="15366" max="15366" width="15.6640625" customWidth="1"/>
    <col min="15617" max="15617" width="33.6640625" customWidth="1"/>
    <col min="15618" max="15619" width="12.33203125" customWidth="1"/>
    <col min="15620" max="15620" width="12.6640625" customWidth="1"/>
    <col min="15621" max="15621" width="13.5546875" customWidth="1"/>
    <col min="15622" max="15622" width="15.6640625" customWidth="1"/>
    <col min="15873" max="15873" width="33.6640625" customWidth="1"/>
    <col min="15874" max="15875" width="12.33203125" customWidth="1"/>
    <col min="15876" max="15876" width="12.6640625" customWidth="1"/>
    <col min="15877" max="15877" width="13.5546875" customWidth="1"/>
    <col min="15878" max="15878" width="15.6640625" customWidth="1"/>
    <col min="16129" max="16129" width="33.6640625" customWidth="1"/>
    <col min="16130" max="16131" width="12.33203125" customWidth="1"/>
    <col min="16132" max="16132" width="12.6640625" customWidth="1"/>
    <col min="16133" max="16133" width="13.5546875" customWidth="1"/>
    <col min="16134" max="16134" width="15.6640625" customWidth="1"/>
  </cols>
  <sheetData>
    <row r="1" spans="1:7" s="733" customFormat="1" ht="12" customHeight="1">
      <c r="A1" s="1982" t="s">
        <v>442</v>
      </c>
      <c r="B1" s="1982"/>
      <c r="C1" s="1982"/>
      <c r="D1" s="1982"/>
      <c r="E1" s="1982"/>
      <c r="F1" s="1982"/>
      <c r="G1" s="732"/>
    </row>
    <row r="2" spans="1:7" s="733" customFormat="1" ht="12" customHeight="1">
      <c r="A2" s="1968"/>
      <c r="B2" s="1968"/>
      <c r="C2" s="1968"/>
      <c r="D2" s="734"/>
      <c r="E2" s="734"/>
      <c r="F2" s="734"/>
      <c r="G2" s="732"/>
    </row>
    <row r="3" spans="1:7" s="733" customFormat="1" ht="12" customHeight="1">
      <c r="A3" s="735"/>
      <c r="B3" s="732"/>
      <c r="C3" s="732"/>
      <c r="D3" s="732"/>
      <c r="E3" s="732"/>
      <c r="F3" s="736" t="s">
        <v>443</v>
      </c>
      <c r="G3" s="732"/>
    </row>
    <row r="4" spans="1:7" s="733" customFormat="1" ht="12.9" customHeight="1">
      <c r="A4" s="737"/>
      <c r="B4" s="738"/>
      <c r="C4" s="740" t="s">
        <v>444</v>
      </c>
      <c r="D4" s="738"/>
      <c r="E4" s="740" t="s">
        <v>445</v>
      </c>
      <c r="F4" s="738" t="s">
        <v>446</v>
      </c>
      <c r="G4" s="732"/>
    </row>
    <row r="5" spans="1:7" s="733" customFormat="1" ht="12.9" customHeight="1">
      <c r="A5" s="742" t="s">
        <v>299</v>
      </c>
      <c r="B5" s="740" t="s">
        <v>30</v>
      </c>
      <c r="C5" s="743" t="s">
        <v>447</v>
      </c>
      <c r="D5" s="738" t="s">
        <v>448</v>
      </c>
      <c r="E5" s="1647" t="s">
        <v>447</v>
      </c>
      <c r="F5" s="738" t="s">
        <v>447</v>
      </c>
      <c r="G5" s="732"/>
    </row>
    <row r="6" spans="1:7" s="733" customFormat="1" ht="5.0999999999999996" customHeight="1">
      <c r="A6" s="744"/>
      <c r="B6" s="745"/>
      <c r="C6" s="746"/>
      <c r="D6" s="746"/>
      <c r="E6" s="746"/>
      <c r="F6" s="745"/>
      <c r="G6" s="732"/>
    </row>
    <row r="7" spans="1:7" s="733" customFormat="1" ht="12.9" customHeight="1">
      <c r="A7" s="747" t="s">
        <v>231</v>
      </c>
      <c r="B7" s="748">
        <f>SUM(C7:F7)</f>
        <v>8709.3100000000013</v>
      </c>
      <c r="C7" s="748">
        <f>SUM(C8:C23)</f>
        <v>1436.6000000000001</v>
      </c>
      <c r="D7" s="749">
        <f>SUM(D8:D23)</f>
        <v>1453.5100000000002</v>
      </c>
      <c r="E7" s="749">
        <f>SUM(E8:E23)</f>
        <v>1811.8</v>
      </c>
      <c r="F7" s="748">
        <f>SUM(F8:F23)</f>
        <v>4007.4</v>
      </c>
      <c r="G7" s="732"/>
    </row>
    <row r="8" spans="1:7" s="733" customFormat="1" ht="12.9" customHeight="1">
      <c r="A8" s="750" t="s">
        <v>449</v>
      </c>
      <c r="B8" s="751">
        <f t="shared" ref="B8:B23" si="0">SUM(C8:F8)</f>
        <v>752.8</v>
      </c>
      <c r="C8" s="752">
        <v>44.9</v>
      </c>
      <c r="D8" s="753">
        <v>172.7</v>
      </c>
      <c r="E8" s="753">
        <v>232.5</v>
      </c>
      <c r="F8" s="753">
        <v>302.7</v>
      </c>
      <c r="G8" s="732"/>
    </row>
    <row r="9" spans="1:7" s="733" customFormat="1" ht="12.9" customHeight="1">
      <c r="A9" s="750" t="s">
        <v>450</v>
      </c>
      <c r="B9" s="751">
        <f t="shared" si="0"/>
        <v>323.10000000000002</v>
      </c>
      <c r="C9" s="754">
        <v>50.6</v>
      </c>
      <c r="D9" s="754">
        <v>68.900000000000006</v>
      </c>
      <c r="E9" s="754">
        <v>151</v>
      </c>
      <c r="F9" s="754">
        <v>52.6</v>
      </c>
      <c r="G9" s="732"/>
    </row>
    <row r="10" spans="1:7" s="733" customFormat="1" ht="12.9" customHeight="1">
      <c r="A10" s="750" t="s">
        <v>451</v>
      </c>
      <c r="B10" s="751">
        <f t="shared" si="0"/>
        <v>29.200000000000003</v>
      </c>
      <c r="C10" s="754">
        <v>4.7</v>
      </c>
      <c r="D10" s="754">
        <v>11.4</v>
      </c>
      <c r="E10" s="754">
        <v>8</v>
      </c>
      <c r="F10" s="754">
        <v>5.0999999999999996</v>
      </c>
      <c r="G10" s="732"/>
    </row>
    <row r="11" spans="1:7" s="733" customFormat="1" ht="12.9" customHeight="1">
      <c r="A11" s="750" t="s">
        <v>452</v>
      </c>
      <c r="B11" s="751">
        <f t="shared" si="0"/>
        <v>271.61</v>
      </c>
      <c r="C11" s="753">
        <v>70.8</v>
      </c>
      <c r="D11" s="753">
        <v>53.11</v>
      </c>
      <c r="E11" s="753">
        <v>77.2</v>
      </c>
      <c r="F11" s="753">
        <v>70.5</v>
      </c>
      <c r="G11" s="732"/>
    </row>
    <row r="12" spans="1:7" s="733" customFormat="1" ht="12.9" customHeight="1">
      <c r="A12" s="750" t="s">
        <v>453</v>
      </c>
      <c r="B12" s="751">
        <f t="shared" si="0"/>
        <v>753.09999999999991</v>
      </c>
      <c r="C12" s="754">
        <v>213.9</v>
      </c>
      <c r="D12" s="754">
        <v>105.8</v>
      </c>
      <c r="E12" s="754">
        <v>122.5</v>
      </c>
      <c r="F12" s="754">
        <v>310.89999999999998</v>
      </c>
      <c r="G12" s="732"/>
    </row>
    <row r="13" spans="1:7" s="733" customFormat="1" ht="12.9" customHeight="1">
      <c r="A13" s="750" t="s">
        <v>454</v>
      </c>
      <c r="B13" s="751">
        <f t="shared" si="0"/>
        <v>748.90000000000009</v>
      </c>
      <c r="C13" s="753">
        <v>102.1</v>
      </c>
      <c r="D13" s="753">
        <v>113.4</v>
      </c>
      <c r="E13" s="753">
        <v>143.30000000000001</v>
      </c>
      <c r="F13" s="753">
        <v>390.1</v>
      </c>
      <c r="G13" s="732"/>
    </row>
    <row r="14" spans="1:7" s="733" customFormat="1" ht="12.9" customHeight="1">
      <c r="A14" s="750" t="s">
        <v>455</v>
      </c>
      <c r="B14" s="751">
        <f t="shared" si="0"/>
        <v>392.4</v>
      </c>
      <c r="C14" s="754">
        <v>87.5</v>
      </c>
      <c r="D14" s="753">
        <v>81.400000000000006</v>
      </c>
      <c r="E14" s="753">
        <v>68.400000000000006</v>
      </c>
      <c r="F14" s="753">
        <v>155.1</v>
      </c>
      <c r="G14" s="732"/>
    </row>
    <row r="15" spans="1:7" s="733" customFormat="1" ht="12.9" customHeight="1">
      <c r="A15" s="750" t="s">
        <v>456</v>
      </c>
      <c r="B15" s="751">
        <f t="shared" si="0"/>
        <v>545</v>
      </c>
      <c r="C15" s="754">
        <v>112.8</v>
      </c>
      <c r="D15" s="753">
        <v>111.3</v>
      </c>
      <c r="E15" s="753">
        <v>99.4</v>
      </c>
      <c r="F15" s="753">
        <v>221.5</v>
      </c>
      <c r="G15" s="732"/>
    </row>
    <row r="16" spans="1:7" s="733" customFormat="1" ht="12.9" customHeight="1">
      <c r="A16" s="750" t="s">
        <v>457</v>
      </c>
      <c r="B16" s="751">
        <f t="shared" si="0"/>
        <v>508</v>
      </c>
      <c r="C16" s="754">
        <v>203.1</v>
      </c>
      <c r="D16" s="753">
        <v>65.400000000000006</v>
      </c>
      <c r="E16" s="753">
        <v>81.099999999999994</v>
      </c>
      <c r="F16" s="753">
        <v>158.4</v>
      </c>
      <c r="G16" s="732"/>
    </row>
    <row r="17" spans="1:13" s="733" customFormat="1" ht="12.9" customHeight="1">
      <c r="A17" s="750" t="s">
        <v>458</v>
      </c>
      <c r="B17" s="751">
        <f t="shared" si="0"/>
        <v>1109.4000000000001</v>
      </c>
      <c r="C17" s="754">
        <v>223.7</v>
      </c>
      <c r="D17" s="754">
        <v>201.3</v>
      </c>
      <c r="E17" s="754">
        <v>280.60000000000002</v>
      </c>
      <c r="F17" s="754">
        <v>403.8</v>
      </c>
      <c r="G17" s="732"/>
    </row>
    <row r="18" spans="1:13" s="733" customFormat="1" ht="12.9" customHeight="1">
      <c r="A18" s="750" t="s">
        <v>459</v>
      </c>
      <c r="B18" s="751">
        <f t="shared" si="0"/>
        <v>591.20000000000005</v>
      </c>
      <c r="C18" s="754">
        <v>107.7</v>
      </c>
      <c r="D18" s="753">
        <v>109.3</v>
      </c>
      <c r="E18" s="753">
        <v>114.2</v>
      </c>
      <c r="F18" s="753">
        <v>260</v>
      </c>
      <c r="G18" s="732"/>
    </row>
    <row r="19" spans="1:13" s="733" customFormat="1" ht="12.9" customHeight="1">
      <c r="A19" s="750" t="s">
        <v>460</v>
      </c>
      <c r="B19" s="751">
        <f t="shared" si="0"/>
        <v>862.7</v>
      </c>
      <c r="C19" s="753">
        <v>12.5</v>
      </c>
      <c r="D19" s="753">
        <v>111.6</v>
      </c>
      <c r="E19" s="753">
        <v>191</v>
      </c>
      <c r="F19" s="753">
        <v>547.6</v>
      </c>
      <c r="G19" s="732"/>
    </row>
    <row r="20" spans="1:13" s="733" customFormat="1" ht="12.9" customHeight="1">
      <c r="A20" s="750" t="s">
        <v>461</v>
      </c>
      <c r="B20" s="751">
        <f t="shared" si="0"/>
        <v>555</v>
      </c>
      <c r="C20" s="754">
        <v>65.5</v>
      </c>
      <c r="D20" s="753">
        <v>69.900000000000006</v>
      </c>
      <c r="E20" s="753">
        <v>113.3</v>
      </c>
      <c r="F20" s="753">
        <v>306.3</v>
      </c>
      <c r="G20" s="732"/>
    </row>
    <row r="21" spans="1:13" s="733" customFormat="1" ht="12.9" customHeight="1">
      <c r="A21" s="750" t="s">
        <v>462</v>
      </c>
      <c r="B21" s="751">
        <f t="shared" si="0"/>
        <v>589.20000000000005</v>
      </c>
      <c r="C21" s="754">
        <v>74.900000000000006</v>
      </c>
      <c r="D21" s="754">
        <v>117.9</v>
      </c>
      <c r="E21" s="754">
        <v>86.2</v>
      </c>
      <c r="F21" s="754">
        <v>310.2</v>
      </c>
      <c r="G21" s="732"/>
    </row>
    <row r="22" spans="1:13" s="733" customFormat="1" ht="12.9" customHeight="1">
      <c r="A22" s="750" t="s">
        <v>463</v>
      </c>
      <c r="B22" s="751">
        <f t="shared" si="0"/>
        <v>573.70000000000005</v>
      </c>
      <c r="C22" s="754">
        <v>46.5</v>
      </c>
      <c r="D22" s="754">
        <v>35.4</v>
      </c>
      <c r="E22" s="754">
        <v>26.3</v>
      </c>
      <c r="F22" s="754">
        <v>465.5</v>
      </c>
      <c r="G22" s="732"/>
      <c r="I22" s="751"/>
      <c r="J22" s="751"/>
      <c r="K22" s="751"/>
      <c r="L22" s="751"/>
      <c r="M22" s="751"/>
    </row>
    <row r="23" spans="1:13" s="733" customFormat="1" ht="12.9" customHeight="1">
      <c r="A23" s="750" t="s">
        <v>464</v>
      </c>
      <c r="B23" s="751">
        <f t="shared" si="0"/>
        <v>104</v>
      </c>
      <c r="C23" s="753">
        <v>15.4</v>
      </c>
      <c r="D23" s="753">
        <v>24.7</v>
      </c>
      <c r="E23" s="754">
        <v>16.8</v>
      </c>
      <c r="F23" s="753">
        <v>47.1</v>
      </c>
      <c r="G23" s="732"/>
    </row>
    <row r="24" spans="1:13" s="733" customFormat="1" ht="5.0999999999999996" customHeight="1">
      <c r="A24" s="735"/>
      <c r="B24" s="755"/>
      <c r="C24" s="756"/>
      <c r="D24" s="757"/>
      <c r="E24" s="758"/>
      <c r="F24" s="757"/>
      <c r="G24" s="732"/>
    </row>
    <row r="25" spans="1:13" s="733" customFormat="1" ht="5.0999999999999996" customHeight="1">
      <c r="A25" s="759"/>
      <c r="B25" s="759"/>
      <c r="C25" s="759"/>
      <c r="D25" s="760"/>
      <c r="E25" s="759"/>
      <c r="F25" s="760"/>
      <c r="G25" s="732"/>
    </row>
    <row r="26" spans="1:13" s="733" customFormat="1" ht="12.9" customHeight="1">
      <c r="A26" s="733" t="s">
        <v>465</v>
      </c>
      <c r="B26" s="732"/>
      <c r="C26" s="732"/>
      <c r="D26" s="109"/>
      <c r="E26" s="732"/>
      <c r="F26" s="109"/>
      <c r="G26" s="732"/>
    </row>
    <row r="27" spans="1:13" s="733" customFormat="1" ht="12.9" customHeight="1">
      <c r="A27" s="761" t="s">
        <v>466</v>
      </c>
      <c r="B27" s="732"/>
      <c r="C27" s="732"/>
      <c r="D27" s="109"/>
      <c r="E27" s="732"/>
      <c r="F27" s="109"/>
      <c r="G27" s="732"/>
    </row>
    <row r="28" spans="1:13" s="733" customFormat="1" ht="12.9" customHeight="1">
      <c r="A28" s="733" t="s">
        <v>467</v>
      </c>
      <c r="B28" s="762"/>
      <c r="C28" s="762"/>
      <c r="D28" s="762"/>
      <c r="E28" s="762"/>
      <c r="F28" s="762"/>
      <c r="G28" s="732"/>
    </row>
    <row r="30" spans="1:13">
      <c r="A30" s="1982" t="s">
        <v>468</v>
      </c>
      <c r="B30" s="1982"/>
      <c r="C30" s="1982"/>
      <c r="D30" s="1982"/>
      <c r="E30" s="1982"/>
      <c r="F30" s="1982"/>
    </row>
    <row r="31" spans="1:13">
      <c r="A31" s="764"/>
      <c r="B31" s="765"/>
      <c r="C31" s="765"/>
      <c r="D31" s="765"/>
      <c r="E31" s="765"/>
      <c r="F31" s="765"/>
    </row>
    <row r="32" spans="1:13" ht="15" customHeight="1">
      <c r="A32" s="766"/>
      <c r="B32" s="738"/>
      <c r="C32" s="738"/>
      <c r="D32" s="738" t="s">
        <v>469</v>
      </c>
      <c r="E32" s="738"/>
      <c r="F32" s="738" t="s">
        <v>469</v>
      </c>
    </row>
    <row r="33" spans="1:6" ht="15" customHeight="1">
      <c r="A33" s="766"/>
      <c r="B33" s="738" t="s">
        <v>470</v>
      </c>
      <c r="C33" s="738"/>
      <c r="D33" s="738" t="s">
        <v>471</v>
      </c>
      <c r="E33" s="738"/>
      <c r="F33" s="738" t="s">
        <v>471</v>
      </c>
    </row>
    <row r="34" spans="1:6" ht="15" customHeight="1">
      <c r="A34" s="766"/>
      <c r="B34" s="738" t="s">
        <v>472</v>
      </c>
      <c r="C34" s="738"/>
      <c r="D34" s="738" t="s">
        <v>473</v>
      </c>
      <c r="E34" s="738"/>
      <c r="F34" s="738" t="s">
        <v>474</v>
      </c>
    </row>
    <row r="35" spans="1:6" ht="15" customHeight="1">
      <c r="A35" s="768" t="s">
        <v>475</v>
      </c>
      <c r="B35" s="770" t="s">
        <v>476</v>
      </c>
      <c r="C35" s="770"/>
      <c r="D35" s="770" t="s">
        <v>477</v>
      </c>
      <c r="E35" s="770"/>
      <c r="F35" s="770" t="s">
        <v>478</v>
      </c>
    </row>
    <row r="36" spans="1:6" ht="5.0999999999999996" customHeight="1">
      <c r="A36" s="767"/>
      <c r="B36" s="736"/>
      <c r="C36" s="1648"/>
      <c r="D36" s="736"/>
      <c r="E36" s="1648"/>
      <c r="F36" s="1648"/>
    </row>
    <row r="37" spans="1:6" ht="12.9" customHeight="1">
      <c r="A37" s="772" t="s">
        <v>479</v>
      </c>
      <c r="B37" s="773">
        <v>1</v>
      </c>
      <c r="C37" s="733"/>
      <c r="D37" s="774">
        <f>B37*100/6.7</f>
        <v>14.925373134328359</v>
      </c>
      <c r="E37" s="733"/>
      <c r="F37" s="774">
        <f>B37/10.9886*100</f>
        <v>9.1003403527291908</v>
      </c>
    </row>
    <row r="38" spans="1:6" ht="12.9" customHeight="1">
      <c r="A38" s="772" t="s">
        <v>480</v>
      </c>
      <c r="B38" s="773">
        <v>2.9</v>
      </c>
      <c r="C38" s="733"/>
      <c r="D38" s="774">
        <f>B38*100/6.7</f>
        <v>43.28358208955224</v>
      </c>
      <c r="E38" s="733"/>
      <c r="F38" s="774">
        <f>B38/10.9886*100</f>
        <v>26.390987022914658</v>
      </c>
    </row>
    <row r="39" spans="1:6" ht="12.9" customHeight="1">
      <c r="A39" s="772" t="s">
        <v>481</v>
      </c>
      <c r="B39" s="773">
        <v>2.7</v>
      </c>
      <c r="C39" s="733"/>
      <c r="D39" s="774">
        <f>B39*100/6.7</f>
        <v>40.298507462686565</v>
      </c>
      <c r="E39" s="733"/>
      <c r="F39" s="774">
        <f t="shared" ref="F39:F54" si="1">B39/10.9886*100</f>
        <v>24.570918952368821</v>
      </c>
    </row>
    <row r="40" spans="1:6" ht="12.9" customHeight="1">
      <c r="A40" s="775" t="s">
        <v>234</v>
      </c>
      <c r="B40" s="773"/>
      <c r="C40" s="733"/>
      <c r="D40" s="774"/>
      <c r="E40" s="733"/>
      <c r="F40" s="774"/>
    </row>
    <row r="41" spans="1:6" ht="12.9" customHeight="1">
      <c r="A41" s="776" t="s">
        <v>482</v>
      </c>
      <c r="B41" s="777">
        <v>1.8</v>
      </c>
      <c r="C41" s="733"/>
      <c r="D41" s="774">
        <f>B41*100/6.7</f>
        <v>26.865671641791042</v>
      </c>
      <c r="E41" s="733"/>
      <c r="F41" s="774">
        <f t="shared" si="1"/>
        <v>16.380612634912548</v>
      </c>
    </row>
    <row r="42" spans="1:6" ht="12.9" customHeight="1">
      <c r="A42" s="772" t="s">
        <v>483</v>
      </c>
      <c r="B42" s="777">
        <v>3</v>
      </c>
      <c r="C42" s="733"/>
      <c r="D42" s="774">
        <f>B42*100/6.7</f>
        <v>44.776119402985074</v>
      </c>
      <c r="E42" s="733"/>
      <c r="F42" s="774">
        <f t="shared" si="1"/>
        <v>27.301021058187576</v>
      </c>
    </row>
    <row r="43" spans="1:6" ht="12.9" customHeight="1">
      <c r="A43" s="772" t="s">
        <v>484</v>
      </c>
      <c r="B43" s="777">
        <v>1.6</v>
      </c>
      <c r="C43" s="733"/>
      <c r="D43" s="774">
        <f>B43*100/6.7</f>
        <v>23.880597014925371</v>
      </c>
      <c r="E43" s="733"/>
      <c r="F43" s="774">
        <f t="shared" si="1"/>
        <v>14.56054456436671</v>
      </c>
    </row>
    <row r="44" spans="1:6" ht="12.9" customHeight="1">
      <c r="A44" s="772" t="s">
        <v>485</v>
      </c>
      <c r="B44" s="777"/>
      <c r="C44" s="733"/>
      <c r="D44" s="774"/>
      <c r="E44" s="733"/>
      <c r="F44" s="774"/>
    </row>
    <row r="45" spans="1:6" ht="12.9" customHeight="1">
      <c r="A45" s="775" t="s">
        <v>486</v>
      </c>
      <c r="B45" s="777">
        <v>2.7</v>
      </c>
      <c r="C45" s="733"/>
      <c r="D45" s="774">
        <f>B45*100/6.7</f>
        <v>40.298507462686565</v>
      </c>
      <c r="E45" s="733"/>
      <c r="F45" s="774">
        <f t="shared" si="1"/>
        <v>24.570918952368821</v>
      </c>
    </row>
    <row r="46" spans="1:6" ht="12.9" customHeight="1">
      <c r="A46" s="775" t="s">
        <v>487</v>
      </c>
      <c r="B46" s="777">
        <v>0.7</v>
      </c>
      <c r="C46" s="733"/>
      <c r="D46" s="774">
        <f>B46*100/6.7</f>
        <v>10.44776119402985</v>
      </c>
      <c r="E46" s="733"/>
      <c r="F46" s="774">
        <f t="shared" si="1"/>
        <v>6.3702382469104339</v>
      </c>
    </row>
    <row r="47" spans="1:6" ht="12.9" customHeight="1">
      <c r="A47" s="772" t="s">
        <v>488</v>
      </c>
      <c r="B47" s="777">
        <v>4.66</v>
      </c>
      <c r="C47" s="733"/>
      <c r="D47" s="774">
        <f>B47*100/6.7</f>
        <v>69.552238805970148</v>
      </c>
      <c r="E47" s="733"/>
      <c r="F47" s="774">
        <f t="shared" si="1"/>
        <v>42.407586043718041</v>
      </c>
    </row>
    <row r="48" spans="1:6" ht="12.9" customHeight="1">
      <c r="A48" s="772" t="s">
        <v>489</v>
      </c>
      <c r="B48" s="777">
        <v>2.5</v>
      </c>
      <c r="C48" s="733"/>
      <c r="D48" s="774">
        <f>B48*100/6.7</f>
        <v>37.313432835820898</v>
      </c>
      <c r="E48" s="733"/>
      <c r="F48" s="774">
        <f t="shared" si="1"/>
        <v>22.750850881822981</v>
      </c>
    </row>
    <row r="49" spans="1:6" ht="12.9" customHeight="1">
      <c r="A49" s="772" t="s">
        <v>490</v>
      </c>
      <c r="B49" s="777">
        <v>0.8</v>
      </c>
      <c r="C49" s="733"/>
      <c r="D49" s="774">
        <f>B49*100/6.7</f>
        <v>11.940298507462686</v>
      </c>
      <c r="E49" s="733"/>
      <c r="F49" s="774">
        <f t="shared" si="1"/>
        <v>7.280272282183355</v>
      </c>
    </row>
    <row r="50" spans="1:6" ht="12.9" customHeight="1">
      <c r="A50" s="775" t="s">
        <v>491</v>
      </c>
      <c r="B50" s="778"/>
      <c r="C50" s="733"/>
      <c r="D50" s="774"/>
      <c r="E50" s="733"/>
      <c r="F50" s="774"/>
    </row>
    <row r="51" spans="1:6" ht="12.9" customHeight="1">
      <c r="A51" s="776" t="s">
        <v>492</v>
      </c>
      <c r="B51" s="777">
        <v>0.45</v>
      </c>
      <c r="C51" s="733"/>
      <c r="D51" s="774">
        <f>B51*100/6.7</f>
        <v>6.7164179104477606</v>
      </c>
      <c r="E51" s="733"/>
      <c r="F51" s="774">
        <f t="shared" si="1"/>
        <v>4.0951531587281371</v>
      </c>
    </row>
    <row r="52" spans="1:6" ht="12.9" customHeight="1">
      <c r="A52" s="772" t="s">
        <v>493</v>
      </c>
      <c r="B52" s="777"/>
      <c r="C52" s="733"/>
      <c r="D52" s="774"/>
      <c r="E52" s="733"/>
      <c r="F52" s="774"/>
    </row>
    <row r="53" spans="1:6" ht="12.9" customHeight="1">
      <c r="A53" s="775" t="s">
        <v>494</v>
      </c>
      <c r="B53" s="777">
        <v>0.81</v>
      </c>
      <c r="C53" s="733"/>
      <c r="D53" s="774">
        <f>B53*100/6.7</f>
        <v>12.08955223880597</v>
      </c>
      <c r="E53" s="733"/>
      <c r="F53" s="774">
        <f t="shared" si="1"/>
        <v>7.3712756857106463</v>
      </c>
    </row>
    <row r="54" spans="1:6" ht="12.9" customHeight="1">
      <c r="A54" s="775" t="s">
        <v>495</v>
      </c>
      <c r="B54" s="779">
        <v>0.71</v>
      </c>
      <c r="C54" s="733"/>
      <c r="D54" s="774">
        <f>B54*100/6.7</f>
        <v>10.597014925373134</v>
      </c>
      <c r="E54" s="733"/>
      <c r="F54" s="774">
        <f t="shared" si="1"/>
        <v>6.4612416504377252</v>
      </c>
    </row>
    <row r="55" spans="1:6" ht="5.0999999999999996" customHeight="1">
      <c r="A55" s="735"/>
      <c r="B55" s="732"/>
      <c r="C55" s="732"/>
      <c r="D55" s="732"/>
      <c r="E55" s="732"/>
      <c r="F55" s="780"/>
    </row>
    <row r="56" spans="1:6" ht="5.0999999999999996" customHeight="1">
      <c r="A56" s="759"/>
      <c r="B56" s="759"/>
      <c r="C56" s="759"/>
      <c r="D56" s="759"/>
      <c r="E56" s="759"/>
      <c r="F56" s="759"/>
    </row>
    <row r="57" spans="1:6">
      <c r="A57" s="733" t="s">
        <v>465</v>
      </c>
      <c r="B57" s="732"/>
      <c r="C57" s="732"/>
      <c r="D57" s="732"/>
      <c r="E57" s="732"/>
      <c r="F57" s="732"/>
    </row>
  </sheetData>
  <mergeCells count="3">
    <mergeCell ref="A1:F1"/>
    <mergeCell ref="A2:C2"/>
    <mergeCell ref="A30:F30"/>
  </mergeCells>
  <pageMargins left="0.59055118110236227" right="0.59055118110236227" top="0.59055118110236227" bottom="0.59055118110236227" header="0.59055118110236227" footer="0.59055118110236227"/>
  <pageSetup paperSize="119" scale="9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7"/>
  <sheetViews>
    <sheetView showGridLines="0" zoomScaleNormal="100" zoomScaleSheetLayoutView="100" workbookViewId="0">
      <selection activeCell="O24" sqref="O24"/>
    </sheetView>
  </sheetViews>
  <sheetFormatPr baseColWidth="10" defaultRowHeight="14.4"/>
  <cols>
    <col min="1" max="1" width="39.33203125" customWidth="1"/>
    <col min="2" max="2" width="5.5546875" customWidth="1"/>
    <col min="3" max="7" width="9.5546875" customWidth="1"/>
  </cols>
  <sheetData>
    <row r="1" spans="1:8">
      <c r="A1" s="803" t="s">
        <v>509</v>
      </c>
      <c r="B1" s="804"/>
      <c r="C1" s="804"/>
      <c r="D1" s="804"/>
      <c r="E1" s="804"/>
      <c r="F1" s="804"/>
      <c r="G1" s="804"/>
      <c r="H1" s="805"/>
    </row>
    <row r="2" spans="1:8">
      <c r="A2" s="806"/>
      <c r="B2" s="804"/>
      <c r="C2" s="804"/>
      <c r="D2" s="804"/>
      <c r="E2" s="804"/>
      <c r="F2" s="804"/>
      <c r="G2" s="804"/>
      <c r="H2" s="805"/>
    </row>
    <row r="3" spans="1:8">
      <c r="A3" s="807"/>
      <c r="B3" s="807"/>
      <c r="C3" s="807"/>
      <c r="D3" s="807"/>
      <c r="E3" s="807"/>
      <c r="F3" s="1983" t="s">
        <v>443</v>
      </c>
      <c r="G3" s="1983"/>
      <c r="H3" s="805"/>
    </row>
    <row r="4" spans="1:8">
      <c r="A4" s="1021" t="s">
        <v>342</v>
      </c>
      <c r="B4" s="1633"/>
      <c r="C4" s="1650">
        <v>2018</v>
      </c>
      <c r="D4" s="1650">
        <v>2019</v>
      </c>
      <c r="E4" s="1650">
        <v>2020</v>
      </c>
      <c r="F4" s="1650">
        <v>2021</v>
      </c>
      <c r="G4" s="1650">
        <v>2022</v>
      </c>
      <c r="H4" s="805"/>
    </row>
    <row r="5" spans="1:8" ht="5.0999999999999996" customHeight="1">
      <c r="A5" s="808"/>
      <c r="B5" s="808"/>
      <c r="C5" s="808"/>
      <c r="D5" s="808"/>
      <c r="E5" s="808"/>
      <c r="F5" s="808"/>
      <c r="G5" s="808"/>
      <c r="H5" s="809"/>
    </row>
    <row r="6" spans="1:8">
      <c r="A6" s="1021" t="s">
        <v>510</v>
      </c>
      <c r="B6" s="1021"/>
      <c r="C6" s="1112">
        <v>10998.4</v>
      </c>
      <c r="D6" s="1112">
        <v>10998.4</v>
      </c>
      <c r="E6" s="1112">
        <v>10998.4</v>
      </c>
      <c r="F6" s="1112" t="s">
        <v>23</v>
      </c>
      <c r="G6" s="1112" t="s">
        <v>23</v>
      </c>
      <c r="H6" s="608"/>
    </row>
    <row r="7" spans="1:8" ht="5.0999999999999996" customHeight="1">
      <c r="A7" s="1634"/>
      <c r="B7" s="1634"/>
      <c r="C7" s="1838"/>
      <c r="D7" s="1838"/>
      <c r="E7" s="1838"/>
      <c r="F7" s="1838"/>
      <c r="G7" s="1752"/>
      <c r="H7" s="608"/>
    </row>
    <row r="8" spans="1:8">
      <c r="A8" s="1021" t="s">
        <v>511</v>
      </c>
      <c r="B8" s="1021"/>
      <c r="C8" s="1112" t="s">
        <v>23</v>
      </c>
      <c r="D8" s="1112" t="s">
        <v>23</v>
      </c>
      <c r="E8" s="1112" t="s">
        <v>23</v>
      </c>
      <c r="F8" s="1112" t="s">
        <v>23</v>
      </c>
      <c r="G8" s="1112" t="s">
        <v>23</v>
      </c>
      <c r="H8" s="811"/>
    </row>
    <row r="9" spans="1:8" ht="5.0999999999999996" customHeight="1">
      <c r="A9" s="1839"/>
      <c r="B9" s="1840"/>
      <c r="C9" s="1840"/>
      <c r="D9" s="1840"/>
      <c r="E9" s="1840"/>
      <c r="F9" s="1840"/>
      <c r="G9" s="1841"/>
      <c r="H9" s="812"/>
    </row>
    <row r="10" spans="1:8">
      <c r="A10" s="1021" t="s">
        <v>512</v>
      </c>
      <c r="B10" s="1021"/>
      <c r="C10" s="1112">
        <v>6300.2</v>
      </c>
      <c r="D10" s="1112">
        <v>6400.8</v>
      </c>
      <c r="E10" s="1112">
        <v>6400.8</v>
      </c>
      <c r="F10" s="1112" t="s">
        <v>23</v>
      </c>
      <c r="G10" s="1112" t="s">
        <v>23</v>
      </c>
      <c r="H10" s="813"/>
    </row>
    <row r="11" spans="1:8">
      <c r="A11" s="814" t="s">
        <v>513</v>
      </c>
      <c r="B11" s="808"/>
      <c r="C11" s="808" t="s">
        <v>23</v>
      </c>
      <c r="D11" s="808" t="s">
        <v>23</v>
      </c>
      <c r="E11" s="808" t="s">
        <v>23</v>
      </c>
      <c r="F11" s="808" t="s">
        <v>23</v>
      </c>
      <c r="G11" s="808" t="s">
        <v>23</v>
      </c>
      <c r="H11" s="607"/>
    </row>
    <row r="12" spans="1:8">
      <c r="A12" s="815" t="s">
        <v>514</v>
      </c>
      <c r="B12" s="808"/>
      <c r="C12" s="808" t="s">
        <v>23</v>
      </c>
      <c r="D12" s="808" t="s">
        <v>23</v>
      </c>
      <c r="E12" s="808" t="s">
        <v>23</v>
      </c>
      <c r="F12" s="808" t="s">
        <v>23</v>
      </c>
      <c r="G12" s="808" t="s">
        <v>23</v>
      </c>
      <c r="H12" s="607"/>
    </row>
    <row r="13" spans="1:8">
      <c r="A13" s="815" t="s">
        <v>515</v>
      </c>
      <c r="B13" s="808"/>
      <c r="C13" s="808" t="s">
        <v>23</v>
      </c>
      <c r="D13" s="808" t="s">
        <v>23</v>
      </c>
      <c r="E13" s="808" t="s">
        <v>23</v>
      </c>
      <c r="F13" s="808" t="s">
        <v>23</v>
      </c>
      <c r="G13" s="808" t="s">
        <v>23</v>
      </c>
      <c r="H13" s="813"/>
    </row>
    <row r="14" spans="1:8">
      <c r="A14" s="816" t="s">
        <v>516</v>
      </c>
      <c r="B14" s="808"/>
      <c r="C14" s="808" t="s">
        <v>23</v>
      </c>
      <c r="D14" s="808" t="s">
        <v>23</v>
      </c>
      <c r="E14" s="808" t="s">
        <v>23</v>
      </c>
      <c r="F14" s="808" t="s">
        <v>23</v>
      </c>
      <c r="G14" s="808" t="s">
        <v>23</v>
      </c>
      <c r="H14" s="607"/>
    </row>
    <row r="15" spans="1:8">
      <c r="A15" s="817" t="s">
        <v>517</v>
      </c>
      <c r="B15" s="808"/>
      <c r="C15" s="808" t="s">
        <v>23</v>
      </c>
      <c r="D15" s="808" t="s">
        <v>23</v>
      </c>
      <c r="E15" s="808" t="s">
        <v>23</v>
      </c>
      <c r="F15" s="808" t="s">
        <v>23</v>
      </c>
      <c r="G15" s="808" t="s">
        <v>23</v>
      </c>
      <c r="H15" s="607"/>
    </row>
    <row r="16" spans="1:8">
      <c r="A16" s="815" t="s">
        <v>518</v>
      </c>
      <c r="B16" s="808"/>
      <c r="C16" s="808" t="s">
        <v>23</v>
      </c>
      <c r="D16" s="808" t="s">
        <v>23</v>
      </c>
      <c r="E16" s="808" t="s">
        <v>23</v>
      </c>
      <c r="F16" s="808" t="s">
        <v>23</v>
      </c>
      <c r="G16" s="808" t="s">
        <v>23</v>
      </c>
      <c r="H16" s="607"/>
    </row>
    <row r="17" spans="1:8">
      <c r="A17" s="818" t="s">
        <v>519</v>
      </c>
      <c r="B17" s="808"/>
      <c r="C17" s="808" t="s">
        <v>23</v>
      </c>
      <c r="D17" s="808" t="s">
        <v>23</v>
      </c>
      <c r="E17" s="808" t="s">
        <v>23</v>
      </c>
      <c r="F17" s="808" t="s">
        <v>23</v>
      </c>
      <c r="G17" s="808" t="s">
        <v>23</v>
      </c>
      <c r="H17" s="607"/>
    </row>
    <row r="18" spans="1:8">
      <c r="A18" s="819" t="s">
        <v>520</v>
      </c>
      <c r="B18" s="808"/>
      <c r="C18" s="1652"/>
      <c r="D18" s="820"/>
      <c r="E18" s="820"/>
      <c r="F18" s="820"/>
      <c r="G18" s="820"/>
      <c r="H18" s="607"/>
    </row>
    <row r="19" spans="1:8">
      <c r="A19" s="814" t="s">
        <v>521</v>
      </c>
      <c r="B19" s="808"/>
      <c r="C19" s="808" t="s">
        <v>23</v>
      </c>
      <c r="D19" s="808" t="s">
        <v>23</v>
      </c>
      <c r="E19" s="808" t="s">
        <v>23</v>
      </c>
      <c r="F19" s="808" t="s">
        <v>23</v>
      </c>
      <c r="G19" s="808" t="s">
        <v>23</v>
      </c>
      <c r="H19" s="607"/>
    </row>
    <row r="20" spans="1:8">
      <c r="A20" s="819" t="s">
        <v>522</v>
      </c>
      <c r="B20" s="808"/>
      <c r="C20" s="1652"/>
      <c r="D20" s="1652"/>
      <c r="E20" s="808"/>
      <c r="F20" s="808"/>
      <c r="G20" s="808"/>
      <c r="H20" s="607"/>
    </row>
    <row r="21" spans="1:8">
      <c r="A21" s="814" t="s">
        <v>523</v>
      </c>
      <c r="B21" s="808"/>
      <c r="C21" s="808" t="s">
        <v>23</v>
      </c>
      <c r="D21" s="808" t="s">
        <v>23</v>
      </c>
      <c r="E21" s="808" t="s">
        <v>23</v>
      </c>
      <c r="F21" s="808" t="s">
        <v>23</v>
      </c>
      <c r="G21" s="808" t="s">
        <v>23</v>
      </c>
      <c r="H21" s="607"/>
    </row>
    <row r="22" spans="1:8">
      <c r="A22" s="1021" t="s">
        <v>524</v>
      </c>
      <c r="B22" s="1021"/>
      <c r="C22" s="1111">
        <v>4688.2</v>
      </c>
      <c r="D22" s="1111">
        <v>4585.6000000000004</v>
      </c>
      <c r="E22" s="1111" t="s">
        <v>23</v>
      </c>
      <c r="F22" s="1111" t="s">
        <v>23</v>
      </c>
      <c r="G22" s="1111" t="s">
        <v>23</v>
      </c>
      <c r="H22" s="813"/>
    </row>
    <row r="23" spans="1:8">
      <c r="A23" s="814" t="s">
        <v>525</v>
      </c>
      <c r="B23" s="808"/>
      <c r="C23" s="808" t="s">
        <v>23</v>
      </c>
      <c r="D23" s="808" t="s">
        <v>23</v>
      </c>
      <c r="E23" s="808" t="s">
        <v>23</v>
      </c>
      <c r="F23" s="808" t="s">
        <v>23</v>
      </c>
      <c r="G23" s="808" t="s">
        <v>23</v>
      </c>
      <c r="H23" s="607"/>
    </row>
    <row r="24" spans="1:8">
      <c r="A24" s="819" t="s">
        <v>526</v>
      </c>
      <c r="B24" s="808"/>
      <c r="C24" s="808" t="s">
        <v>23</v>
      </c>
      <c r="D24" s="808" t="s">
        <v>23</v>
      </c>
      <c r="E24" s="808" t="s">
        <v>23</v>
      </c>
      <c r="F24" s="808" t="s">
        <v>23</v>
      </c>
      <c r="G24" s="808" t="s">
        <v>23</v>
      </c>
      <c r="H24" s="607"/>
    </row>
    <row r="25" spans="1:8">
      <c r="A25" s="1021" t="s">
        <v>527</v>
      </c>
      <c r="B25" s="1021"/>
      <c r="C25" s="1111" t="s">
        <v>23</v>
      </c>
      <c r="D25" s="1111" t="s">
        <v>23</v>
      </c>
      <c r="E25" s="1111" t="s">
        <v>23</v>
      </c>
      <c r="F25" s="1111" t="s">
        <v>23</v>
      </c>
      <c r="G25" s="1111" t="s">
        <v>23</v>
      </c>
      <c r="H25" s="608"/>
    </row>
    <row r="26" spans="1:8" ht="5.0999999999999996" customHeight="1">
      <c r="A26" s="821"/>
      <c r="B26" s="821"/>
      <c r="C26" s="821"/>
      <c r="D26" s="821"/>
      <c r="E26" s="821"/>
      <c r="F26" s="821"/>
      <c r="G26" s="821"/>
      <c r="H26" s="822"/>
    </row>
    <row r="27" spans="1:8">
      <c r="A27" s="831" t="s">
        <v>528</v>
      </c>
      <c r="B27" s="1653"/>
      <c r="C27" s="1653"/>
      <c r="D27" s="1653"/>
      <c r="E27" s="1653"/>
      <c r="F27" s="1653"/>
      <c r="G27" s="1653"/>
      <c r="H27" s="604"/>
    </row>
    <row r="28" spans="1:8">
      <c r="A28" s="823"/>
      <c r="B28" s="824"/>
      <c r="C28" s="1654"/>
      <c r="D28" s="1654"/>
      <c r="E28" s="1654"/>
      <c r="F28" s="1654"/>
      <c r="G28" s="1654"/>
      <c r="H28" s="825"/>
    </row>
    <row r="29" spans="1:8">
      <c r="A29" s="1654"/>
      <c r="B29" s="1654"/>
      <c r="C29" s="1654"/>
      <c r="D29" s="1654"/>
      <c r="E29" s="1654"/>
      <c r="F29" s="1654"/>
      <c r="G29" s="1654"/>
      <c r="H29" s="604"/>
    </row>
    <row r="30" spans="1:8">
      <c r="A30" s="1655" t="s">
        <v>529</v>
      </c>
      <c r="B30" s="1656"/>
      <c r="C30" s="1656"/>
      <c r="D30" s="1657"/>
      <c r="E30" s="1657"/>
      <c r="F30" s="1657"/>
      <c r="G30" s="1657"/>
      <c r="H30" s="805"/>
    </row>
    <row r="31" spans="1:8">
      <c r="A31" s="1658"/>
      <c r="B31" s="1658"/>
      <c r="C31" s="1658"/>
      <c r="D31" s="1658"/>
      <c r="E31" s="1658"/>
      <c r="F31" s="1658"/>
      <c r="G31" s="1658"/>
      <c r="H31" s="805"/>
    </row>
    <row r="32" spans="1:8">
      <c r="A32" s="1021" t="s">
        <v>342</v>
      </c>
      <c r="B32" s="1021" t="s">
        <v>418</v>
      </c>
      <c r="C32" s="1650">
        <v>2018</v>
      </c>
      <c r="D32" s="1650">
        <v>2019</v>
      </c>
      <c r="E32" s="1650">
        <v>2020</v>
      </c>
      <c r="F32" s="1650">
        <v>2021</v>
      </c>
      <c r="G32" s="1650">
        <v>2022</v>
      </c>
      <c r="H32" s="805"/>
    </row>
    <row r="33" spans="1:8">
      <c r="A33" s="826" t="s">
        <v>530</v>
      </c>
      <c r="B33" s="808" t="s">
        <v>531</v>
      </c>
      <c r="C33" s="808">
        <v>3269.4915877817807</v>
      </c>
      <c r="D33" s="808">
        <v>3286.9</v>
      </c>
      <c r="E33" s="827">
        <v>3301.2</v>
      </c>
      <c r="F33" s="827">
        <v>3309.58</v>
      </c>
      <c r="G33" s="827">
        <v>3331.74</v>
      </c>
      <c r="H33" s="805"/>
    </row>
    <row r="34" spans="1:8">
      <c r="A34" s="826" t="s">
        <v>532</v>
      </c>
      <c r="B34" s="808" t="s">
        <v>428</v>
      </c>
      <c r="C34" s="808">
        <v>31.494549924016308</v>
      </c>
      <c r="D34" s="808">
        <v>31.7</v>
      </c>
      <c r="E34" s="827">
        <v>31.8</v>
      </c>
      <c r="F34" s="827">
        <v>31.88</v>
      </c>
      <c r="G34" s="827">
        <v>32.090000000000003</v>
      </c>
      <c r="H34" s="805"/>
    </row>
    <row r="35" spans="1:8">
      <c r="A35" s="828" t="s">
        <v>533</v>
      </c>
      <c r="B35" s="808" t="s">
        <v>531</v>
      </c>
      <c r="C35" s="808">
        <v>27.291587781780891</v>
      </c>
      <c r="D35" s="808">
        <f>D33-C33</f>
        <v>17.408412218219382</v>
      </c>
      <c r="E35" s="827">
        <f>E33-D33</f>
        <v>14.299999999999727</v>
      </c>
      <c r="F35" s="827">
        <f>F33-E33</f>
        <v>8.3800000000001091</v>
      </c>
      <c r="G35" s="827">
        <f>G33-F33</f>
        <v>22.159999999999854</v>
      </c>
      <c r="H35" s="805"/>
    </row>
    <row r="36" spans="1:8">
      <c r="A36" s="828" t="s">
        <v>533</v>
      </c>
      <c r="B36" s="808" t="s">
        <v>428</v>
      </c>
      <c r="C36" s="808">
        <v>0.84176138985196758</v>
      </c>
      <c r="D36" s="808">
        <f>(D33/C33*100)-100</f>
        <v>0.53245013026722177</v>
      </c>
      <c r="E36" s="827">
        <f>(E33/D33*100)-100</f>
        <v>0.43506039125009011</v>
      </c>
      <c r="F36" s="827">
        <f>(F33/E33*100)-100</f>
        <v>0.25384708590816274</v>
      </c>
      <c r="G36" s="827">
        <f>(G33/F33*100)-100</f>
        <v>0.66957136555090813</v>
      </c>
      <c r="H36" s="805"/>
    </row>
    <row r="37" spans="1:8">
      <c r="A37" s="828" t="s">
        <v>534</v>
      </c>
      <c r="B37" s="808" t="s">
        <v>531</v>
      </c>
      <c r="C37" s="808">
        <v>2729.646289774952</v>
      </c>
      <c r="D37" s="808">
        <v>2746.9</v>
      </c>
      <c r="E37" s="827">
        <v>2748.8982900000001</v>
      </c>
      <c r="F37" s="827">
        <v>2755.07</v>
      </c>
      <c r="G37" s="827">
        <v>2770.24</v>
      </c>
      <c r="H37" s="805"/>
    </row>
    <row r="38" spans="1:8">
      <c r="A38" s="828" t="s">
        <v>535</v>
      </c>
      <c r="B38" s="808" t="s">
        <v>428</v>
      </c>
      <c r="C38" s="808">
        <v>83.628140980663105</v>
      </c>
      <c r="D38" s="808">
        <v>83.6</v>
      </c>
      <c r="E38" s="827">
        <v>83.269668302435477</v>
      </c>
      <c r="F38" s="827">
        <f>F37/F33%</f>
        <v>83.245306050918856</v>
      </c>
      <c r="G38" s="827">
        <f>G37/G33%</f>
        <v>83.146944239346396</v>
      </c>
      <c r="H38" s="805"/>
    </row>
    <row r="39" spans="1:8">
      <c r="A39" s="828" t="s">
        <v>536</v>
      </c>
      <c r="B39" s="808" t="s">
        <v>531</v>
      </c>
      <c r="C39" s="808">
        <v>20.346289774951856</v>
      </c>
      <c r="D39" s="808">
        <f>D37-C37</f>
        <v>17.253710225048053</v>
      </c>
      <c r="E39" s="827">
        <f>E37-D37</f>
        <v>1.9982899999999972</v>
      </c>
      <c r="F39" s="827">
        <f>F37-E37</f>
        <v>6.1717100000000755</v>
      </c>
      <c r="G39" s="827">
        <f>G37-F37</f>
        <v>15.169999999999618</v>
      </c>
      <c r="H39" s="805"/>
    </row>
    <row r="40" spans="1:8">
      <c r="A40" s="828" t="s">
        <v>536</v>
      </c>
      <c r="B40" s="808" t="s">
        <v>428</v>
      </c>
      <c r="C40" s="808">
        <v>0.75097958051716773</v>
      </c>
      <c r="D40" s="808">
        <f>(D37/C37*100)-100</f>
        <v>0.63208593324633</v>
      </c>
      <c r="E40" s="827">
        <f>(E37/D37*100)-100</f>
        <v>7.274709672722679E-2</v>
      </c>
      <c r="F40" s="827">
        <f>(F37/E37*100)-100</f>
        <v>0.22451576409542895</v>
      </c>
      <c r="G40" s="827">
        <f>(G37/F37*100)-100</f>
        <v>0.55062121833564959</v>
      </c>
      <c r="H40" s="805"/>
    </row>
    <row r="41" spans="1:8">
      <c r="A41" s="826" t="s">
        <v>537</v>
      </c>
      <c r="B41" s="808" t="s">
        <v>531</v>
      </c>
      <c r="C41" s="808">
        <v>213.25375799999998</v>
      </c>
      <c r="D41" s="808">
        <v>211.9</v>
      </c>
      <c r="E41" s="827">
        <v>226.57426000000001</v>
      </c>
      <c r="F41" s="827">
        <v>220.9</v>
      </c>
      <c r="G41" s="827">
        <v>212.37</v>
      </c>
      <c r="H41" s="805"/>
    </row>
    <row r="42" spans="1:8">
      <c r="A42" s="828" t="s">
        <v>538</v>
      </c>
      <c r="B42" s="808" t="s">
        <v>531</v>
      </c>
      <c r="C42" s="808">
        <v>-22.846242000000018</v>
      </c>
      <c r="D42" s="808">
        <f>D41-C41</f>
        <v>-1.3537579999999707</v>
      </c>
      <c r="E42" s="827">
        <f>E41-D41</f>
        <v>14.674260000000004</v>
      </c>
      <c r="F42" s="827">
        <f>F41-E41</f>
        <v>-5.6742600000000039</v>
      </c>
      <c r="G42" s="827">
        <f>G41-F41</f>
        <v>-8.5300000000000011</v>
      </c>
      <c r="H42" s="805"/>
    </row>
    <row r="43" spans="1:8">
      <c r="A43" s="828" t="s">
        <v>538</v>
      </c>
      <c r="B43" s="808" t="s">
        <v>428</v>
      </c>
      <c r="C43" s="808">
        <v>-9.6765108005082681</v>
      </c>
      <c r="D43" s="808">
        <f>D41/C41*100-100</f>
        <v>-0.63481085289947714</v>
      </c>
      <c r="E43" s="827">
        <f>E41/D41*100-100</f>
        <v>6.9250873053326956</v>
      </c>
      <c r="F43" s="827">
        <f>F41/E41*100-100</f>
        <v>-2.5043709731193644</v>
      </c>
      <c r="G43" s="827">
        <f>G41/F41*100-100</f>
        <v>-3.8614757808963276</v>
      </c>
      <c r="H43" s="805"/>
    </row>
    <row r="44" spans="1:8" ht="5.0999999999999996" customHeight="1">
      <c r="A44" s="828"/>
      <c r="B44" s="808"/>
      <c r="C44" s="808"/>
      <c r="D44" s="808"/>
      <c r="E44" s="808"/>
      <c r="F44" s="808"/>
      <c r="G44" s="827"/>
      <c r="H44" s="805"/>
    </row>
    <row r="45" spans="1:8" ht="5.0999999999999996" customHeight="1">
      <c r="A45" s="1659"/>
      <c r="B45" s="1659"/>
      <c r="C45" s="1659"/>
      <c r="D45" s="1659"/>
      <c r="E45" s="1659"/>
      <c r="F45" s="1659"/>
      <c r="G45" s="1659"/>
      <c r="H45" s="805"/>
    </row>
    <row r="46" spans="1:8">
      <c r="A46" s="829" t="s">
        <v>539</v>
      </c>
      <c r="B46" s="1660"/>
      <c r="C46" s="1660"/>
      <c r="D46" s="1660"/>
      <c r="E46" s="1660"/>
      <c r="F46" s="1660"/>
      <c r="G46" s="1660"/>
      <c r="H46" s="805"/>
    </row>
    <row r="47" spans="1:8">
      <c r="A47" s="829" t="s">
        <v>540</v>
      </c>
      <c r="B47" s="830"/>
      <c r="C47" s="1654"/>
      <c r="D47" s="1654"/>
      <c r="E47" s="1654"/>
      <c r="F47" s="1654"/>
      <c r="G47" s="1654"/>
      <c r="H47" s="805"/>
    </row>
  </sheetData>
  <mergeCells count="1">
    <mergeCell ref="F3:G3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85"/>
  <sheetViews>
    <sheetView showGridLines="0" zoomScaleNormal="100" zoomScaleSheetLayoutView="100" workbookViewId="0">
      <selection activeCell="O24" sqref="O24"/>
    </sheetView>
  </sheetViews>
  <sheetFormatPr baseColWidth="10" defaultRowHeight="14.4"/>
  <cols>
    <col min="1" max="1" width="16.6640625" customWidth="1"/>
    <col min="2" max="2" width="25" customWidth="1"/>
    <col min="3" max="3" width="9.5546875" customWidth="1"/>
    <col min="4" max="4" width="1" customWidth="1"/>
    <col min="5" max="5" width="6.33203125" customWidth="1"/>
    <col min="6" max="6" width="13" customWidth="1"/>
    <col min="7" max="7" width="1.6640625" customWidth="1"/>
    <col min="8" max="8" width="7.6640625" customWidth="1"/>
    <col min="9" max="9" width="11.6640625" customWidth="1"/>
  </cols>
  <sheetData>
    <row r="1" spans="1:9">
      <c r="A1" s="55" t="s">
        <v>57</v>
      </c>
      <c r="B1" s="56"/>
      <c r="C1" s="56"/>
      <c r="D1" s="57"/>
      <c r="E1" s="57"/>
      <c r="F1" s="57"/>
      <c r="G1" s="57"/>
      <c r="H1" s="57"/>
      <c r="I1" s="57"/>
    </row>
    <row r="2" spans="1:9">
      <c r="A2" s="58"/>
      <c r="B2" s="56"/>
      <c r="C2" s="56"/>
      <c r="D2" s="57"/>
      <c r="E2" s="57"/>
      <c r="F2" s="57"/>
      <c r="G2" s="57"/>
      <c r="H2" s="57"/>
      <c r="I2" s="57"/>
    </row>
    <row r="3" spans="1:9">
      <c r="A3" s="59"/>
      <c r="B3" s="59"/>
      <c r="C3" s="60"/>
      <c r="D3" s="60"/>
      <c r="E3" s="1967" t="s">
        <v>58</v>
      </c>
      <c r="F3" s="1967"/>
      <c r="G3" s="61"/>
      <c r="H3" s="1967" t="s">
        <v>59</v>
      </c>
      <c r="I3" s="1967"/>
    </row>
    <row r="4" spans="1:9">
      <c r="A4" s="62"/>
      <c r="B4" s="62"/>
      <c r="C4" s="60"/>
      <c r="D4" s="60"/>
      <c r="E4" s="1965" t="s">
        <v>60</v>
      </c>
      <c r="F4" s="1965"/>
      <c r="G4" s="61"/>
      <c r="H4" s="1965" t="s">
        <v>60</v>
      </c>
      <c r="I4" s="1965"/>
    </row>
    <row r="5" spans="1:9">
      <c r="A5" s="63" t="s">
        <v>61</v>
      </c>
      <c r="B5" s="63" t="s">
        <v>62</v>
      </c>
      <c r="C5" s="64" t="s">
        <v>63</v>
      </c>
      <c r="D5" s="64"/>
      <c r="E5" s="65" t="s">
        <v>64</v>
      </c>
      <c r="F5" s="66" t="s">
        <v>65</v>
      </c>
      <c r="G5" s="66"/>
      <c r="H5" s="65" t="s">
        <v>64</v>
      </c>
      <c r="I5" s="66" t="s">
        <v>65</v>
      </c>
    </row>
    <row r="6" spans="1:9">
      <c r="A6" s="67" t="s">
        <v>66</v>
      </c>
      <c r="B6" s="68" t="s">
        <v>67</v>
      </c>
      <c r="C6" s="69" t="s">
        <v>984</v>
      </c>
      <c r="D6" s="70"/>
      <c r="E6" s="71">
        <v>37.5</v>
      </c>
      <c r="F6" s="69" t="s">
        <v>68</v>
      </c>
      <c r="G6" s="70"/>
      <c r="H6" s="71">
        <v>9</v>
      </c>
      <c r="I6" s="69" t="s">
        <v>69</v>
      </c>
    </row>
    <row r="7" spans="1:9">
      <c r="A7" s="72"/>
      <c r="B7" s="68" t="s">
        <v>70</v>
      </c>
      <c r="C7" s="69" t="s">
        <v>985</v>
      </c>
      <c r="D7" s="70"/>
      <c r="E7" s="71">
        <v>36.299999999999997</v>
      </c>
      <c r="F7" s="69" t="s">
        <v>192</v>
      </c>
      <c r="G7" s="70"/>
      <c r="H7" s="71">
        <v>3.9</v>
      </c>
      <c r="I7" s="69" t="s">
        <v>69</v>
      </c>
    </row>
    <row r="8" spans="1:9" ht="15" customHeight="1">
      <c r="A8" s="73"/>
      <c r="B8" s="68" t="s">
        <v>71</v>
      </c>
      <c r="C8" s="69" t="s">
        <v>985</v>
      </c>
      <c r="D8" s="70"/>
      <c r="E8" s="71">
        <v>36.6</v>
      </c>
      <c r="F8" s="69" t="s">
        <v>72</v>
      </c>
      <c r="G8" s="70"/>
      <c r="H8" s="71">
        <v>6.7</v>
      </c>
      <c r="I8" s="69" t="s">
        <v>73</v>
      </c>
    </row>
    <row r="9" spans="1:9" ht="15" customHeight="1">
      <c r="A9" s="73"/>
      <c r="B9" s="68" t="s">
        <v>74</v>
      </c>
      <c r="C9" s="69" t="s">
        <v>986</v>
      </c>
      <c r="D9" s="70"/>
      <c r="E9" s="71">
        <v>38.1</v>
      </c>
      <c r="F9" s="69" t="s">
        <v>75</v>
      </c>
      <c r="G9" s="70"/>
      <c r="H9" s="71">
        <v>4.2</v>
      </c>
      <c r="I9" s="69" t="s">
        <v>76</v>
      </c>
    </row>
    <row r="10" spans="1:9" ht="15" customHeight="1">
      <c r="A10" s="73"/>
      <c r="B10" s="68" t="s">
        <v>66</v>
      </c>
      <c r="C10" s="69" t="s">
        <v>985</v>
      </c>
      <c r="D10" s="70"/>
      <c r="E10" s="71">
        <v>36.700000000000003</v>
      </c>
      <c r="F10" s="69" t="s">
        <v>77</v>
      </c>
      <c r="G10" s="70"/>
      <c r="H10" s="71">
        <v>5.0999999999999996</v>
      </c>
      <c r="I10" s="69" t="s">
        <v>73</v>
      </c>
    </row>
    <row r="11" spans="1:9">
      <c r="A11" s="73"/>
      <c r="B11" s="68" t="s">
        <v>78</v>
      </c>
      <c r="C11" s="69" t="s">
        <v>987</v>
      </c>
      <c r="D11" s="70"/>
      <c r="E11" s="71">
        <v>36.5</v>
      </c>
      <c r="F11" s="69" t="s">
        <v>77</v>
      </c>
      <c r="G11" s="70"/>
      <c r="H11" s="71">
        <v>5.6</v>
      </c>
      <c r="I11" s="69" t="s">
        <v>79</v>
      </c>
    </row>
    <row r="12" spans="1:9" ht="15" customHeight="1">
      <c r="A12" s="73"/>
      <c r="B12" s="68" t="s">
        <v>80</v>
      </c>
      <c r="C12" s="69" t="s">
        <v>985</v>
      </c>
      <c r="D12" s="70"/>
      <c r="E12" s="71">
        <v>36.9</v>
      </c>
      <c r="F12" s="69" t="s">
        <v>81</v>
      </c>
      <c r="G12" s="70"/>
      <c r="H12" s="71">
        <v>5.5</v>
      </c>
      <c r="I12" s="69" t="s">
        <v>73</v>
      </c>
    </row>
    <row r="13" spans="1:9" ht="15" customHeight="1">
      <c r="A13" s="67" t="s">
        <v>82</v>
      </c>
      <c r="B13" s="68" t="s">
        <v>83</v>
      </c>
      <c r="C13" s="69" t="s">
        <v>985</v>
      </c>
      <c r="D13" s="74"/>
      <c r="E13" s="71">
        <v>36.6</v>
      </c>
      <c r="F13" s="69" t="s">
        <v>84</v>
      </c>
      <c r="G13" s="74"/>
      <c r="H13" s="71">
        <v>6.8</v>
      </c>
      <c r="I13" s="69" t="s">
        <v>76</v>
      </c>
    </row>
    <row r="14" spans="1:9">
      <c r="A14" s="73"/>
      <c r="B14" s="68" t="s">
        <v>85</v>
      </c>
      <c r="C14" s="69" t="s">
        <v>988</v>
      </c>
      <c r="D14" s="70"/>
      <c r="E14" s="71">
        <v>36.1</v>
      </c>
      <c r="F14" s="69" t="s">
        <v>86</v>
      </c>
      <c r="G14" s="70"/>
      <c r="H14" s="71">
        <v>4</v>
      </c>
      <c r="I14" s="69" t="s">
        <v>73</v>
      </c>
    </row>
    <row r="15" spans="1:9" ht="15" customHeight="1">
      <c r="A15" s="73"/>
      <c r="B15" s="68" t="s">
        <v>87</v>
      </c>
      <c r="C15" s="69" t="s">
        <v>989</v>
      </c>
      <c r="D15" s="70"/>
      <c r="E15" s="71">
        <v>36.5</v>
      </c>
      <c r="F15" s="69" t="s">
        <v>88</v>
      </c>
      <c r="G15" s="70"/>
      <c r="H15" s="71">
        <v>1.8</v>
      </c>
      <c r="I15" s="69" t="s">
        <v>89</v>
      </c>
    </row>
    <row r="16" spans="1:9">
      <c r="A16" s="67" t="s">
        <v>236</v>
      </c>
      <c r="B16" s="75" t="s">
        <v>90</v>
      </c>
      <c r="C16" s="69" t="s">
        <v>990</v>
      </c>
      <c r="D16" s="70"/>
      <c r="E16" s="71">
        <v>38.5</v>
      </c>
      <c r="F16" s="69" t="s">
        <v>91</v>
      </c>
      <c r="G16" s="69"/>
      <c r="H16" s="71">
        <v>8.5</v>
      </c>
      <c r="I16" s="69" t="s">
        <v>89</v>
      </c>
    </row>
    <row r="17" spans="1:9" ht="15" customHeight="1">
      <c r="A17" s="67"/>
      <c r="B17" s="75" t="s">
        <v>92</v>
      </c>
      <c r="C17" s="69" t="s">
        <v>985</v>
      </c>
      <c r="D17" s="70"/>
      <c r="E17" s="71">
        <v>35.4</v>
      </c>
      <c r="F17" s="69" t="s">
        <v>93</v>
      </c>
      <c r="G17" s="69"/>
      <c r="H17" s="71">
        <v>4.5</v>
      </c>
      <c r="I17" s="69" t="s">
        <v>89</v>
      </c>
    </row>
    <row r="18" spans="1:9">
      <c r="A18" s="67" t="s">
        <v>94</v>
      </c>
      <c r="B18" s="68" t="s">
        <v>95</v>
      </c>
      <c r="C18" s="76" t="s">
        <v>991</v>
      </c>
      <c r="D18" s="70"/>
      <c r="E18" s="71">
        <v>36.299999999999997</v>
      </c>
      <c r="F18" s="69" t="s">
        <v>96</v>
      </c>
      <c r="G18" s="70"/>
      <c r="H18" s="71">
        <v>0.6</v>
      </c>
      <c r="I18" s="69" t="s">
        <v>97</v>
      </c>
    </row>
    <row r="19" spans="1:9" ht="15" customHeight="1">
      <c r="A19" s="72"/>
      <c r="B19" s="77" t="s">
        <v>98</v>
      </c>
      <c r="C19" s="69" t="s">
        <v>985</v>
      </c>
      <c r="D19" s="78"/>
      <c r="E19" s="71">
        <v>35.9</v>
      </c>
      <c r="F19" s="69" t="s">
        <v>99</v>
      </c>
      <c r="G19" s="78"/>
      <c r="H19" s="71">
        <v>3.3</v>
      </c>
      <c r="I19" s="69" t="s">
        <v>100</v>
      </c>
    </row>
    <row r="20" spans="1:9">
      <c r="A20" s="67"/>
      <c r="B20" s="68" t="s">
        <v>101</v>
      </c>
      <c r="C20" s="76" t="s">
        <v>985</v>
      </c>
      <c r="D20" s="70"/>
      <c r="E20" s="71">
        <v>36.5</v>
      </c>
      <c r="F20" s="69" t="s">
        <v>102</v>
      </c>
      <c r="G20" s="70"/>
      <c r="H20" s="71">
        <v>2.1</v>
      </c>
      <c r="I20" s="69" t="s">
        <v>103</v>
      </c>
    </row>
    <row r="21" spans="1:9" ht="15" customHeight="1">
      <c r="A21" s="73"/>
      <c r="B21" s="68" t="s">
        <v>104</v>
      </c>
      <c r="C21" s="76" t="s">
        <v>992</v>
      </c>
      <c r="D21" s="70"/>
      <c r="E21" s="71">
        <v>36.799999999999997</v>
      </c>
      <c r="F21" s="69" t="s">
        <v>105</v>
      </c>
      <c r="G21" s="70"/>
      <c r="H21" s="71">
        <v>3.5</v>
      </c>
      <c r="I21" s="69" t="s">
        <v>97</v>
      </c>
    </row>
    <row r="22" spans="1:9">
      <c r="A22" s="73"/>
      <c r="B22" s="68" t="s">
        <v>106</v>
      </c>
      <c r="C22" s="76" t="s">
        <v>985</v>
      </c>
      <c r="D22" s="70"/>
      <c r="E22" s="71">
        <v>36.5</v>
      </c>
      <c r="F22" s="69" t="s">
        <v>107</v>
      </c>
      <c r="G22" s="70"/>
      <c r="H22" s="71">
        <v>2.4</v>
      </c>
      <c r="I22" s="69" t="s">
        <v>97</v>
      </c>
    </row>
    <row r="23" spans="1:9" ht="15" customHeight="1">
      <c r="A23" s="67" t="s">
        <v>108</v>
      </c>
      <c r="B23" s="68" t="s">
        <v>109</v>
      </c>
      <c r="C23" s="69" t="s">
        <v>985</v>
      </c>
      <c r="D23" s="70"/>
      <c r="E23" s="71">
        <v>38.200000000000003</v>
      </c>
      <c r="F23" s="69" t="s">
        <v>110</v>
      </c>
      <c r="G23" s="70"/>
      <c r="H23" s="71">
        <v>1.9</v>
      </c>
      <c r="I23" s="69" t="s">
        <v>111</v>
      </c>
    </row>
    <row r="24" spans="1:9">
      <c r="A24" s="73"/>
      <c r="B24" s="68" t="s">
        <v>112</v>
      </c>
      <c r="C24" s="69" t="s">
        <v>985</v>
      </c>
      <c r="D24" s="70"/>
      <c r="E24" s="71">
        <v>39.299999999999997</v>
      </c>
      <c r="F24" s="69" t="s">
        <v>91</v>
      </c>
      <c r="G24" s="70"/>
      <c r="H24" s="71">
        <v>1.2</v>
      </c>
      <c r="I24" s="69" t="s">
        <v>103</v>
      </c>
    </row>
    <row r="25" spans="1:9">
      <c r="A25" s="73"/>
      <c r="B25" s="68" t="s">
        <v>113</v>
      </c>
      <c r="C25" s="69" t="s">
        <v>989</v>
      </c>
      <c r="D25" s="70"/>
      <c r="E25" s="71">
        <v>38.700000000000003</v>
      </c>
      <c r="F25" s="69" t="s">
        <v>110</v>
      </c>
      <c r="G25" s="70"/>
      <c r="H25" s="71">
        <v>2.4</v>
      </c>
      <c r="I25" s="69" t="s">
        <v>103</v>
      </c>
    </row>
    <row r="26" spans="1:9" ht="15" customHeight="1">
      <c r="A26" s="73"/>
      <c r="B26" s="68" t="s">
        <v>114</v>
      </c>
      <c r="C26" s="69" t="s">
        <v>985</v>
      </c>
      <c r="D26" s="70"/>
      <c r="E26" s="71">
        <v>37</v>
      </c>
      <c r="F26" s="69" t="s">
        <v>115</v>
      </c>
      <c r="G26" s="70"/>
      <c r="H26" s="71">
        <v>3.4</v>
      </c>
      <c r="I26" s="69" t="s">
        <v>76</v>
      </c>
    </row>
    <row r="27" spans="1:9" ht="15" customHeight="1">
      <c r="A27" s="73"/>
      <c r="B27" s="77" t="s">
        <v>116</v>
      </c>
      <c r="C27" s="69" t="s">
        <v>993</v>
      </c>
      <c r="D27" s="70"/>
      <c r="E27" s="71">
        <v>35.299999999999997</v>
      </c>
      <c r="F27" s="69" t="s">
        <v>117</v>
      </c>
      <c r="G27" s="70"/>
      <c r="H27" s="71">
        <v>11.2</v>
      </c>
      <c r="I27" s="69" t="s">
        <v>118</v>
      </c>
    </row>
    <row r="28" spans="1:9" ht="15" customHeight="1">
      <c r="A28" s="73"/>
      <c r="B28" s="79" t="s">
        <v>119</v>
      </c>
      <c r="C28" s="69" t="s">
        <v>994</v>
      </c>
      <c r="D28" s="70"/>
      <c r="E28" s="71">
        <v>37.200000000000003</v>
      </c>
      <c r="F28" s="69" t="s">
        <v>72</v>
      </c>
      <c r="G28" s="70"/>
      <c r="H28" s="71">
        <v>1.6</v>
      </c>
      <c r="I28" s="69" t="s">
        <v>97</v>
      </c>
    </row>
    <row r="29" spans="1:9">
      <c r="A29" s="73"/>
      <c r="B29" s="68" t="s">
        <v>120</v>
      </c>
      <c r="C29" s="76" t="s">
        <v>995</v>
      </c>
      <c r="D29" s="70"/>
      <c r="E29" s="71">
        <v>37.6</v>
      </c>
      <c r="F29" s="69" t="s">
        <v>107</v>
      </c>
      <c r="G29" s="70"/>
      <c r="H29" s="71">
        <v>1</v>
      </c>
      <c r="I29" s="69" t="s">
        <v>103</v>
      </c>
    </row>
    <row r="30" spans="1:9" ht="15" customHeight="1">
      <c r="A30" s="67" t="s">
        <v>121</v>
      </c>
      <c r="B30" s="68" t="s">
        <v>122</v>
      </c>
      <c r="C30" s="69" t="s">
        <v>985</v>
      </c>
      <c r="D30" s="70"/>
      <c r="E30" s="71">
        <v>36.6</v>
      </c>
      <c r="F30" s="69" t="s">
        <v>123</v>
      </c>
      <c r="G30" s="70"/>
      <c r="H30" s="71">
        <v>8.3000000000000007</v>
      </c>
      <c r="I30" s="69" t="s">
        <v>73</v>
      </c>
    </row>
    <row r="31" spans="1:9">
      <c r="A31" s="80"/>
      <c r="B31" s="68" t="s">
        <v>124</v>
      </c>
      <c r="C31" s="69" t="s">
        <v>996</v>
      </c>
      <c r="D31" s="70"/>
      <c r="E31" s="71">
        <v>36.5</v>
      </c>
      <c r="F31" s="69" t="s">
        <v>125</v>
      </c>
      <c r="G31" s="74"/>
      <c r="H31" s="71">
        <v>4.9000000000000004</v>
      </c>
      <c r="I31" s="69" t="s">
        <v>126</v>
      </c>
    </row>
    <row r="32" spans="1:9">
      <c r="A32" s="73"/>
      <c r="B32" s="68" t="s">
        <v>127</v>
      </c>
      <c r="C32" s="69" t="s">
        <v>985</v>
      </c>
      <c r="D32" s="70"/>
      <c r="E32" s="71">
        <v>38.5</v>
      </c>
      <c r="F32" s="69" t="s">
        <v>128</v>
      </c>
      <c r="G32" s="74"/>
      <c r="H32" s="71">
        <v>6.4</v>
      </c>
      <c r="I32" s="69" t="s">
        <v>129</v>
      </c>
    </row>
    <row r="33" spans="1:9" ht="15" customHeight="1">
      <c r="A33" s="73"/>
      <c r="B33" s="68" t="s">
        <v>130</v>
      </c>
      <c r="C33" s="69" t="s">
        <v>991</v>
      </c>
      <c r="D33" s="70"/>
      <c r="E33" s="71">
        <v>36.9</v>
      </c>
      <c r="F33" s="69" t="s">
        <v>131</v>
      </c>
      <c r="G33" s="70"/>
      <c r="H33" s="71">
        <v>4</v>
      </c>
      <c r="I33" s="69" t="s">
        <v>132</v>
      </c>
    </row>
    <row r="34" spans="1:9">
      <c r="A34" s="73"/>
      <c r="B34" s="68" t="s">
        <v>133</v>
      </c>
      <c r="C34" s="69" t="s">
        <v>997</v>
      </c>
      <c r="D34" s="70"/>
      <c r="E34" s="71">
        <v>37.799999999999997</v>
      </c>
      <c r="F34" s="69" t="s">
        <v>110</v>
      </c>
      <c r="G34" s="70"/>
      <c r="H34" s="71">
        <v>2.5</v>
      </c>
      <c r="I34" s="69" t="s">
        <v>134</v>
      </c>
    </row>
    <row r="35" spans="1:9" ht="15" customHeight="1">
      <c r="A35" s="67" t="s">
        <v>135</v>
      </c>
      <c r="B35" s="68" t="s">
        <v>136</v>
      </c>
      <c r="C35" s="69" t="s">
        <v>985</v>
      </c>
      <c r="D35" s="70"/>
      <c r="E35" s="71">
        <v>37.799999999999997</v>
      </c>
      <c r="F35" s="69" t="s">
        <v>72</v>
      </c>
      <c r="G35" s="70"/>
      <c r="H35" s="71">
        <v>2.6</v>
      </c>
      <c r="I35" s="69" t="s">
        <v>100</v>
      </c>
    </row>
    <row r="36" spans="1:9" ht="15" customHeight="1">
      <c r="A36" s="73"/>
      <c r="B36" s="68" t="s">
        <v>135</v>
      </c>
      <c r="C36" s="69" t="s">
        <v>989</v>
      </c>
      <c r="D36" s="70"/>
      <c r="E36" s="71">
        <v>37</v>
      </c>
      <c r="F36" s="69" t="s">
        <v>137</v>
      </c>
      <c r="G36" s="70"/>
      <c r="H36" s="71">
        <v>4.5</v>
      </c>
      <c r="I36" s="69" t="s">
        <v>111</v>
      </c>
    </row>
    <row r="37" spans="1:9">
      <c r="A37" s="67" t="s">
        <v>138</v>
      </c>
      <c r="B37" s="68" t="s">
        <v>139</v>
      </c>
      <c r="C37" s="69" t="s">
        <v>998</v>
      </c>
      <c r="D37" s="70"/>
      <c r="E37" s="71">
        <v>37.6</v>
      </c>
      <c r="F37" s="69" t="s">
        <v>102</v>
      </c>
      <c r="G37" s="70"/>
      <c r="H37" s="71">
        <v>4.4000000000000004</v>
      </c>
      <c r="I37" s="69" t="s">
        <v>140</v>
      </c>
    </row>
    <row r="38" spans="1:9" ht="15" customHeight="1">
      <c r="A38" s="73"/>
      <c r="B38" s="68" t="s">
        <v>138</v>
      </c>
      <c r="C38" s="69" t="s">
        <v>986</v>
      </c>
      <c r="D38" s="70"/>
      <c r="E38" s="71">
        <v>38.5</v>
      </c>
      <c r="F38" s="69" t="s">
        <v>141</v>
      </c>
      <c r="G38" s="70"/>
      <c r="H38" s="71">
        <v>4.8</v>
      </c>
      <c r="I38" s="69" t="s">
        <v>73</v>
      </c>
    </row>
    <row r="39" spans="1:9">
      <c r="A39" s="73"/>
      <c r="B39" s="68" t="s">
        <v>142</v>
      </c>
      <c r="C39" s="69" t="s">
        <v>995</v>
      </c>
      <c r="D39" s="70"/>
      <c r="E39" s="71">
        <v>33</v>
      </c>
      <c r="F39" s="69" t="s">
        <v>143</v>
      </c>
      <c r="G39" s="70"/>
      <c r="H39" s="71">
        <v>3.2</v>
      </c>
      <c r="I39" s="69" t="s">
        <v>76</v>
      </c>
    </row>
    <row r="40" spans="1:9" ht="15" customHeight="1">
      <c r="A40" s="73"/>
      <c r="B40" s="68" t="s">
        <v>144</v>
      </c>
      <c r="C40" s="69" t="s">
        <v>985</v>
      </c>
      <c r="D40" s="70"/>
      <c r="E40" s="71">
        <v>37.299999999999997</v>
      </c>
      <c r="F40" s="69" t="s">
        <v>145</v>
      </c>
      <c r="G40" s="70"/>
      <c r="H40" s="71">
        <v>5.7</v>
      </c>
      <c r="I40" s="69" t="s">
        <v>111</v>
      </c>
    </row>
    <row r="41" spans="1:9" ht="5.0999999999999996" customHeight="1">
      <c r="A41" s="81"/>
      <c r="B41" s="81"/>
      <c r="C41" s="81"/>
      <c r="D41" s="81"/>
      <c r="E41" s="81"/>
      <c r="F41" s="81"/>
      <c r="G41" s="81"/>
      <c r="H41" s="81"/>
      <c r="I41" s="81"/>
    </row>
    <row r="42" spans="1:9" ht="15" customHeight="1">
      <c r="A42" s="82"/>
      <c r="B42" s="82"/>
      <c r="C42" s="83"/>
      <c r="D42" s="83"/>
      <c r="E42" s="83"/>
      <c r="F42" s="84"/>
      <c r="G42" s="84"/>
      <c r="H42" s="83"/>
      <c r="I42" s="83"/>
    </row>
    <row r="43" spans="1:9">
      <c r="A43" s="1968"/>
      <c r="B43" s="1968"/>
      <c r="C43" s="85"/>
      <c r="D43" s="85"/>
      <c r="E43" s="85"/>
      <c r="F43" s="86"/>
      <c r="G43" s="86"/>
      <c r="H43" s="85"/>
      <c r="I43" s="85"/>
    </row>
    <row r="44" spans="1:9">
      <c r="A44" s="55" t="s">
        <v>146</v>
      </c>
      <c r="B44" s="56"/>
      <c r="C44" s="56"/>
      <c r="D44" s="56"/>
      <c r="E44" s="56"/>
      <c r="F44" s="57"/>
      <c r="G44" s="57"/>
      <c r="H44" s="57"/>
      <c r="I44" s="57"/>
    </row>
    <row r="45" spans="1:9">
      <c r="A45" s="58"/>
      <c r="B45" s="56"/>
      <c r="C45" s="56"/>
      <c r="D45" s="56"/>
      <c r="E45" s="56"/>
      <c r="F45" s="57"/>
      <c r="G45" s="57"/>
      <c r="H45" s="57"/>
      <c r="I45" s="57"/>
    </row>
    <row r="46" spans="1:9">
      <c r="A46" s="59"/>
      <c r="B46" s="59"/>
      <c r="C46" s="60"/>
      <c r="D46" s="60"/>
      <c r="E46" s="1967" t="s">
        <v>147</v>
      </c>
      <c r="F46" s="1967"/>
      <c r="G46" s="61"/>
      <c r="H46" s="1967" t="s">
        <v>148</v>
      </c>
      <c r="I46" s="1967"/>
    </row>
    <row r="47" spans="1:9">
      <c r="A47" s="62"/>
      <c r="B47" s="62"/>
      <c r="C47" s="60"/>
      <c r="D47" s="60"/>
      <c r="E47" s="1965" t="s">
        <v>60</v>
      </c>
      <c r="F47" s="1965"/>
      <c r="G47" s="61"/>
      <c r="H47" s="1965" t="s">
        <v>60</v>
      </c>
      <c r="I47" s="1965"/>
    </row>
    <row r="48" spans="1:9">
      <c r="A48" s="63" t="s">
        <v>61</v>
      </c>
      <c r="B48" s="63" t="s">
        <v>62</v>
      </c>
      <c r="C48" s="64" t="s">
        <v>63</v>
      </c>
      <c r="D48" s="64"/>
      <c r="E48" s="65" t="s">
        <v>64</v>
      </c>
      <c r="F48" s="66" t="s">
        <v>65</v>
      </c>
      <c r="G48" s="66"/>
      <c r="H48" s="65" t="s">
        <v>64</v>
      </c>
      <c r="I48" s="64" t="s">
        <v>65</v>
      </c>
    </row>
    <row r="49" spans="1:9">
      <c r="A49" s="67" t="s">
        <v>149</v>
      </c>
      <c r="B49" s="68" t="s">
        <v>150</v>
      </c>
      <c r="C49" s="87" t="s">
        <v>985</v>
      </c>
      <c r="D49" s="88"/>
      <c r="E49" s="89">
        <v>38</v>
      </c>
      <c r="F49" s="90" t="s">
        <v>117</v>
      </c>
      <c r="G49" s="88"/>
      <c r="H49" s="89">
        <v>4.5</v>
      </c>
      <c r="I49" s="90" t="s">
        <v>151</v>
      </c>
    </row>
    <row r="50" spans="1:9">
      <c r="A50" s="73"/>
      <c r="B50" s="68" t="s">
        <v>152</v>
      </c>
      <c r="C50" s="87" t="s">
        <v>999</v>
      </c>
      <c r="D50" s="88"/>
      <c r="E50" s="89">
        <v>36.1</v>
      </c>
      <c r="F50" s="90" t="s">
        <v>153</v>
      </c>
      <c r="G50" s="88"/>
      <c r="H50" s="89">
        <v>11.2</v>
      </c>
      <c r="I50" s="90" t="s">
        <v>154</v>
      </c>
    </row>
    <row r="51" spans="1:9">
      <c r="A51" s="73"/>
      <c r="B51" s="68" t="s">
        <v>149</v>
      </c>
      <c r="C51" s="87" t="s">
        <v>989</v>
      </c>
      <c r="D51" s="88"/>
      <c r="E51" s="89">
        <v>37.5</v>
      </c>
      <c r="F51" s="90" t="s">
        <v>155</v>
      </c>
      <c r="G51" s="88"/>
      <c r="H51" s="89">
        <v>1.8</v>
      </c>
      <c r="I51" s="90" t="s">
        <v>100</v>
      </c>
    </row>
    <row r="52" spans="1:9">
      <c r="A52" s="73"/>
      <c r="B52" s="68" t="s">
        <v>156</v>
      </c>
      <c r="C52" s="87" t="s">
        <v>995</v>
      </c>
      <c r="D52" s="88"/>
      <c r="E52" s="89">
        <v>37</v>
      </c>
      <c r="F52" s="90" t="s">
        <v>157</v>
      </c>
      <c r="G52" s="88"/>
      <c r="H52" s="89">
        <v>5.2</v>
      </c>
      <c r="I52" s="90" t="s">
        <v>76</v>
      </c>
    </row>
    <row r="53" spans="1:9">
      <c r="A53" s="67" t="s">
        <v>158</v>
      </c>
      <c r="B53" s="68" t="s">
        <v>158</v>
      </c>
      <c r="C53" s="87" t="s">
        <v>1000</v>
      </c>
      <c r="D53" s="88"/>
      <c r="E53" s="89">
        <v>38.200000000000003</v>
      </c>
      <c r="F53" s="90" t="s">
        <v>110</v>
      </c>
      <c r="G53" s="88"/>
      <c r="H53" s="89">
        <v>3</v>
      </c>
      <c r="I53" s="90" t="s">
        <v>159</v>
      </c>
    </row>
    <row r="54" spans="1:9">
      <c r="A54" s="73"/>
      <c r="B54" s="68" t="s">
        <v>160</v>
      </c>
      <c r="C54" s="87" t="s">
        <v>985</v>
      </c>
      <c r="D54" s="88"/>
      <c r="E54" s="89">
        <v>37.799999999999997</v>
      </c>
      <c r="F54" s="90" t="s">
        <v>161</v>
      </c>
      <c r="G54" s="88"/>
      <c r="H54" s="89">
        <v>4.5</v>
      </c>
      <c r="I54" s="90" t="s">
        <v>111</v>
      </c>
    </row>
    <row r="55" spans="1:9">
      <c r="A55" s="73"/>
      <c r="B55" s="68" t="s">
        <v>162</v>
      </c>
      <c r="C55" s="87" t="s">
        <v>985</v>
      </c>
      <c r="D55" s="88"/>
      <c r="E55" s="89">
        <v>38.1</v>
      </c>
      <c r="F55" s="90" t="s">
        <v>163</v>
      </c>
      <c r="G55" s="88"/>
      <c r="H55" s="89">
        <v>5.5</v>
      </c>
      <c r="I55" s="90" t="s">
        <v>132</v>
      </c>
    </row>
    <row r="56" spans="1:9">
      <c r="A56" s="73"/>
      <c r="B56" s="68" t="s">
        <v>164</v>
      </c>
      <c r="C56" s="87" t="s">
        <v>1001</v>
      </c>
      <c r="D56" s="88"/>
      <c r="E56" s="89">
        <v>38.5</v>
      </c>
      <c r="F56" s="90" t="s">
        <v>165</v>
      </c>
      <c r="G56" s="88"/>
      <c r="H56" s="89">
        <v>8.9</v>
      </c>
      <c r="I56" s="90" t="s">
        <v>76</v>
      </c>
    </row>
    <row r="57" spans="1:9">
      <c r="A57" s="73"/>
      <c r="B57" s="68" t="s">
        <v>166</v>
      </c>
      <c r="C57" s="87" t="s">
        <v>1002</v>
      </c>
      <c r="D57" s="88"/>
      <c r="E57" s="89">
        <v>38</v>
      </c>
      <c r="F57" s="90" t="s">
        <v>167</v>
      </c>
      <c r="G57" s="88"/>
      <c r="H57" s="89">
        <v>7.8</v>
      </c>
      <c r="I57" s="90" t="s">
        <v>111</v>
      </c>
    </row>
    <row r="58" spans="1:9">
      <c r="A58" s="73"/>
      <c r="B58" s="68" t="s">
        <v>168</v>
      </c>
      <c r="C58" s="87" t="s">
        <v>995</v>
      </c>
      <c r="D58" s="88"/>
      <c r="E58" s="89">
        <v>37.1</v>
      </c>
      <c r="F58" s="90" t="s">
        <v>169</v>
      </c>
      <c r="G58" s="88"/>
      <c r="H58" s="89">
        <v>4</v>
      </c>
      <c r="I58" s="90" t="s">
        <v>111</v>
      </c>
    </row>
    <row r="59" spans="1:9">
      <c r="A59" s="67" t="s">
        <v>170</v>
      </c>
      <c r="B59" s="68" t="s">
        <v>170</v>
      </c>
      <c r="C59" s="91" t="s">
        <v>989</v>
      </c>
      <c r="D59" s="88"/>
      <c r="E59" s="89">
        <v>38.299999999999997</v>
      </c>
      <c r="F59" s="90" t="s">
        <v>110</v>
      </c>
      <c r="G59" s="88"/>
      <c r="H59" s="89">
        <v>8.1</v>
      </c>
      <c r="I59" s="90" t="s">
        <v>103</v>
      </c>
    </row>
    <row r="60" spans="1:9">
      <c r="A60" s="73"/>
      <c r="B60" s="68" t="s">
        <v>171</v>
      </c>
      <c r="C60" s="91" t="s">
        <v>989</v>
      </c>
      <c r="D60" s="88"/>
      <c r="E60" s="89">
        <v>38.4</v>
      </c>
      <c r="F60" s="90" t="s">
        <v>153</v>
      </c>
      <c r="G60" s="88"/>
      <c r="H60" s="89">
        <v>7.4</v>
      </c>
      <c r="I60" s="90" t="s">
        <v>140</v>
      </c>
    </row>
    <row r="61" spans="1:9">
      <c r="A61" s="67" t="s">
        <v>172</v>
      </c>
      <c r="B61" s="92" t="s">
        <v>173</v>
      </c>
      <c r="C61" s="90" t="s">
        <v>1003</v>
      </c>
      <c r="D61" s="72"/>
      <c r="E61" s="89">
        <v>37.299999999999997</v>
      </c>
      <c r="F61" s="90" t="s">
        <v>153</v>
      </c>
      <c r="G61" s="72"/>
      <c r="H61" s="89">
        <v>11.5</v>
      </c>
      <c r="I61" s="90" t="s">
        <v>174</v>
      </c>
    </row>
    <row r="62" spans="1:9">
      <c r="A62" s="72"/>
      <c r="B62" s="68" t="s">
        <v>175</v>
      </c>
      <c r="C62" s="91" t="s">
        <v>992</v>
      </c>
      <c r="D62" s="88"/>
      <c r="E62" s="89">
        <v>38.1</v>
      </c>
      <c r="F62" s="90" t="s">
        <v>176</v>
      </c>
      <c r="G62" s="88"/>
      <c r="H62" s="89">
        <v>9.1999999999999993</v>
      </c>
      <c r="I62" s="90" t="s">
        <v>177</v>
      </c>
    </row>
    <row r="63" spans="1:9">
      <c r="A63" s="67"/>
      <c r="B63" s="68" t="s">
        <v>178</v>
      </c>
      <c r="C63" s="91" t="s">
        <v>1004</v>
      </c>
      <c r="D63" s="88"/>
      <c r="E63" s="89">
        <v>37.799999999999997</v>
      </c>
      <c r="F63" s="90" t="s">
        <v>167</v>
      </c>
      <c r="G63" s="88"/>
      <c r="H63" s="89">
        <v>8</v>
      </c>
      <c r="I63" s="90" t="s">
        <v>111</v>
      </c>
    </row>
    <row r="64" spans="1:9">
      <c r="A64" s="93"/>
      <c r="B64" s="68" t="s">
        <v>179</v>
      </c>
      <c r="C64" s="91" t="s">
        <v>1005</v>
      </c>
      <c r="D64" s="88"/>
      <c r="E64" s="89">
        <v>38.700000000000003</v>
      </c>
      <c r="F64" s="90" t="s">
        <v>176</v>
      </c>
      <c r="G64" s="88"/>
      <c r="H64" s="89">
        <v>9.4</v>
      </c>
      <c r="I64" s="90" t="s">
        <v>111</v>
      </c>
    </row>
    <row r="65" spans="1:9">
      <c r="A65" s="73"/>
      <c r="B65" s="68" t="s">
        <v>180</v>
      </c>
      <c r="C65" s="91" t="s">
        <v>995</v>
      </c>
      <c r="D65" s="88"/>
      <c r="E65" s="89">
        <v>33.200000000000003</v>
      </c>
      <c r="F65" s="90" t="s">
        <v>91</v>
      </c>
      <c r="G65" s="88"/>
      <c r="H65" s="89">
        <v>5.8</v>
      </c>
      <c r="I65" s="90" t="s">
        <v>181</v>
      </c>
    </row>
    <row r="66" spans="1:9">
      <c r="A66" s="73"/>
      <c r="B66" s="68" t="s">
        <v>182</v>
      </c>
      <c r="C66" s="91" t="s">
        <v>1002</v>
      </c>
      <c r="D66" s="88"/>
      <c r="E66" s="89">
        <v>38.299999999999997</v>
      </c>
      <c r="F66" s="90" t="s">
        <v>964</v>
      </c>
      <c r="G66" s="88"/>
      <c r="H66" s="89">
        <v>8.1999999999999993</v>
      </c>
      <c r="I66" s="90" t="s">
        <v>140</v>
      </c>
    </row>
    <row r="67" spans="1:9">
      <c r="A67" s="73" t="s">
        <v>183</v>
      </c>
      <c r="B67" s="68" t="s">
        <v>184</v>
      </c>
      <c r="C67" s="91" t="s">
        <v>1006</v>
      </c>
      <c r="D67" s="88"/>
      <c r="E67" s="89">
        <v>35.700000000000003</v>
      </c>
      <c r="F67" s="90" t="s">
        <v>185</v>
      </c>
      <c r="G67" s="88"/>
      <c r="H67" s="89">
        <v>12.5</v>
      </c>
      <c r="I67" s="90" t="s">
        <v>76</v>
      </c>
    </row>
    <row r="68" spans="1:9">
      <c r="A68" s="73"/>
      <c r="B68" s="68" t="s">
        <v>241</v>
      </c>
      <c r="C68" s="91" t="s">
        <v>1004</v>
      </c>
      <c r="D68" s="88"/>
      <c r="E68" s="89">
        <v>39.200000000000003</v>
      </c>
      <c r="F68" s="90" t="s">
        <v>163</v>
      </c>
      <c r="G68" s="88"/>
      <c r="H68" s="89">
        <v>7</v>
      </c>
      <c r="I68" s="90" t="s">
        <v>140</v>
      </c>
    </row>
    <row r="69" spans="1:9">
      <c r="A69" s="73"/>
      <c r="B69" s="68" t="s">
        <v>186</v>
      </c>
      <c r="C69" s="91" t="s">
        <v>992</v>
      </c>
      <c r="D69" s="88"/>
      <c r="E69" s="89">
        <v>38.5</v>
      </c>
      <c r="F69" s="90" t="s">
        <v>187</v>
      </c>
      <c r="G69" s="88"/>
      <c r="H69" s="89">
        <v>8.8000000000000007</v>
      </c>
      <c r="I69" s="90" t="s">
        <v>111</v>
      </c>
    </row>
    <row r="70" spans="1:9">
      <c r="A70" s="73"/>
      <c r="B70" s="68" t="s">
        <v>188</v>
      </c>
      <c r="C70" s="91" t="s">
        <v>1007</v>
      </c>
      <c r="D70" s="88"/>
      <c r="E70" s="89">
        <v>39.700000000000003</v>
      </c>
      <c r="F70" s="90" t="s">
        <v>91</v>
      </c>
      <c r="G70" s="88"/>
      <c r="H70" s="89">
        <v>7</v>
      </c>
      <c r="I70" s="90" t="s">
        <v>189</v>
      </c>
    </row>
    <row r="71" spans="1:9">
      <c r="A71" s="67" t="s">
        <v>190</v>
      </c>
      <c r="B71" s="68" t="s">
        <v>191</v>
      </c>
      <c r="C71" s="91" t="s">
        <v>998</v>
      </c>
      <c r="D71" s="72"/>
      <c r="E71" s="94">
        <v>38.200000000000003</v>
      </c>
      <c r="F71" s="90" t="s">
        <v>192</v>
      </c>
      <c r="G71" s="88"/>
      <c r="H71" s="95">
        <v>6.4</v>
      </c>
      <c r="I71" s="90" t="s">
        <v>134</v>
      </c>
    </row>
    <row r="72" spans="1:9">
      <c r="A72" s="73"/>
      <c r="B72" s="68" t="s">
        <v>193</v>
      </c>
      <c r="C72" s="91" t="s">
        <v>985</v>
      </c>
      <c r="D72" s="72"/>
      <c r="E72" s="95">
        <v>30.2</v>
      </c>
      <c r="F72" s="90" t="s">
        <v>194</v>
      </c>
      <c r="G72" s="96"/>
      <c r="H72" s="95">
        <v>3.2</v>
      </c>
      <c r="I72" s="90" t="s">
        <v>126</v>
      </c>
    </row>
    <row r="73" spans="1:9">
      <c r="A73" s="73"/>
      <c r="B73" s="68" t="s">
        <v>190</v>
      </c>
      <c r="C73" s="91" t="s">
        <v>1008</v>
      </c>
      <c r="D73" s="72"/>
      <c r="E73" s="95">
        <v>37.799999999999997</v>
      </c>
      <c r="F73" s="90" t="s">
        <v>195</v>
      </c>
      <c r="G73" s="96"/>
      <c r="H73" s="95">
        <v>8.3000000000000007</v>
      </c>
      <c r="I73" s="90" t="s">
        <v>69</v>
      </c>
    </row>
    <row r="74" spans="1:9">
      <c r="A74" s="67" t="s">
        <v>196</v>
      </c>
      <c r="B74" s="68" t="s">
        <v>196</v>
      </c>
      <c r="C74" s="91" t="s">
        <v>1009</v>
      </c>
      <c r="D74" s="88"/>
      <c r="E74" s="89">
        <v>38.6</v>
      </c>
      <c r="F74" s="90" t="s">
        <v>197</v>
      </c>
      <c r="G74" s="88"/>
      <c r="H74" s="89">
        <v>10.5</v>
      </c>
      <c r="I74" s="90" t="s">
        <v>198</v>
      </c>
    </row>
    <row r="75" spans="1:9">
      <c r="A75" s="73"/>
      <c r="B75" s="68" t="s">
        <v>199</v>
      </c>
      <c r="C75" s="91" t="s">
        <v>984</v>
      </c>
      <c r="D75" s="88"/>
      <c r="E75" s="89">
        <v>36</v>
      </c>
      <c r="F75" s="90" t="s">
        <v>200</v>
      </c>
      <c r="G75" s="88"/>
      <c r="H75" s="89">
        <v>9.6999999999999993</v>
      </c>
      <c r="I75" s="90" t="s">
        <v>201</v>
      </c>
    </row>
    <row r="76" spans="1:9">
      <c r="A76" s="73"/>
      <c r="B76" s="68" t="s">
        <v>202</v>
      </c>
      <c r="C76" s="91" t="s">
        <v>1005</v>
      </c>
      <c r="D76" s="88"/>
      <c r="E76" s="97">
        <v>37</v>
      </c>
      <c r="F76" s="90">
        <v>38206</v>
      </c>
      <c r="G76" s="98"/>
      <c r="H76" s="89">
        <v>10</v>
      </c>
      <c r="I76" s="99">
        <v>36957</v>
      </c>
    </row>
    <row r="77" spans="1:9">
      <c r="A77" s="73"/>
      <c r="B77" s="68" t="s">
        <v>203</v>
      </c>
      <c r="C77" s="91" t="s">
        <v>1005</v>
      </c>
      <c r="D77" s="88"/>
      <c r="E77" s="89">
        <v>35.200000000000003</v>
      </c>
      <c r="F77" s="100" t="s">
        <v>204</v>
      </c>
      <c r="G77" s="98"/>
      <c r="H77" s="101">
        <v>6.2</v>
      </c>
      <c r="I77" s="102">
        <v>40541</v>
      </c>
    </row>
    <row r="78" spans="1:9">
      <c r="A78" s="73"/>
      <c r="B78" s="68" t="s">
        <v>205</v>
      </c>
      <c r="C78" s="91" t="s">
        <v>1005</v>
      </c>
      <c r="D78" s="88"/>
      <c r="E78" s="89">
        <v>37.5</v>
      </c>
      <c r="F78" s="90" t="s">
        <v>206</v>
      </c>
      <c r="G78" s="98"/>
      <c r="H78" s="89">
        <v>9.4</v>
      </c>
      <c r="I78" s="90" t="s">
        <v>207</v>
      </c>
    </row>
    <row r="79" spans="1:9">
      <c r="A79" s="67" t="s">
        <v>208</v>
      </c>
      <c r="B79" s="103" t="s">
        <v>209</v>
      </c>
      <c r="C79" s="76" t="s">
        <v>1004</v>
      </c>
      <c r="D79" s="70"/>
      <c r="E79" s="89">
        <v>36.1</v>
      </c>
      <c r="F79" s="90" t="s">
        <v>110</v>
      </c>
      <c r="G79" s="70"/>
      <c r="H79" s="89">
        <v>6.1</v>
      </c>
      <c r="I79" s="90" t="s">
        <v>89</v>
      </c>
    </row>
    <row r="80" spans="1:9">
      <c r="A80" s="73"/>
      <c r="B80" s="103" t="s">
        <v>210</v>
      </c>
      <c r="C80" s="76" t="s">
        <v>1010</v>
      </c>
      <c r="D80" s="104"/>
      <c r="E80" s="89">
        <v>35.200000000000003</v>
      </c>
      <c r="F80" s="100" t="s">
        <v>211</v>
      </c>
      <c r="G80" s="104"/>
      <c r="H80" s="89">
        <v>7.7</v>
      </c>
      <c r="I80" s="90" t="s">
        <v>76</v>
      </c>
    </row>
    <row r="81" spans="1:9">
      <c r="A81" s="73"/>
      <c r="B81" s="68" t="s">
        <v>212</v>
      </c>
      <c r="C81" s="87" t="s">
        <v>1011</v>
      </c>
      <c r="D81" s="88"/>
      <c r="E81" s="89">
        <v>35.5</v>
      </c>
      <c r="F81" s="90" t="s">
        <v>81</v>
      </c>
      <c r="G81" s="98"/>
      <c r="H81" s="89">
        <v>7.2</v>
      </c>
      <c r="I81" s="90" t="s">
        <v>97</v>
      </c>
    </row>
    <row r="82" spans="1:9" ht="5.0999999999999996" customHeight="1">
      <c r="A82" s="105"/>
      <c r="B82" s="81"/>
      <c r="C82" s="106"/>
      <c r="D82" s="106"/>
      <c r="E82" s="106"/>
      <c r="F82" s="106"/>
      <c r="G82" s="106"/>
      <c r="H82" s="106"/>
      <c r="I82" s="106"/>
    </row>
    <row r="83" spans="1:9" ht="5.0999999999999996" customHeight="1">
      <c r="A83" s="82"/>
      <c r="B83" s="82"/>
      <c r="C83" s="83"/>
      <c r="D83" s="83"/>
      <c r="E83" s="83"/>
      <c r="F83" s="84"/>
      <c r="G83" s="84"/>
      <c r="H83" s="83"/>
      <c r="I83" s="83"/>
    </row>
    <row r="84" spans="1:9">
      <c r="A84" s="26" t="s">
        <v>26</v>
      </c>
      <c r="B84" s="107"/>
      <c r="C84" s="85"/>
      <c r="D84" s="85"/>
      <c r="E84" s="85"/>
      <c r="F84" s="86"/>
      <c r="G84" s="86"/>
      <c r="H84" s="85"/>
      <c r="I84" s="85"/>
    </row>
    <row r="85" spans="1:9">
      <c r="A85" s="72"/>
      <c r="B85" s="72"/>
      <c r="C85" s="72"/>
      <c r="D85" s="72"/>
      <c r="E85" s="72"/>
      <c r="F85" s="72"/>
      <c r="G85" s="72"/>
      <c r="H85" s="72"/>
      <c r="I85" s="72"/>
    </row>
  </sheetData>
  <mergeCells count="9">
    <mergeCell ref="E46:F46"/>
    <mergeCell ref="H46:I46"/>
    <mergeCell ref="E47:F47"/>
    <mergeCell ref="H47:I47"/>
    <mergeCell ref="E3:F3"/>
    <mergeCell ref="H3:I3"/>
    <mergeCell ref="E4:F4"/>
    <mergeCell ref="H4:I4"/>
    <mergeCell ref="A43:B43"/>
  </mergeCells>
  <pageMargins left="0.59055118110236227" right="0.59055118110236227" top="0.59055118110236227" bottom="0.59055118110236227" header="0.59055118110236227" footer="0.59055118110236227"/>
  <pageSetup paperSize="119" orientation="portrait" r:id="rId1"/>
  <rowBreaks count="1" manualBreakCount="1">
    <brk id="42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showGridLines="0" zoomScaleNormal="100" workbookViewId="0">
      <selection activeCell="O24" sqref="O24"/>
    </sheetView>
  </sheetViews>
  <sheetFormatPr baseColWidth="10" defaultColWidth="11.44140625" defaultRowHeight="13.2"/>
  <cols>
    <col min="1" max="8" width="11.5546875" style="1649" customWidth="1"/>
    <col min="9" max="16384" width="11.44140625" style="1649"/>
  </cols>
  <sheetData>
    <row r="1" spans="1:1">
      <c r="A1" s="1776" t="s">
        <v>957</v>
      </c>
    </row>
  </sheetData>
  <pageMargins left="0.59055118110236227" right="0.59055118110236227" top="0.59055118110236227" bottom="0.59055118110236227" header="0.59055118110236227" footer="0.59055118110236227"/>
  <pageSetup paperSize="11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7"/>
  <sheetViews>
    <sheetView showGridLines="0" zoomScaleNormal="100" zoomScaleSheetLayoutView="70" workbookViewId="0">
      <selection activeCell="O24" sqref="O24"/>
    </sheetView>
  </sheetViews>
  <sheetFormatPr baseColWidth="10" defaultColWidth="9.109375" defaultRowHeight="14.4"/>
  <cols>
    <col min="1" max="1" width="20.109375" customWidth="1"/>
    <col min="2" max="3" width="11.88671875" customWidth="1"/>
    <col min="4" max="4" width="1" customWidth="1"/>
    <col min="5" max="6" width="11.88671875" customWidth="1"/>
    <col min="7" max="7" width="1" customWidth="1"/>
    <col min="8" max="9" width="11.88671875" customWidth="1"/>
    <col min="255" max="255" width="19.109375" customWidth="1"/>
    <col min="256" max="256" width="10.6640625" customWidth="1"/>
    <col min="257" max="257" width="13.109375" customWidth="1"/>
    <col min="258" max="258" width="11.33203125" customWidth="1"/>
    <col min="259" max="259" width="10.44140625" customWidth="1"/>
    <col min="260" max="260" width="11.44140625" customWidth="1"/>
    <col min="261" max="261" width="11.5546875" customWidth="1"/>
    <col min="262" max="262" width="5.109375" customWidth="1"/>
    <col min="263" max="263" width="2.44140625" customWidth="1"/>
    <col min="264" max="264" width="11" customWidth="1"/>
    <col min="265" max="265" width="12.44140625" customWidth="1"/>
    <col min="511" max="511" width="19.109375" customWidth="1"/>
    <col min="512" max="512" width="10.6640625" customWidth="1"/>
    <col min="513" max="513" width="13.109375" customWidth="1"/>
    <col min="514" max="514" width="11.33203125" customWidth="1"/>
    <col min="515" max="515" width="10.44140625" customWidth="1"/>
    <col min="516" max="516" width="11.44140625" customWidth="1"/>
    <col min="517" max="517" width="11.5546875" customWidth="1"/>
    <col min="518" max="518" width="5.109375" customWidth="1"/>
    <col min="519" max="519" width="2.44140625" customWidth="1"/>
    <col min="520" max="520" width="11" customWidth="1"/>
    <col min="521" max="521" width="12.44140625" customWidth="1"/>
    <col min="767" max="767" width="19.109375" customWidth="1"/>
    <col min="768" max="768" width="10.6640625" customWidth="1"/>
    <col min="769" max="769" width="13.109375" customWidth="1"/>
    <col min="770" max="770" width="11.33203125" customWidth="1"/>
    <col min="771" max="771" width="10.44140625" customWidth="1"/>
    <col min="772" max="772" width="11.44140625" customWidth="1"/>
    <col min="773" max="773" width="11.5546875" customWidth="1"/>
    <col min="774" max="774" width="5.109375" customWidth="1"/>
    <col min="775" max="775" width="2.44140625" customWidth="1"/>
    <col min="776" max="776" width="11" customWidth="1"/>
    <col min="777" max="777" width="12.44140625" customWidth="1"/>
    <col min="1023" max="1023" width="19.109375" customWidth="1"/>
    <col min="1024" max="1024" width="10.6640625" customWidth="1"/>
    <col min="1025" max="1025" width="13.109375" customWidth="1"/>
    <col min="1026" max="1026" width="11.33203125" customWidth="1"/>
    <col min="1027" max="1027" width="10.44140625" customWidth="1"/>
    <col min="1028" max="1028" width="11.44140625" customWidth="1"/>
    <col min="1029" max="1029" width="11.5546875" customWidth="1"/>
    <col min="1030" max="1030" width="5.109375" customWidth="1"/>
    <col min="1031" max="1031" width="2.44140625" customWidth="1"/>
    <col min="1032" max="1032" width="11" customWidth="1"/>
    <col min="1033" max="1033" width="12.44140625" customWidth="1"/>
    <col min="1279" max="1279" width="19.109375" customWidth="1"/>
    <col min="1280" max="1280" width="10.6640625" customWidth="1"/>
    <col min="1281" max="1281" width="13.109375" customWidth="1"/>
    <col min="1282" max="1282" width="11.33203125" customWidth="1"/>
    <col min="1283" max="1283" width="10.44140625" customWidth="1"/>
    <col min="1284" max="1284" width="11.44140625" customWidth="1"/>
    <col min="1285" max="1285" width="11.5546875" customWidth="1"/>
    <col min="1286" max="1286" width="5.109375" customWidth="1"/>
    <col min="1287" max="1287" width="2.44140625" customWidth="1"/>
    <col min="1288" max="1288" width="11" customWidth="1"/>
    <col min="1289" max="1289" width="12.44140625" customWidth="1"/>
    <col min="1535" max="1535" width="19.109375" customWidth="1"/>
    <col min="1536" max="1536" width="10.6640625" customWidth="1"/>
    <col min="1537" max="1537" width="13.109375" customWidth="1"/>
    <col min="1538" max="1538" width="11.33203125" customWidth="1"/>
    <col min="1539" max="1539" width="10.44140625" customWidth="1"/>
    <col min="1540" max="1540" width="11.44140625" customWidth="1"/>
    <col min="1541" max="1541" width="11.5546875" customWidth="1"/>
    <col min="1542" max="1542" width="5.109375" customWidth="1"/>
    <col min="1543" max="1543" width="2.44140625" customWidth="1"/>
    <col min="1544" max="1544" width="11" customWidth="1"/>
    <col min="1545" max="1545" width="12.44140625" customWidth="1"/>
    <col min="1791" max="1791" width="19.109375" customWidth="1"/>
    <col min="1792" max="1792" width="10.6640625" customWidth="1"/>
    <col min="1793" max="1793" width="13.109375" customWidth="1"/>
    <col min="1794" max="1794" width="11.33203125" customWidth="1"/>
    <col min="1795" max="1795" width="10.44140625" customWidth="1"/>
    <col min="1796" max="1796" width="11.44140625" customWidth="1"/>
    <col min="1797" max="1797" width="11.5546875" customWidth="1"/>
    <col min="1798" max="1798" width="5.109375" customWidth="1"/>
    <col min="1799" max="1799" width="2.44140625" customWidth="1"/>
    <col min="1800" max="1800" width="11" customWidth="1"/>
    <col min="1801" max="1801" width="12.44140625" customWidth="1"/>
    <col min="2047" max="2047" width="19.109375" customWidth="1"/>
    <col min="2048" max="2048" width="10.6640625" customWidth="1"/>
    <col min="2049" max="2049" width="13.109375" customWidth="1"/>
    <col min="2050" max="2050" width="11.33203125" customWidth="1"/>
    <col min="2051" max="2051" width="10.44140625" customWidth="1"/>
    <col min="2052" max="2052" width="11.44140625" customWidth="1"/>
    <col min="2053" max="2053" width="11.5546875" customWidth="1"/>
    <col min="2054" max="2054" width="5.109375" customWidth="1"/>
    <col min="2055" max="2055" width="2.44140625" customWidth="1"/>
    <col min="2056" max="2056" width="11" customWidth="1"/>
    <col min="2057" max="2057" width="12.44140625" customWidth="1"/>
    <col min="2303" max="2303" width="19.109375" customWidth="1"/>
    <col min="2304" max="2304" width="10.6640625" customWidth="1"/>
    <col min="2305" max="2305" width="13.109375" customWidth="1"/>
    <col min="2306" max="2306" width="11.33203125" customWidth="1"/>
    <col min="2307" max="2307" width="10.44140625" customWidth="1"/>
    <col min="2308" max="2308" width="11.44140625" customWidth="1"/>
    <col min="2309" max="2309" width="11.5546875" customWidth="1"/>
    <col min="2310" max="2310" width="5.109375" customWidth="1"/>
    <col min="2311" max="2311" width="2.44140625" customWidth="1"/>
    <col min="2312" max="2312" width="11" customWidth="1"/>
    <col min="2313" max="2313" width="12.44140625" customWidth="1"/>
    <col min="2559" max="2559" width="19.109375" customWidth="1"/>
    <col min="2560" max="2560" width="10.6640625" customWidth="1"/>
    <col min="2561" max="2561" width="13.109375" customWidth="1"/>
    <col min="2562" max="2562" width="11.33203125" customWidth="1"/>
    <col min="2563" max="2563" width="10.44140625" customWidth="1"/>
    <col min="2564" max="2564" width="11.44140625" customWidth="1"/>
    <col min="2565" max="2565" width="11.5546875" customWidth="1"/>
    <col min="2566" max="2566" width="5.109375" customWidth="1"/>
    <col min="2567" max="2567" width="2.44140625" customWidth="1"/>
    <col min="2568" max="2568" width="11" customWidth="1"/>
    <col min="2569" max="2569" width="12.44140625" customWidth="1"/>
    <col min="2815" max="2815" width="19.109375" customWidth="1"/>
    <col min="2816" max="2816" width="10.6640625" customWidth="1"/>
    <col min="2817" max="2817" width="13.109375" customWidth="1"/>
    <col min="2818" max="2818" width="11.33203125" customWidth="1"/>
    <col min="2819" max="2819" width="10.44140625" customWidth="1"/>
    <col min="2820" max="2820" width="11.44140625" customWidth="1"/>
    <col min="2821" max="2821" width="11.5546875" customWidth="1"/>
    <col min="2822" max="2822" width="5.109375" customWidth="1"/>
    <col min="2823" max="2823" width="2.44140625" customWidth="1"/>
    <col min="2824" max="2824" width="11" customWidth="1"/>
    <col min="2825" max="2825" width="12.44140625" customWidth="1"/>
    <col min="3071" max="3071" width="19.109375" customWidth="1"/>
    <col min="3072" max="3072" width="10.6640625" customWidth="1"/>
    <col min="3073" max="3073" width="13.109375" customWidth="1"/>
    <col min="3074" max="3074" width="11.33203125" customWidth="1"/>
    <col min="3075" max="3075" width="10.44140625" customWidth="1"/>
    <col min="3076" max="3076" width="11.44140625" customWidth="1"/>
    <col min="3077" max="3077" width="11.5546875" customWidth="1"/>
    <col min="3078" max="3078" width="5.109375" customWidth="1"/>
    <col min="3079" max="3079" width="2.44140625" customWidth="1"/>
    <col min="3080" max="3080" width="11" customWidth="1"/>
    <col min="3081" max="3081" width="12.44140625" customWidth="1"/>
    <col min="3327" max="3327" width="19.109375" customWidth="1"/>
    <col min="3328" max="3328" width="10.6640625" customWidth="1"/>
    <col min="3329" max="3329" width="13.109375" customWidth="1"/>
    <col min="3330" max="3330" width="11.33203125" customWidth="1"/>
    <col min="3331" max="3331" width="10.44140625" customWidth="1"/>
    <col min="3332" max="3332" width="11.44140625" customWidth="1"/>
    <col min="3333" max="3333" width="11.5546875" customWidth="1"/>
    <col min="3334" max="3334" width="5.109375" customWidth="1"/>
    <col min="3335" max="3335" width="2.44140625" customWidth="1"/>
    <col min="3336" max="3336" width="11" customWidth="1"/>
    <col min="3337" max="3337" width="12.44140625" customWidth="1"/>
    <col min="3583" max="3583" width="19.109375" customWidth="1"/>
    <col min="3584" max="3584" width="10.6640625" customWidth="1"/>
    <col min="3585" max="3585" width="13.109375" customWidth="1"/>
    <col min="3586" max="3586" width="11.33203125" customWidth="1"/>
    <col min="3587" max="3587" width="10.44140625" customWidth="1"/>
    <col min="3588" max="3588" width="11.44140625" customWidth="1"/>
    <col min="3589" max="3589" width="11.5546875" customWidth="1"/>
    <col min="3590" max="3590" width="5.109375" customWidth="1"/>
    <col min="3591" max="3591" width="2.44140625" customWidth="1"/>
    <col min="3592" max="3592" width="11" customWidth="1"/>
    <col min="3593" max="3593" width="12.44140625" customWidth="1"/>
    <col min="3839" max="3839" width="19.109375" customWidth="1"/>
    <col min="3840" max="3840" width="10.6640625" customWidth="1"/>
    <col min="3841" max="3841" width="13.109375" customWidth="1"/>
    <col min="3842" max="3842" width="11.33203125" customWidth="1"/>
    <col min="3843" max="3843" width="10.44140625" customWidth="1"/>
    <col min="3844" max="3844" width="11.44140625" customWidth="1"/>
    <col min="3845" max="3845" width="11.5546875" customWidth="1"/>
    <col min="3846" max="3846" width="5.109375" customWidth="1"/>
    <col min="3847" max="3847" width="2.44140625" customWidth="1"/>
    <col min="3848" max="3848" width="11" customWidth="1"/>
    <col min="3849" max="3849" width="12.44140625" customWidth="1"/>
    <col min="4095" max="4095" width="19.109375" customWidth="1"/>
    <col min="4096" max="4096" width="10.6640625" customWidth="1"/>
    <col min="4097" max="4097" width="13.109375" customWidth="1"/>
    <col min="4098" max="4098" width="11.33203125" customWidth="1"/>
    <col min="4099" max="4099" width="10.44140625" customWidth="1"/>
    <col min="4100" max="4100" width="11.44140625" customWidth="1"/>
    <col min="4101" max="4101" width="11.5546875" customWidth="1"/>
    <col min="4102" max="4102" width="5.109375" customWidth="1"/>
    <col min="4103" max="4103" width="2.44140625" customWidth="1"/>
    <col min="4104" max="4104" width="11" customWidth="1"/>
    <col min="4105" max="4105" width="12.44140625" customWidth="1"/>
    <col min="4351" max="4351" width="19.109375" customWidth="1"/>
    <col min="4352" max="4352" width="10.6640625" customWidth="1"/>
    <col min="4353" max="4353" width="13.109375" customWidth="1"/>
    <col min="4354" max="4354" width="11.33203125" customWidth="1"/>
    <col min="4355" max="4355" width="10.44140625" customWidth="1"/>
    <col min="4356" max="4356" width="11.44140625" customWidth="1"/>
    <col min="4357" max="4357" width="11.5546875" customWidth="1"/>
    <col min="4358" max="4358" width="5.109375" customWidth="1"/>
    <col min="4359" max="4359" width="2.44140625" customWidth="1"/>
    <col min="4360" max="4360" width="11" customWidth="1"/>
    <col min="4361" max="4361" width="12.44140625" customWidth="1"/>
    <col min="4607" max="4607" width="19.109375" customWidth="1"/>
    <col min="4608" max="4608" width="10.6640625" customWidth="1"/>
    <col min="4609" max="4609" width="13.109375" customWidth="1"/>
    <col min="4610" max="4610" width="11.33203125" customWidth="1"/>
    <col min="4611" max="4611" width="10.44140625" customWidth="1"/>
    <col min="4612" max="4612" width="11.44140625" customWidth="1"/>
    <col min="4613" max="4613" width="11.5546875" customWidth="1"/>
    <col min="4614" max="4614" width="5.109375" customWidth="1"/>
    <col min="4615" max="4615" width="2.44140625" customWidth="1"/>
    <col min="4616" max="4616" width="11" customWidth="1"/>
    <col min="4617" max="4617" width="12.44140625" customWidth="1"/>
    <col min="4863" max="4863" width="19.109375" customWidth="1"/>
    <col min="4864" max="4864" width="10.6640625" customWidth="1"/>
    <col min="4865" max="4865" width="13.109375" customWidth="1"/>
    <col min="4866" max="4866" width="11.33203125" customWidth="1"/>
    <col min="4867" max="4867" width="10.44140625" customWidth="1"/>
    <col min="4868" max="4868" width="11.44140625" customWidth="1"/>
    <col min="4869" max="4869" width="11.5546875" customWidth="1"/>
    <col min="4870" max="4870" width="5.109375" customWidth="1"/>
    <col min="4871" max="4871" width="2.44140625" customWidth="1"/>
    <col min="4872" max="4872" width="11" customWidth="1"/>
    <col min="4873" max="4873" width="12.44140625" customWidth="1"/>
    <col min="5119" max="5119" width="19.109375" customWidth="1"/>
    <col min="5120" max="5120" width="10.6640625" customWidth="1"/>
    <col min="5121" max="5121" width="13.109375" customWidth="1"/>
    <col min="5122" max="5122" width="11.33203125" customWidth="1"/>
    <col min="5123" max="5123" width="10.44140625" customWidth="1"/>
    <col min="5124" max="5124" width="11.44140625" customWidth="1"/>
    <col min="5125" max="5125" width="11.5546875" customWidth="1"/>
    <col min="5126" max="5126" width="5.109375" customWidth="1"/>
    <col min="5127" max="5127" width="2.44140625" customWidth="1"/>
    <col min="5128" max="5128" width="11" customWidth="1"/>
    <col min="5129" max="5129" width="12.44140625" customWidth="1"/>
    <col min="5375" max="5375" width="19.109375" customWidth="1"/>
    <col min="5376" max="5376" width="10.6640625" customWidth="1"/>
    <col min="5377" max="5377" width="13.109375" customWidth="1"/>
    <col min="5378" max="5378" width="11.33203125" customWidth="1"/>
    <col min="5379" max="5379" width="10.44140625" customWidth="1"/>
    <col min="5380" max="5380" width="11.44140625" customWidth="1"/>
    <col min="5381" max="5381" width="11.5546875" customWidth="1"/>
    <col min="5382" max="5382" width="5.109375" customWidth="1"/>
    <col min="5383" max="5383" width="2.44140625" customWidth="1"/>
    <col min="5384" max="5384" width="11" customWidth="1"/>
    <col min="5385" max="5385" width="12.44140625" customWidth="1"/>
    <col min="5631" max="5631" width="19.109375" customWidth="1"/>
    <col min="5632" max="5632" width="10.6640625" customWidth="1"/>
    <col min="5633" max="5633" width="13.109375" customWidth="1"/>
    <col min="5634" max="5634" width="11.33203125" customWidth="1"/>
    <col min="5635" max="5635" width="10.44140625" customWidth="1"/>
    <col min="5636" max="5636" width="11.44140625" customWidth="1"/>
    <col min="5637" max="5637" width="11.5546875" customWidth="1"/>
    <col min="5638" max="5638" width="5.109375" customWidth="1"/>
    <col min="5639" max="5639" width="2.44140625" customWidth="1"/>
    <col min="5640" max="5640" width="11" customWidth="1"/>
    <col min="5641" max="5641" width="12.44140625" customWidth="1"/>
    <col min="5887" max="5887" width="19.109375" customWidth="1"/>
    <col min="5888" max="5888" width="10.6640625" customWidth="1"/>
    <col min="5889" max="5889" width="13.109375" customWidth="1"/>
    <col min="5890" max="5890" width="11.33203125" customWidth="1"/>
    <col min="5891" max="5891" width="10.44140625" customWidth="1"/>
    <col min="5892" max="5892" width="11.44140625" customWidth="1"/>
    <col min="5893" max="5893" width="11.5546875" customWidth="1"/>
    <col min="5894" max="5894" width="5.109375" customWidth="1"/>
    <col min="5895" max="5895" width="2.44140625" customWidth="1"/>
    <col min="5896" max="5896" width="11" customWidth="1"/>
    <col min="5897" max="5897" width="12.44140625" customWidth="1"/>
    <col min="6143" max="6143" width="19.109375" customWidth="1"/>
    <col min="6144" max="6144" width="10.6640625" customWidth="1"/>
    <col min="6145" max="6145" width="13.109375" customWidth="1"/>
    <col min="6146" max="6146" width="11.33203125" customWidth="1"/>
    <col min="6147" max="6147" width="10.44140625" customWidth="1"/>
    <col min="6148" max="6148" width="11.44140625" customWidth="1"/>
    <col min="6149" max="6149" width="11.5546875" customWidth="1"/>
    <col min="6150" max="6150" width="5.109375" customWidth="1"/>
    <col min="6151" max="6151" width="2.44140625" customWidth="1"/>
    <col min="6152" max="6152" width="11" customWidth="1"/>
    <col min="6153" max="6153" width="12.44140625" customWidth="1"/>
    <col min="6399" max="6399" width="19.109375" customWidth="1"/>
    <col min="6400" max="6400" width="10.6640625" customWidth="1"/>
    <col min="6401" max="6401" width="13.109375" customWidth="1"/>
    <col min="6402" max="6402" width="11.33203125" customWidth="1"/>
    <col min="6403" max="6403" width="10.44140625" customWidth="1"/>
    <col min="6404" max="6404" width="11.44140625" customWidth="1"/>
    <col min="6405" max="6405" width="11.5546875" customWidth="1"/>
    <col min="6406" max="6406" width="5.109375" customWidth="1"/>
    <col min="6407" max="6407" width="2.44140625" customWidth="1"/>
    <col min="6408" max="6408" width="11" customWidth="1"/>
    <col min="6409" max="6409" width="12.44140625" customWidth="1"/>
    <col min="6655" max="6655" width="19.109375" customWidth="1"/>
    <col min="6656" max="6656" width="10.6640625" customWidth="1"/>
    <col min="6657" max="6657" width="13.109375" customWidth="1"/>
    <col min="6658" max="6658" width="11.33203125" customWidth="1"/>
    <col min="6659" max="6659" width="10.44140625" customWidth="1"/>
    <col min="6660" max="6660" width="11.44140625" customWidth="1"/>
    <col min="6661" max="6661" width="11.5546875" customWidth="1"/>
    <col min="6662" max="6662" width="5.109375" customWidth="1"/>
    <col min="6663" max="6663" width="2.44140625" customWidth="1"/>
    <col min="6664" max="6664" width="11" customWidth="1"/>
    <col min="6665" max="6665" width="12.44140625" customWidth="1"/>
    <col min="6911" max="6911" width="19.109375" customWidth="1"/>
    <col min="6912" max="6912" width="10.6640625" customWidth="1"/>
    <col min="6913" max="6913" width="13.109375" customWidth="1"/>
    <col min="6914" max="6914" width="11.33203125" customWidth="1"/>
    <col min="6915" max="6915" width="10.44140625" customWidth="1"/>
    <col min="6916" max="6916" width="11.44140625" customWidth="1"/>
    <col min="6917" max="6917" width="11.5546875" customWidth="1"/>
    <col min="6918" max="6918" width="5.109375" customWidth="1"/>
    <col min="6919" max="6919" width="2.44140625" customWidth="1"/>
    <col min="6920" max="6920" width="11" customWidth="1"/>
    <col min="6921" max="6921" width="12.44140625" customWidth="1"/>
    <col min="7167" max="7167" width="19.109375" customWidth="1"/>
    <col min="7168" max="7168" width="10.6640625" customWidth="1"/>
    <col min="7169" max="7169" width="13.109375" customWidth="1"/>
    <col min="7170" max="7170" width="11.33203125" customWidth="1"/>
    <col min="7171" max="7171" width="10.44140625" customWidth="1"/>
    <col min="7172" max="7172" width="11.44140625" customWidth="1"/>
    <col min="7173" max="7173" width="11.5546875" customWidth="1"/>
    <col min="7174" max="7174" width="5.109375" customWidth="1"/>
    <col min="7175" max="7175" width="2.44140625" customWidth="1"/>
    <col min="7176" max="7176" width="11" customWidth="1"/>
    <col min="7177" max="7177" width="12.44140625" customWidth="1"/>
    <col min="7423" max="7423" width="19.109375" customWidth="1"/>
    <col min="7424" max="7424" width="10.6640625" customWidth="1"/>
    <col min="7425" max="7425" width="13.109375" customWidth="1"/>
    <col min="7426" max="7426" width="11.33203125" customWidth="1"/>
    <col min="7427" max="7427" width="10.44140625" customWidth="1"/>
    <col min="7428" max="7428" width="11.44140625" customWidth="1"/>
    <col min="7429" max="7429" width="11.5546875" customWidth="1"/>
    <col min="7430" max="7430" width="5.109375" customWidth="1"/>
    <col min="7431" max="7431" width="2.44140625" customWidth="1"/>
    <col min="7432" max="7432" width="11" customWidth="1"/>
    <col min="7433" max="7433" width="12.44140625" customWidth="1"/>
    <col min="7679" max="7679" width="19.109375" customWidth="1"/>
    <col min="7680" max="7680" width="10.6640625" customWidth="1"/>
    <col min="7681" max="7681" width="13.109375" customWidth="1"/>
    <col min="7682" max="7682" width="11.33203125" customWidth="1"/>
    <col min="7683" max="7683" width="10.44140625" customWidth="1"/>
    <col min="7684" max="7684" width="11.44140625" customWidth="1"/>
    <col min="7685" max="7685" width="11.5546875" customWidth="1"/>
    <col min="7686" max="7686" width="5.109375" customWidth="1"/>
    <col min="7687" max="7687" width="2.44140625" customWidth="1"/>
    <col min="7688" max="7688" width="11" customWidth="1"/>
    <col min="7689" max="7689" width="12.44140625" customWidth="1"/>
    <col min="7935" max="7935" width="19.109375" customWidth="1"/>
    <col min="7936" max="7936" width="10.6640625" customWidth="1"/>
    <col min="7937" max="7937" width="13.109375" customWidth="1"/>
    <col min="7938" max="7938" width="11.33203125" customWidth="1"/>
    <col min="7939" max="7939" width="10.44140625" customWidth="1"/>
    <col min="7940" max="7940" width="11.44140625" customWidth="1"/>
    <col min="7941" max="7941" width="11.5546875" customWidth="1"/>
    <col min="7942" max="7942" width="5.109375" customWidth="1"/>
    <col min="7943" max="7943" width="2.44140625" customWidth="1"/>
    <col min="7944" max="7944" width="11" customWidth="1"/>
    <col min="7945" max="7945" width="12.44140625" customWidth="1"/>
    <col min="8191" max="8191" width="19.109375" customWidth="1"/>
    <col min="8192" max="8192" width="10.6640625" customWidth="1"/>
    <col min="8193" max="8193" width="13.109375" customWidth="1"/>
    <col min="8194" max="8194" width="11.33203125" customWidth="1"/>
    <col min="8195" max="8195" width="10.44140625" customWidth="1"/>
    <col min="8196" max="8196" width="11.44140625" customWidth="1"/>
    <col min="8197" max="8197" width="11.5546875" customWidth="1"/>
    <col min="8198" max="8198" width="5.109375" customWidth="1"/>
    <col min="8199" max="8199" width="2.44140625" customWidth="1"/>
    <col min="8200" max="8200" width="11" customWidth="1"/>
    <col min="8201" max="8201" width="12.44140625" customWidth="1"/>
    <col min="8447" max="8447" width="19.109375" customWidth="1"/>
    <col min="8448" max="8448" width="10.6640625" customWidth="1"/>
    <col min="8449" max="8449" width="13.109375" customWidth="1"/>
    <col min="8450" max="8450" width="11.33203125" customWidth="1"/>
    <col min="8451" max="8451" width="10.44140625" customWidth="1"/>
    <col min="8452" max="8452" width="11.44140625" customWidth="1"/>
    <col min="8453" max="8453" width="11.5546875" customWidth="1"/>
    <col min="8454" max="8454" width="5.109375" customWidth="1"/>
    <col min="8455" max="8455" width="2.44140625" customWidth="1"/>
    <col min="8456" max="8456" width="11" customWidth="1"/>
    <col min="8457" max="8457" width="12.44140625" customWidth="1"/>
    <col min="8703" max="8703" width="19.109375" customWidth="1"/>
    <col min="8704" max="8704" width="10.6640625" customWidth="1"/>
    <col min="8705" max="8705" width="13.109375" customWidth="1"/>
    <col min="8706" max="8706" width="11.33203125" customWidth="1"/>
    <col min="8707" max="8707" width="10.44140625" customWidth="1"/>
    <col min="8708" max="8708" width="11.44140625" customWidth="1"/>
    <col min="8709" max="8709" width="11.5546875" customWidth="1"/>
    <col min="8710" max="8710" width="5.109375" customWidth="1"/>
    <col min="8711" max="8711" width="2.44140625" customWidth="1"/>
    <col min="8712" max="8712" width="11" customWidth="1"/>
    <col min="8713" max="8713" width="12.44140625" customWidth="1"/>
    <col min="8959" max="8959" width="19.109375" customWidth="1"/>
    <col min="8960" max="8960" width="10.6640625" customWidth="1"/>
    <col min="8961" max="8961" width="13.109375" customWidth="1"/>
    <col min="8962" max="8962" width="11.33203125" customWidth="1"/>
    <col min="8963" max="8963" width="10.44140625" customWidth="1"/>
    <col min="8964" max="8964" width="11.44140625" customWidth="1"/>
    <col min="8965" max="8965" width="11.5546875" customWidth="1"/>
    <col min="8966" max="8966" width="5.109375" customWidth="1"/>
    <col min="8967" max="8967" width="2.44140625" customWidth="1"/>
    <col min="8968" max="8968" width="11" customWidth="1"/>
    <col min="8969" max="8969" width="12.44140625" customWidth="1"/>
    <col min="9215" max="9215" width="19.109375" customWidth="1"/>
    <col min="9216" max="9216" width="10.6640625" customWidth="1"/>
    <col min="9217" max="9217" width="13.109375" customWidth="1"/>
    <col min="9218" max="9218" width="11.33203125" customWidth="1"/>
    <col min="9219" max="9219" width="10.44140625" customWidth="1"/>
    <col min="9220" max="9220" width="11.44140625" customWidth="1"/>
    <col min="9221" max="9221" width="11.5546875" customWidth="1"/>
    <col min="9222" max="9222" width="5.109375" customWidth="1"/>
    <col min="9223" max="9223" width="2.44140625" customWidth="1"/>
    <col min="9224" max="9224" width="11" customWidth="1"/>
    <col min="9225" max="9225" width="12.44140625" customWidth="1"/>
    <col min="9471" max="9471" width="19.109375" customWidth="1"/>
    <col min="9472" max="9472" width="10.6640625" customWidth="1"/>
    <col min="9473" max="9473" width="13.109375" customWidth="1"/>
    <col min="9474" max="9474" width="11.33203125" customWidth="1"/>
    <col min="9475" max="9475" width="10.44140625" customWidth="1"/>
    <col min="9476" max="9476" width="11.44140625" customWidth="1"/>
    <col min="9477" max="9477" width="11.5546875" customWidth="1"/>
    <col min="9478" max="9478" width="5.109375" customWidth="1"/>
    <col min="9479" max="9479" width="2.44140625" customWidth="1"/>
    <col min="9480" max="9480" width="11" customWidth="1"/>
    <col min="9481" max="9481" width="12.44140625" customWidth="1"/>
    <col min="9727" max="9727" width="19.109375" customWidth="1"/>
    <col min="9728" max="9728" width="10.6640625" customWidth="1"/>
    <col min="9729" max="9729" width="13.109375" customWidth="1"/>
    <col min="9730" max="9730" width="11.33203125" customWidth="1"/>
    <col min="9731" max="9731" width="10.44140625" customWidth="1"/>
    <col min="9732" max="9732" width="11.44140625" customWidth="1"/>
    <col min="9733" max="9733" width="11.5546875" customWidth="1"/>
    <col min="9734" max="9734" width="5.109375" customWidth="1"/>
    <col min="9735" max="9735" width="2.44140625" customWidth="1"/>
    <col min="9736" max="9736" width="11" customWidth="1"/>
    <col min="9737" max="9737" width="12.44140625" customWidth="1"/>
    <col min="9983" max="9983" width="19.109375" customWidth="1"/>
    <col min="9984" max="9984" width="10.6640625" customWidth="1"/>
    <col min="9985" max="9985" width="13.109375" customWidth="1"/>
    <col min="9986" max="9986" width="11.33203125" customWidth="1"/>
    <col min="9987" max="9987" width="10.44140625" customWidth="1"/>
    <col min="9988" max="9988" width="11.44140625" customWidth="1"/>
    <col min="9989" max="9989" width="11.5546875" customWidth="1"/>
    <col min="9990" max="9990" width="5.109375" customWidth="1"/>
    <col min="9991" max="9991" width="2.44140625" customWidth="1"/>
    <col min="9992" max="9992" width="11" customWidth="1"/>
    <col min="9993" max="9993" width="12.44140625" customWidth="1"/>
    <col min="10239" max="10239" width="19.109375" customWidth="1"/>
    <col min="10240" max="10240" width="10.6640625" customWidth="1"/>
    <col min="10241" max="10241" width="13.109375" customWidth="1"/>
    <col min="10242" max="10242" width="11.33203125" customWidth="1"/>
    <col min="10243" max="10243" width="10.44140625" customWidth="1"/>
    <col min="10244" max="10244" width="11.44140625" customWidth="1"/>
    <col min="10245" max="10245" width="11.5546875" customWidth="1"/>
    <col min="10246" max="10246" width="5.109375" customWidth="1"/>
    <col min="10247" max="10247" width="2.44140625" customWidth="1"/>
    <col min="10248" max="10248" width="11" customWidth="1"/>
    <col min="10249" max="10249" width="12.44140625" customWidth="1"/>
    <col min="10495" max="10495" width="19.109375" customWidth="1"/>
    <col min="10496" max="10496" width="10.6640625" customWidth="1"/>
    <col min="10497" max="10497" width="13.109375" customWidth="1"/>
    <col min="10498" max="10498" width="11.33203125" customWidth="1"/>
    <col min="10499" max="10499" width="10.44140625" customWidth="1"/>
    <col min="10500" max="10500" width="11.44140625" customWidth="1"/>
    <col min="10501" max="10501" width="11.5546875" customWidth="1"/>
    <col min="10502" max="10502" width="5.109375" customWidth="1"/>
    <col min="10503" max="10503" width="2.44140625" customWidth="1"/>
    <col min="10504" max="10504" width="11" customWidth="1"/>
    <col min="10505" max="10505" width="12.44140625" customWidth="1"/>
    <col min="10751" max="10751" width="19.109375" customWidth="1"/>
    <col min="10752" max="10752" width="10.6640625" customWidth="1"/>
    <col min="10753" max="10753" width="13.109375" customWidth="1"/>
    <col min="10754" max="10754" width="11.33203125" customWidth="1"/>
    <col min="10755" max="10755" width="10.44140625" customWidth="1"/>
    <col min="10756" max="10756" width="11.44140625" customWidth="1"/>
    <col min="10757" max="10757" width="11.5546875" customWidth="1"/>
    <col min="10758" max="10758" width="5.109375" customWidth="1"/>
    <col min="10759" max="10759" width="2.44140625" customWidth="1"/>
    <col min="10760" max="10760" width="11" customWidth="1"/>
    <col min="10761" max="10761" width="12.44140625" customWidth="1"/>
    <col min="11007" max="11007" width="19.109375" customWidth="1"/>
    <col min="11008" max="11008" width="10.6640625" customWidth="1"/>
    <col min="11009" max="11009" width="13.109375" customWidth="1"/>
    <col min="11010" max="11010" width="11.33203125" customWidth="1"/>
    <col min="11011" max="11011" width="10.44140625" customWidth="1"/>
    <col min="11012" max="11012" width="11.44140625" customWidth="1"/>
    <col min="11013" max="11013" width="11.5546875" customWidth="1"/>
    <col min="11014" max="11014" width="5.109375" customWidth="1"/>
    <col min="11015" max="11015" width="2.44140625" customWidth="1"/>
    <col min="11016" max="11016" width="11" customWidth="1"/>
    <col min="11017" max="11017" width="12.44140625" customWidth="1"/>
    <col min="11263" max="11263" width="19.109375" customWidth="1"/>
    <col min="11264" max="11264" width="10.6640625" customWidth="1"/>
    <col min="11265" max="11265" width="13.109375" customWidth="1"/>
    <col min="11266" max="11266" width="11.33203125" customWidth="1"/>
    <col min="11267" max="11267" width="10.44140625" customWidth="1"/>
    <col min="11268" max="11268" width="11.44140625" customWidth="1"/>
    <col min="11269" max="11269" width="11.5546875" customWidth="1"/>
    <col min="11270" max="11270" width="5.109375" customWidth="1"/>
    <col min="11271" max="11271" width="2.44140625" customWidth="1"/>
    <col min="11272" max="11272" width="11" customWidth="1"/>
    <col min="11273" max="11273" width="12.44140625" customWidth="1"/>
    <col min="11519" max="11519" width="19.109375" customWidth="1"/>
    <col min="11520" max="11520" width="10.6640625" customWidth="1"/>
    <col min="11521" max="11521" width="13.109375" customWidth="1"/>
    <col min="11522" max="11522" width="11.33203125" customWidth="1"/>
    <col min="11523" max="11523" width="10.44140625" customWidth="1"/>
    <col min="11524" max="11524" width="11.44140625" customWidth="1"/>
    <col min="11525" max="11525" width="11.5546875" customWidth="1"/>
    <col min="11526" max="11526" width="5.109375" customWidth="1"/>
    <col min="11527" max="11527" width="2.44140625" customWidth="1"/>
    <col min="11528" max="11528" width="11" customWidth="1"/>
    <col min="11529" max="11529" width="12.44140625" customWidth="1"/>
    <col min="11775" max="11775" width="19.109375" customWidth="1"/>
    <col min="11776" max="11776" width="10.6640625" customWidth="1"/>
    <col min="11777" max="11777" width="13.109375" customWidth="1"/>
    <col min="11778" max="11778" width="11.33203125" customWidth="1"/>
    <col min="11779" max="11779" width="10.44140625" customWidth="1"/>
    <col min="11780" max="11780" width="11.44140625" customWidth="1"/>
    <col min="11781" max="11781" width="11.5546875" customWidth="1"/>
    <col min="11782" max="11782" width="5.109375" customWidth="1"/>
    <col min="11783" max="11783" width="2.44140625" customWidth="1"/>
    <col min="11784" max="11784" width="11" customWidth="1"/>
    <col min="11785" max="11785" width="12.44140625" customWidth="1"/>
    <col min="12031" max="12031" width="19.109375" customWidth="1"/>
    <col min="12032" max="12032" width="10.6640625" customWidth="1"/>
    <col min="12033" max="12033" width="13.109375" customWidth="1"/>
    <col min="12034" max="12034" width="11.33203125" customWidth="1"/>
    <col min="12035" max="12035" width="10.44140625" customWidth="1"/>
    <col min="12036" max="12036" width="11.44140625" customWidth="1"/>
    <col min="12037" max="12037" width="11.5546875" customWidth="1"/>
    <col min="12038" max="12038" width="5.109375" customWidth="1"/>
    <col min="12039" max="12039" width="2.44140625" customWidth="1"/>
    <col min="12040" max="12040" width="11" customWidth="1"/>
    <col min="12041" max="12041" width="12.44140625" customWidth="1"/>
    <col min="12287" max="12287" width="19.109375" customWidth="1"/>
    <col min="12288" max="12288" width="10.6640625" customWidth="1"/>
    <col min="12289" max="12289" width="13.109375" customWidth="1"/>
    <col min="12290" max="12290" width="11.33203125" customWidth="1"/>
    <col min="12291" max="12291" width="10.44140625" customWidth="1"/>
    <col min="12292" max="12292" width="11.44140625" customWidth="1"/>
    <col min="12293" max="12293" width="11.5546875" customWidth="1"/>
    <col min="12294" max="12294" width="5.109375" customWidth="1"/>
    <col min="12295" max="12295" width="2.44140625" customWidth="1"/>
    <col min="12296" max="12296" width="11" customWidth="1"/>
    <col min="12297" max="12297" width="12.44140625" customWidth="1"/>
    <col min="12543" max="12543" width="19.109375" customWidth="1"/>
    <col min="12544" max="12544" width="10.6640625" customWidth="1"/>
    <col min="12545" max="12545" width="13.109375" customWidth="1"/>
    <col min="12546" max="12546" width="11.33203125" customWidth="1"/>
    <col min="12547" max="12547" width="10.44140625" customWidth="1"/>
    <col min="12548" max="12548" width="11.44140625" customWidth="1"/>
    <col min="12549" max="12549" width="11.5546875" customWidth="1"/>
    <col min="12550" max="12550" width="5.109375" customWidth="1"/>
    <col min="12551" max="12551" width="2.44140625" customWidth="1"/>
    <col min="12552" max="12552" width="11" customWidth="1"/>
    <col min="12553" max="12553" width="12.44140625" customWidth="1"/>
    <col min="12799" max="12799" width="19.109375" customWidth="1"/>
    <col min="12800" max="12800" width="10.6640625" customWidth="1"/>
    <col min="12801" max="12801" width="13.109375" customWidth="1"/>
    <col min="12802" max="12802" width="11.33203125" customWidth="1"/>
    <col min="12803" max="12803" width="10.44140625" customWidth="1"/>
    <col min="12804" max="12804" width="11.44140625" customWidth="1"/>
    <col min="12805" max="12805" width="11.5546875" customWidth="1"/>
    <col min="12806" max="12806" width="5.109375" customWidth="1"/>
    <col min="12807" max="12807" width="2.44140625" customWidth="1"/>
    <col min="12808" max="12808" width="11" customWidth="1"/>
    <col min="12809" max="12809" width="12.44140625" customWidth="1"/>
    <col min="13055" max="13055" width="19.109375" customWidth="1"/>
    <col min="13056" max="13056" width="10.6640625" customWidth="1"/>
    <col min="13057" max="13057" width="13.109375" customWidth="1"/>
    <col min="13058" max="13058" width="11.33203125" customWidth="1"/>
    <col min="13059" max="13059" width="10.44140625" customWidth="1"/>
    <col min="13060" max="13060" width="11.44140625" customWidth="1"/>
    <col min="13061" max="13061" width="11.5546875" customWidth="1"/>
    <col min="13062" max="13062" width="5.109375" customWidth="1"/>
    <col min="13063" max="13063" width="2.44140625" customWidth="1"/>
    <col min="13064" max="13064" width="11" customWidth="1"/>
    <col min="13065" max="13065" width="12.44140625" customWidth="1"/>
    <col min="13311" max="13311" width="19.109375" customWidth="1"/>
    <col min="13312" max="13312" width="10.6640625" customWidth="1"/>
    <col min="13313" max="13313" width="13.109375" customWidth="1"/>
    <col min="13314" max="13314" width="11.33203125" customWidth="1"/>
    <col min="13315" max="13315" width="10.44140625" customWidth="1"/>
    <col min="13316" max="13316" width="11.44140625" customWidth="1"/>
    <col min="13317" max="13317" width="11.5546875" customWidth="1"/>
    <col min="13318" max="13318" width="5.109375" customWidth="1"/>
    <col min="13319" max="13319" width="2.44140625" customWidth="1"/>
    <col min="13320" max="13320" width="11" customWidth="1"/>
    <col min="13321" max="13321" width="12.44140625" customWidth="1"/>
    <col min="13567" max="13567" width="19.109375" customWidth="1"/>
    <col min="13568" max="13568" width="10.6640625" customWidth="1"/>
    <col min="13569" max="13569" width="13.109375" customWidth="1"/>
    <col min="13570" max="13570" width="11.33203125" customWidth="1"/>
    <col min="13571" max="13571" width="10.44140625" customWidth="1"/>
    <col min="13572" max="13572" width="11.44140625" customWidth="1"/>
    <col min="13573" max="13573" width="11.5546875" customWidth="1"/>
    <col min="13574" max="13574" width="5.109375" customWidth="1"/>
    <col min="13575" max="13575" width="2.44140625" customWidth="1"/>
    <col min="13576" max="13576" width="11" customWidth="1"/>
    <col min="13577" max="13577" width="12.44140625" customWidth="1"/>
    <col min="13823" max="13823" width="19.109375" customWidth="1"/>
    <col min="13824" max="13824" width="10.6640625" customWidth="1"/>
    <col min="13825" max="13825" width="13.109375" customWidth="1"/>
    <col min="13826" max="13826" width="11.33203125" customWidth="1"/>
    <col min="13827" max="13827" width="10.44140625" customWidth="1"/>
    <col min="13828" max="13828" width="11.44140625" customWidth="1"/>
    <col min="13829" max="13829" width="11.5546875" customWidth="1"/>
    <col min="13830" max="13830" width="5.109375" customWidth="1"/>
    <col min="13831" max="13831" width="2.44140625" customWidth="1"/>
    <col min="13832" max="13832" width="11" customWidth="1"/>
    <col min="13833" max="13833" width="12.44140625" customWidth="1"/>
    <col min="14079" max="14079" width="19.109375" customWidth="1"/>
    <col min="14080" max="14080" width="10.6640625" customWidth="1"/>
    <col min="14081" max="14081" width="13.109375" customWidth="1"/>
    <col min="14082" max="14082" width="11.33203125" customWidth="1"/>
    <col min="14083" max="14083" width="10.44140625" customWidth="1"/>
    <col min="14084" max="14084" width="11.44140625" customWidth="1"/>
    <col min="14085" max="14085" width="11.5546875" customWidth="1"/>
    <col min="14086" max="14086" width="5.109375" customWidth="1"/>
    <col min="14087" max="14087" width="2.44140625" customWidth="1"/>
    <col min="14088" max="14088" width="11" customWidth="1"/>
    <col min="14089" max="14089" width="12.44140625" customWidth="1"/>
    <col min="14335" max="14335" width="19.109375" customWidth="1"/>
    <col min="14336" max="14336" width="10.6640625" customWidth="1"/>
    <col min="14337" max="14337" width="13.109375" customWidth="1"/>
    <col min="14338" max="14338" width="11.33203125" customWidth="1"/>
    <col min="14339" max="14339" width="10.44140625" customWidth="1"/>
    <col min="14340" max="14340" width="11.44140625" customWidth="1"/>
    <col min="14341" max="14341" width="11.5546875" customWidth="1"/>
    <col min="14342" max="14342" width="5.109375" customWidth="1"/>
    <col min="14343" max="14343" width="2.44140625" customWidth="1"/>
    <col min="14344" max="14344" width="11" customWidth="1"/>
    <col min="14345" max="14345" width="12.44140625" customWidth="1"/>
    <col min="14591" max="14591" width="19.109375" customWidth="1"/>
    <col min="14592" max="14592" width="10.6640625" customWidth="1"/>
    <col min="14593" max="14593" width="13.109375" customWidth="1"/>
    <col min="14594" max="14594" width="11.33203125" customWidth="1"/>
    <col min="14595" max="14595" width="10.44140625" customWidth="1"/>
    <col min="14596" max="14596" width="11.44140625" customWidth="1"/>
    <col min="14597" max="14597" width="11.5546875" customWidth="1"/>
    <col min="14598" max="14598" width="5.109375" customWidth="1"/>
    <col min="14599" max="14599" width="2.44140625" customWidth="1"/>
    <col min="14600" max="14600" width="11" customWidth="1"/>
    <col min="14601" max="14601" width="12.44140625" customWidth="1"/>
    <col min="14847" max="14847" width="19.109375" customWidth="1"/>
    <col min="14848" max="14848" width="10.6640625" customWidth="1"/>
    <col min="14849" max="14849" width="13.109375" customWidth="1"/>
    <col min="14850" max="14850" width="11.33203125" customWidth="1"/>
    <col min="14851" max="14851" width="10.44140625" customWidth="1"/>
    <col min="14852" max="14852" width="11.44140625" customWidth="1"/>
    <col min="14853" max="14853" width="11.5546875" customWidth="1"/>
    <col min="14854" max="14854" width="5.109375" customWidth="1"/>
    <col min="14855" max="14855" width="2.44140625" customWidth="1"/>
    <col min="14856" max="14856" width="11" customWidth="1"/>
    <col min="14857" max="14857" width="12.44140625" customWidth="1"/>
    <col min="15103" max="15103" width="19.109375" customWidth="1"/>
    <col min="15104" max="15104" width="10.6640625" customWidth="1"/>
    <col min="15105" max="15105" width="13.109375" customWidth="1"/>
    <col min="15106" max="15106" width="11.33203125" customWidth="1"/>
    <col min="15107" max="15107" width="10.44140625" customWidth="1"/>
    <col min="15108" max="15108" width="11.44140625" customWidth="1"/>
    <col min="15109" max="15109" width="11.5546875" customWidth="1"/>
    <col min="15110" max="15110" width="5.109375" customWidth="1"/>
    <col min="15111" max="15111" width="2.44140625" customWidth="1"/>
    <col min="15112" max="15112" width="11" customWidth="1"/>
    <col min="15113" max="15113" width="12.44140625" customWidth="1"/>
    <col min="15359" max="15359" width="19.109375" customWidth="1"/>
    <col min="15360" max="15360" width="10.6640625" customWidth="1"/>
    <col min="15361" max="15361" width="13.109375" customWidth="1"/>
    <col min="15362" max="15362" width="11.33203125" customWidth="1"/>
    <col min="15363" max="15363" width="10.44140625" customWidth="1"/>
    <col min="15364" max="15364" width="11.44140625" customWidth="1"/>
    <col min="15365" max="15365" width="11.5546875" customWidth="1"/>
    <col min="15366" max="15366" width="5.109375" customWidth="1"/>
    <col min="15367" max="15367" width="2.44140625" customWidth="1"/>
    <col min="15368" max="15368" width="11" customWidth="1"/>
    <col min="15369" max="15369" width="12.44140625" customWidth="1"/>
    <col min="15615" max="15615" width="19.109375" customWidth="1"/>
    <col min="15616" max="15616" width="10.6640625" customWidth="1"/>
    <col min="15617" max="15617" width="13.109375" customWidth="1"/>
    <col min="15618" max="15618" width="11.33203125" customWidth="1"/>
    <col min="15619" max="15619" width="10.44140625" customWidth="1"/>
    <col min="15620" max="15620" width="11.44140625" customWidth="1"/>
    <col min="15621" max="15621" width="11.5546875" customWidth="1"/>
    <col min="15622" max="15622" width="5.109375" customWidth="1"/>
    <col min="15623" max="15623" width="2.44140625" customWidth="1"/>
    <col min="15624" max="15624" width="11" customWidth="1"/>
    <col min="15625" max="15625" width="12.44140625" customWidth="1"/>
    <col min="15871" max="15871" width="19.109375" customWidth="1"/>
    <col min="15872" max="15872" width="10.6640625" customWidth="1"/>
    <col min="15873" max="15873" width="13.109375" customWidth="1"/>
    <col min="15874" max="15874" width="11.33203125" customWidth="1"/>
    <col min="15875" max="15875" width="10.44140625" customWidth="1"/>
    <col min="15876" max="15876" width="11.44140625" customWidth="1"/>
    <col min="15877" max="15877" width="11.5546875" customWidth="1"/>
    <col min="15878" max="15878" width="5.109375" customWidth="1"/>
    <col min="15879" max="15879" width="2.44140625" customWidth="1"/>
    <col min="15880" max="15880" width="11" customWidth="1"/>
    <col min="15881" max="15881" width="12.44140625" customWidth="1"/>
    <col min="16127" max="16127" width="19.109375" customWidth="1"/>
    <col min="16128" max="16128" width="10.6640625" customWidth="1"/>
    <col min="16129" max="16129" width="13.109375" customWidth="1"/>
    <col min="16130" max="16130" width="11.33203125" customWidth="1"/>
    <col min="16131" max="16131" width="10.44140625" customWidth="1"/>
    <col min="16132" max="16132" width="11.44140625" customWidth="1"/>
    <col min="16133" max="16133" width="11.5546875" customWidth="1"/>
    <col min="16134" max="16134" width="5.109375" customWidth="1"/>
    <col min="16135" max="16135" width="2.44140625" customWidth="1"/>
    <col min="16136" max="16136" width="11" customWidth="1"/>
    <col min="16137" max="16137" width="12.44140625" customWidth="1"/>
  </cols>
  <sheetData>
    <row r="1" spans="1:9" s="27" customFormat="1">
      <c r="A1" s="832" t="s">
        <v>541</v>
      </c>
      <c r="B1" s="833"/>
      <c r="C1" s="833"/>
      <c r="D1" s="833"/>
      <c r="E1" s="834"/>
      <c r="F1" s="834"/>
      <c r="G1" s="835"/>
    </row>
    <row r="2" spans="1:9" s="27" customFormat="1">
      <c r="A2" s="836"/>
      <c r="B2" s="836"/>
      <c r="C2" s="836"/>
      <c r="D2" s="836"/>
      <c r="E2" s="834"/>
      <c r="F2" s="834"/>
      <c r="G2" s="835"/>
    </row>
    <row r="3" spans="1:9" s="27" customFormat="1">
      <c r="A3" s="1661"/>
      <c r="B3" s="1984">
        <v>2017</v>
      </c>
      <c r="C3" s="1984"/>
      <c r="D3" s="1662"/>
      <c r="E3" s="1984">
        <v>2018</v>
      </c>
      <c r="F3" s="1984"/>
      <c r="G3" s="1662"/>
      <c r="H3" s="1984">
        <v>2019</v>
      </c>
      <c r="I3" s="1985"/>
    </row>
    <row r="4" spans="1:9" s="27" customFormat="1">
      <c r="A4" s="1663"/>
      <c r="B4" s="958" t="s">
        <v>470</v>
      </c>
      <c r="C4" s="958" t="s">
        <v>542</v>
      </c>
      <c r="D4" s="958"/>
      <c r="E4" s="958" t="s">
        <v>470</v>
      </c>
      <c r="F4" s="958" t="s">
        <v>542</v>
      </c>
      <c r="G4" s="958"/>
      <c r="H4" s="958" t="s">
        <v>470</v>
      </c>
      <c r="I4" s="1664" t="s">
        <v>542</v>
      </c>
    </row>
    <row r="5" spans="1:9" s="27" customFormat="1">
      <c r="A5" s="1663"/>
      <c r="B5" s="958" t="s">
        <v>543</v>
      </c>
      <c r="C5" s="958" t="s">
        <v>543</v>
      </c>
      <c r="D5" s="958"/>
      <c r="E5" s="958" t="s">
        <v>543</v>
      </c>
      <c r="F5" s="958" t="s">
        <v>543</v>
      </c>
      <c r="G5" s="958"/>
      <c r="H5" s="958" t="s">
        <v>543</v>
      </c>
      <c r="I5" s="1664" t="s">
        <v>543</v>
      </c>
    </row>
    <row r="6" spans="1:9" s="27" customFormat="1">
      <c r="A6" s="1663"/>
      <c r="B6" s="958" t="s">
        <v>544</v>
      </c>
      <c r="C6" s="958" t="s">
        <v>545</v>
      </c>
      <c r="D6" s="958"/>
      <c r="E6" s="958" t="s">
        <v>544</v>
      </c>
      <c r="F6" s="958" t="s">
        <v>545</v>
      </c>
      <c r="G6" s="958"/>
      <c r="H6" s="958" t="s">
        <v>544</v>
      </c>
      <c r="I6" s="1664" t="s">
        <v>545</v>
      </c>
    </row>
    <row r="7" spans="1:9" s="27" customFormat="1">
      <c r="A7" s="1665" t="s">
        <v>61</v>
      </c>
      <c r="B7" s="1666" t="s">
        <v>546</v>
      </c>
      <c r="C7" s="1666" t="s">
        <v>229</v>
      </c>
      <c r="D7" s="1666"/>
      <c r="E7" s="1666" t="s">
        <v>546</v>
      </c>
      <c r="F7" s="1666" t="s">
        <v>229</v>
      </c>
      <c r="G7" s="1666"/>
      <c r="H7" s="1666" t="s">
        <v>546</v>
      </c>
      <c r="I7" s="1667" t="s">
        <v>229</v>
      </c>
    </row>
    <row r="8" spans="1:9" s="27" customFormat="1" ht="5.0999999999999996" customHeight="1">
      <c r="A8" s="837"/>
      <c r="B8" s="837"/>
      <c r="C8" s="837"/>
      <c r="D8" s="837"/>
      <c r="E8" s="837"/>
      <c r="F8" s="837"/>
      <c r="G8" s="1660"/>
      <c r="H8" s="1634"/>
      <c r="I8" s="1634"/>
    </row>
    <row r="9" spans="1:9" s="27" customFormat="1" ht="15" customHeight="1">
      <c r="A9" s="1668" t="s">
        <v>231</v>
      </c>
      <c r="B9" s="1671">
        <f>SUM(B10:B25)</f>
        <v>3242.2429999999999</v>
      </c>
      <c r="C9" s="1671">
        <v>31.232287470680809</v>
      </c>
      <c r="D9" s="1671"/>
      <c r="E9" s="1671">
        <f>SUM(E10:E25)</f>
        <v>3269.4915877817807</v>
      </c>
      <c r="F9" s="1671">
        <v>31.494549924016308</v>
      </c>
      <c r="G9" s="1671"/>
      <c r="H9" s="1671">
        <f>SUM(H10:H25)</f>
        <v>3286.9042300000006</v>
      </c>
      <c r="I9" s="1672">
        <v>31.66228344310537</v>
      </c>
    </row>
    <row r="10" spans="1:9" s="27" customFormat="1" ht="14.1" customHeight="1">
      <c r="A10" s="838" t="s">
        <v>66</v>
      </c>
      <c r="B10" s="840">
        <v>402.94</v>
      </c>
      <c r="C10" s="839">
        <v>47.361651415765024</v>
      </c>
      <c r="D10" s="839"/>
      <c r="E10" s="840">
        <v>403.74149999999997</v>
      </c>
      <c r="F10" s="839">
        <v>47.455435909834769</v>
      </c>
      <c r="G10" s="1660"/>
      <c r="H10" s="841">
        <v>408.28579999999994</v>
      </c>
      <c r="I10" s="842">
        <v>47.989569104973391</v>
      </c>
    </row>
    <row r="11" spans="1:9" s="27" customFormat="1" ht="14.1" customHeight="1">
      <c r="A11" s="838" t="s">
        <v>82</v>
      </c>
      <c r="B11" s="840">
        <v>92.17</v>
      </c>
      <c r="C11" s="839">
        <v>24.038672144064137</v>
      </c>
      <c r="D11" s="839"/>
      <c r="E11" s="840">
        <v>99.41096499999999</v>
      </c>
      <c r="F11" s="839">
        <v>25.927561844367808</v>
      </c>
      <c r="G11" s="1660"/>
      <c r="H11" s="841">
        <v>99.027600000000007</v>
      </c>
      <c r="I11" s="842">
        <v>25.827575693479265</v>
      </c>
    </row>
    <row r="12" spans="1:9" s="27" customFormat="1" ht="14.1" customHeight="1">
      <c r="A12" s="838" t="s">
        <v>236</v>
      </c>
      <c r="B12" s="840">
        <v>12.7</v>
      </c>
      <c r="C12" s="839">
        <v>18.222726196200579</v>
      </c>
      <c r="D12" s="839"/>
      <c r="E12" s="840">
        <v>12.899609999999997</v>
      </c>
      <c r="F12" s="839">
        <v>18.515699347624821</v>
      </c>
      <c r="G12" s="1660"/>
      <c r="H12" s="841">
        <v>13.005799999999999</v>
      </c>
      <c r="I12" s="842">
        <v>18.668121173844707</v>
      </c>
    </row>
    <row r="13" spans="1:9" s="27" customFormat="1" ht="14.1" customHeight="1">
      <c r="A13" s="838" t="s">
        <v>94</v>
      </c>
      <c r="B13" s="840">
        <v>82.04</v>
      </c>
      <c r="C13" s="839">
        <v>22.672318207897277</v>
      </c>
      <c r="D13" s="839"/>
      <c r="E13" s="840">
        <v>82.961211000000006</v>
      </c>
      <c r="F13" s="839">
        <v>22.927823458336423</v>
      </c>
      <c r="G13" s="1660"/>
      <c r="H13" s="841">
        <v>84.993380000000002</v>
      </c>
      <c r="I13" s="842">
        <v>23.489449928199598</v>
      </c>
    </row>
    <row r="14" spans="1:9" s="27" customFormat="1" ht="14.1" customHeight="1">
      <c r="A14" s="838" t="s">
        <v>108</v>
      </c>
      <c r="B14" s="840">
        <v>378.29</v>
      </c>
      <c r="C14" s="839">
        <v>39.36834678069782</v>
      </c>
      <c r="D14" s="839"/>
      <c r="E14" s="840">
        <v>378.29320000000001</v>
      </c>
      <c r="F14" s="839">
        <v>39.36834678069782</v>
      </c>
      <c r="G14" s="1660"/>
      <c r="H14" s="841">
        <v>378.32186000000007</v>
      </c>
      <c r="I14" s="842">
        <v>39.371329379430065</v>
      </c>
    </row>
    <row r="15" spans="1:9" s="27" customFormat="1" ht="14.1" customHeight="1">
      <c r="A15" s="838" t="s">
        <v>121</v>
      </c>
      <c r="B15" s="840">
        <v>187.66</v>
      </c>
      <c r="C15" s="839">
        <v>23.170846625475992</v>
      </c>
      <c r="D15" s="839"/>
      <c r="E15" s="840">
        <v>187.94613000000001</v>
      </c>
      <c r="F15" s="839">
        <v>23.205853057685665</v>
      </c>
      <c r="G15" s="1660"/>
      <c r="H15" s="841">
        <v>188.48240000000001</v>
      </c>
      <c r="I15" s="842">
        <v>23.272066726566454</v>
      </c>
    </row>
    <row r="16" spans="1:9" s="27" customFormat="1" ht="14.1" customHeight="1">
      <c r="A16" s="838" t="s">
        <v>135</v>
      </c>
      <c r="B16" s="840">
        <v>73.055999999999997</v>
      </c>
      <c r="C16" s="839">
        <v>17.993633710791958</v>
      </c>
      <c r="D16" s="839"/>
      <c r="E16" s="840">
        <v>73.275050000000007</v>
      </c>
      <c r="F16" s="839">
        <v>18.047437327222539</v>
      </c>
      <c r="G16" s="1660"/>
      <c r="H16" s="841">
        <v>76.996499999999997</v>
      </c>
      <c r="I16" s="842">
        <v>18.964019924455734</v>
      </c>
    </row>
    <row r="17" spans="1:12" s="27" customFormat="1" ht="14.1" customHeight="1">
      <c r="A17" s="838" t="s">
        <v>138</v>
      </c>
      <c r="B17" s="840">
        <v>128.26</v>
      </c>
      <c r="C17" s="839">
        <v>20.000960539311468</v>
      </c>
      <c r="D17" s="839"/>
      <c r="E17" s="840">
        <v>128.85863978128671</v>
      </c>
      <c r="F17" s="839">
        <v>20.093936915862606</v>
      </c>
      <c r="G17" s="1660"/>
      <c r="H17" s="841">
        <v>129.63696999999999</v>
      </c>
      <c r="I17" s="842">
        <v>20.215308042711996</v>
      </c>
    </row>
    <row r="18" spans="1:12" s="27" customFormat="1" ht="14.1" customHeight="1">
      <c r="A18" s="838" t="s">
        <v>149</v>
      </c>
      <c r="B18" s="840">
        <v>140</v>
      </c>
      <c r="C18" s="839">
        <v>21.451344648273668</v>
      </c>
      <c r="D18" s="839"/>
      <c r="E18" s="840">
        <v>140.509322</v>
      </c>
      <c r="F18" s="839">
        <v>21.528548408670847</v>
      </c>
      <c r="G18" s="1660"/>
      <c r="H18" s="841">
        <v>140.84700000000001</v>
      </c>
      <c r="I18" s="842">
        <v>21.580286735111162</v>
      </c>
    </row>
    <row r="19" spans="1:12" s="27" customFormat="1" ht="14.1" customHeight="1">
      <c r="A19" s="838" t="s">
        <v>158</v>
      </c>
      <c r="B19" s="840">
        <v>388.55</v>
      </c>
      <c r="C19" s="839">
        <v>26.778557574490314</v>
      </c>
      <c r="D19" s="839"/>
      <c r="E19" s="840">
        <v>390.57059000049418</v>
      </c>
      <c r="F19" s="839">
        <v>26.917511600900966</v>
      </c>
      <c r="G19" s="1660"/>
      <c r="H19" s="841">
        <v>391.93025000000006</v>
      </c>
      <c r="I19" s="842">
        <v>27.01121723247434</v>
      </c>
    </row>
    <row r="20" spans="1:12" s="27" customFormat="1" ht="14.1" customHeight="1">
      <c r="A20" s="838" t="s">
        <v>170</v>
      </c>
      <c r="B20" s="840">
        <v>123.13</v>
      </c>
      <c r="C20" s="839">
        <v>19.142164772865062</v>
      </c>
      <c r="D20" s="839"/>
      <c r="E20" s="840">
        <v>124.15600999999999</v>
      </c>
      <c r="F20" s="839">
        <v>19.301169797921947</v>
      </c>
      <c r="G20" s="1660"/>
      <c r="H20" s="841">
        <v>124.17445999999998</v>
      </c>
      <c r="I20" s="842">
        <v>19.304038016566953</v>
      </c>
    </row>
    <row r="21" spans="1:12" s="27" customFormat="1" ht="14.1" customHeight="1">
      <c r="A21" s="838" t="s">
        <v>172</v>
      </c>
      <c r="B21" s="840">
        <v>348.5</v>
      </c>
      <c r="C21" s="839">
        <v>38.688393521242467</v>
      </c>
      <c r="D21" s="839"/>
      <c r="E21" s="840">
        <v>356.21634</v>
      </c>
      <c r="F21" s="839">
        <v>39.544881714939109</v>
      </c>
      <c r="G21" s="1660"/>
      <c r="H21" s="841">
        <v>356.64058999999997</v>
      </c>
      <c r="I21" s="842">
        <v>39.591979262647229</v>
      </c>
    </row>
    <row r="22" spans="1:12" s="27" customFormat="1" ht="14.1" customHeight="1">
      <c r="A22" s="838" t="s">
        <v>183</v>
      </c>
      <c r="B22" s="840">
        <v>220.18899999999999</v>
      </c>
      <c r="C22" s="839">
        <v>27.127915311541102</v>
      </c>
      <c r="D22" s="839"/>
      <c r="E22" s="840">
        <v>222.17569999999998</v>
      </c>
      <c r="F22" s="839">
        <v>27.372616553940425</v>
      </c>
      <c r="G22" s="1660"/>
      <c r="H22" s="841">
        <v>222.76052999999999</v>
      </c>
      <c r="I22" s="842">
        <v>27.444669111169869</v>
      </c>
    </row>
    <row r="23" spans="1:12" s="27" customFormat="1" ht="14.1" customHeight="1">
      <c r="A23" s="838" t="s">
        <v>190</v>
      </c>
      <c r="B23" s="840">
        <v>204.69</v>
      </c>
      <c r="C23" s="839">
        <v>33.654539858458456</v>
      </c>
      <c r="D23" s="839"/>
      <c r="E23" s="840">
        <v>206.70959999999999</v>
      </c>
      <c r="F23" s="839">
        <v>33.986148369365416</v>
      </c>
      <c r="G23" s="1660"/>
      <c r="H23" s="841">
        <v>208.80989999999997</v>
      </c>
      <c r="I23" s="842">
        <v>34.331469087030086</v>
      </c>
    </row>
    <row r="24" spans="1:12" s="27" customFormat="1" ht="14.1" customHeight="1">
      <c r="A24" s="838" t="s">
        <v>196</v>
      </c>
      <c r="B24" s="840">
        <v>306.10000000000002</v>
      </c>
      <c r="C24" s="839">
        <v>50.378878486368869</v>
      </c>
      <c r="D24" s="839"/>
      <c r="E24" s="840">
        <v>307.60631999999998</v>
      </c>
      <c r="F24" s="839">
        <v>50.626576596222669</v>
      </c>
      <c r="G24" s="1660"/>
      <c r="H24" s="841">
        <v>308.13882000000007</v>
      </c>
      <c r="I24" s="842">
        <v>50.714216707249946</v>
      </c>
    </row>
    <row r="25" spans="1:12" s="27" customFormat="1" ht="14.1" customHeight="1">
      <c r="A25" s="838" t="s">
        <v>208</v>
      </c>
      <c r="B25" s="840">
        <v>153.96799999999999</v>
      </c>
      <c r="C25" s="839">
        <v>69.314163933304471</v>
      </c>
      <c r="D25" s="843"/>
      <c r="E25" s="840">
        <v>154.16139999999999</v>
      </c>
      <c r="F25" s="839">
        <v>69.400869213683052</v>
      </c>
      <c r="G25" s="1660"/>
      <c r="H25" s="844">
        <v>154.85237000000001</v>
      </c>
      <c r="I25" s="842">
        <v>69.711932285246874</v>
      </c>
    </row>
    <row r="26" spans="1:12" s="1627" customFormat="1" ht="5.0999999999999996" customHeight="1">
      <c r="A26" s="1679"/>
      <c r="B26" s="1680"/>
      <c r="C26" s="1681"/>
      <c r="D26" s="1682"/>
      <c r="E26" s="1680"/>
      <c r="F26" s="1681"/>
      <c r="G26" s="1683"/>
      <c r="H26" s="1684"/>
      <c r="I26" s="1685"/>
    </row>
    <row r="27" spans="1:12" s="27" customFormat="1" ht="5.0999999999999996" customHeight="1">
      <c r="A27" s="1673"/>
      <c r="B27" s="1673"/>
      <c r="C27" s="1673"/>
      <c r="D27" s="1673"/>
      <c r="E27" s="1673"/>
      <c r="F27" s="1673"/>
      <c r="G27" s="1673"/>
      <c r="H27" s="1673"/>
      <c r="I27" s="1673"/>
    </row>
    <row r="28" spans="1:12" s="27" customFormat="1" ht="15.75" customHeight="1">
      <c r="A28" s="1661"/>
      <c r="B28" s="1988">
        <v>2020</v>
      </c>
      <c r="C28" s="1988"/>
      <c r="D28" s="1677">
        <v>2019</v>
      </c>
      <c r="E28" s="1986">
        <v>2021</v>
      </c>
      <c r="F28" s="1987"/>
      <c r="G28" s="1669"/>
      <c r="H28" s="1986">
        <v>2022</v>
      </c>
      <c r="I28" s="1987"/>
    </row>
    <row r="29" spans="1:12" s="27" customFormat="1">
      <c r="A29" s="1663"/>
      <c r="B29" s="958" t="s">
        <v>470</v>
      </c>
      <c r="C29" s="958" t="s">
        <v>542</v>
      </c>
      <c r="D29" s="958"/>
      <c r="E29" s="958" t="s">
        <v>470</v>
      </c>
      <c r="F29" s="1664" t="s">
        <v>542</v>
      </c>
      <c r="G29" s="958"/>
      <c r="H29" s="958" t="s">
        <v>470</v>
      </c>
      <c r="I29" s="1664" t="s">
        <v>542</v>
      </c>
    </row>
    <row r="30" spans="1:12" s="27" customFormat="1" ht="15" customHeight="1">
      <c r="A30" s="1663"/>
      <c r="B30" s="958" t="s">
        <v>543</v>
      </c>
      <c r="C30" s="958" t="s">
        <v>543</v>
      </c>
      <c r="D30" s="743"/>
      <c r="E30" s="958" t="s">
        <v>543</v>
      </c>
      <c r="F30" s="1664" t="s">
        <v>543</v>
      </c>
      <c r="G30" s="958"/>
      <c r="H30" s="958" t="s">
        <v>543</v>
      </c>
      <c r="I30" s="1664" t="s">
        <v>543</v>
      </c>
    </row>
    <row r="31" spans="1:12" s="27" customFormat="1">
      <c r="A31" s="1663"/>
      <c r="B31" s="743" t="s">
        <v>544</v>
      </c>
      <c r="C31" s="743" t="s">
        <v>958</v>
      </c>
      <c r="D31" s="743"/>
      <c r="E31" s="958" t="s">
        <v>544</v>
      </c>
      <c r="F31" s="1664" t="s">
        <v>545</v>
      </c>
      <c r="G31" s="958"/>
      <c r="H31" s="958" t="s">
        <v>544</v>
      </c>
      <c r="I31" s="1664" t="s">
        <v>545</v>
      </c>
      <c r="L31" s="694"/>
    </row>
    <row r="32" spans="1:12" s="27" customFormat="1">
      <c r="A32" s="1665" t="s">
        <v>61</v>
      </c>
      <c r="B32" s="846" t="s">
        <v>546</v>
      </c>
      <c r="C32" s="846" t="s">
        <v>229</v>
      </c>
      <c r="D32" s="846"/>
      <c r="E32" s="1666" t="s">
        <v>546</v>
      </c>
      <c r="F32" s="1667" t="s">
        <v>229</v>
      </c>
      <c r="G32" s="1666"/>
      <c r="H32" s="1666" t="s">
        <v>546</v>
      </c>
      <c r="I32" s="1667" t="s">
        <v>229</v>
      </c>
    </row>
    <row r="33" spans="1:9" s="694" customFormat="1" ht="5.0999999999999996" customHeight="1">
      <c r="A33" s="1686"/>
      <c r="B33" s="1687"/>
      <c r="C33" s="1687"/>
      <c r="D33" s="1687"/>
      <c r="E33" s="1688"/>
      <c r="F33" s="1689"/>
      <c r="G33" s="1688"/>
      <c r="H33" s="1688"/>
      <c r="I33" s="1689"/>
    </row>
    <row r="34" spans="1:9" s="27" customFormat="1" ht="14.25" customHeight="1">
      <c r="A34" s="1668" t="s">
        <v>231</v>
      </c>
      <c r="B34" s="1691">
        <f>SUM(B35:B50)</f>
        <v>3301.2048800015023</v>
      </c>
      <c r="C34" s="1691">
        <v>31.8</v>
      </c>
      <c r="D34" s="1690"/>
      <c r="E34" s="1671">
        <f>SUM(E35:E50)</f>
        <v>3309.585200001502</v>
      </c>
      <c r="F34" s="1672">
        <v>31.88</v>
      </c>
      <c r="G34" s="1671"/>
      <c r="H34" s="1671">
        <f>SUM(H35:H50)</f>
        <v>3331.7456648163161</v>
      </c>
      <c r="I34" s="1672">
        <v>32.090000000000003</v>
      </c>
    </row>
    <row r="35" spans="1:9" s="27" customFormat="1" ht="14.1" customHeight="1">
      <c r="A35" s="1674" t="s">
        <v>66</v>
      </c>
      <c r="B35" s="1676">
        <v>408.98744999999997</v>
      </c>
      <c r="C35" s="1675">
        <v>48.07</v>
      </c>
      <c r="D35" s="1676"/>
      <c r="E35" s="1678">
        <v>410.26391999999993</v>
      </c>
      <c r="F35" s="1676">
        <v>48.222075663952246</v>
      </c>
      <c r="G35" s="1678"/>
      <c r="H35" s="1678">
        <v>410.95107999999993</v>
      </c>
      <c r="I35" s="1676">
        <v>48.302843871678732</v>
      </c>
    </row>
    <row r="36" spans="1:9" s="27" customFormat="1" ht="14.1" customHeight="1">
      <c r="A36" s="838" t="s">
        <v>82</v>
      </c>
      <c r="B36" s="844">
        <v>86.680779999999999</v>
      </c>
      <c r="C36" s="839">
        <v>22.61</v>
      </c>
      <c r="D36" s="844"/>
      <c r="E36" s="1642">
        <v>88.700770000000034</v>
      </c>
      <c r="F36" s="844">
        <v>23.134215625188286</v>
      </c>
      <c r="G36" s="1642"/>
      <c r="H36" s="1642">
        <v>90.017900000000012</v>
      </c>
      <c r="I36" s="844">
        <v>23.47773879219578</v>
      </c>
    </row>
    <row r="37" spans="1:9" s="27" customFormat="1" ht="14.1" customHeight="1">
      <c r="A37" s="838" t="s">
        <v>236</v>
      </c>
      <c r="B37" s="844">
        <v>13.26057</v>
      </c>
      <c r="C37" s="839">
        <v>19.03</v>
      </c>
      <c r="D37" s="844"/>
      <c r="E37" s="1642">
        <v>13.466080000000012</v>
      </c>
      <c r="F37" s="844">
        <v>19.32879278296506</v>
      </c>
      <c r="G37" s="1642"/>
      <c r="H37" s="1642">
        <v>13.778880000000001</v>
      </c>
      <c r="I37" s="844">
        <v>19.777776182923414</v>
      </c>
    </row>
    <row r="38" spans="1:9" s="27" customFormat="1" ht="14.1" customHeight="1">
      <c r="A38" s="838" t="s">
        <v>94</v>
      </c>
      <c r="B38" s="844">
        <v>87.36103</v>
      </c>
      <c r="C38" s="839">
        <v>24.14</v>
      </c>
      <c r="D38" s="844"/>
      <c r="E38" s="1642">
        <v>88.28831000000001</v>
      </c>
      <c r="F38" s="844">
        <v>24.400063122449822</v>
      </c>
      <c r="G38" s="1642"/>
      <c r="H38" s="1642">
        <v>89.691150000000007</v>
      </c>
      <c r="I38" s="844">
        <v>24.787763199059025</v>
      </c>
    </row>
    <row r="39" spans="1:9" s="27" customFormat="1" ht="14.1" customHeight="1">
      <c r="A39" s="838" t="s">
        <v>108</v>
      </c>
      <c r="B39" s="844">
        <v>393.88225000000006</v>
      </c>
      <c r="C39" s="839">
        <v>40.99</v>
      </c>
      <c r="D39" s="844"/>
      <c r="E39" s="1642">
        <v>394.25745000000006</v>
      </c>
      <c r="F39" s="844">
        <v>41.029719837611765</v>
      </c>
      <c r="G39" s="1642"/>
      <c r="H39" s="1642">
        <v>396.34889000000004</v>
      </c>
      <c r="I39" s="844">
        <v>41.24737253449085</v>
      </c>
    </row>
    <row r="40" spans="1:9" s="27" customFormat="1" ht="14.1" customHeight="1">
      <c r="A40" s="838" t="s">
        <v>121</v>
      </c>
      <c r="B40" s="844">
        <v>187.17961000000003</v>
      </c>
      <c r="C40" s="839">
        <v>23.11</v>
      </c>
      <c r="D40" s="844"/>
      <c r="E40" s="1642">
        <v>73.647589999999994</v>
      </c>
      <c r="F40" s="844">
        <v>18.139192874327364</v>
      </c>
      <c r="G40" s="1642"/>
      <c r="H40" s="1642">
        <v>188.42497</v>
      </c>
      <c r="I40" s="844">
        <v>23.264975800346779</v>
      </c>
    </row>
    <row r="41" spans="1:9" s="27" customFormat="1" ht="14.1" customHeight="1">
      <c r="A41" s="838" t="s">
        <v>135</v>
      </c>
      <c r="B41" s="844">
        <v>78.350999999999999</v>
      </c>
      <c r="C41" s="839">
        <v>19.29</v>
      </c>
      <c r="D41" s="844"/>
      <c r="E41" s="1642">
        <v>187.29841000000005</v>
      </c>
      <c r="F41" s="844">
        <v>23.125878571685217</v>
      </c>
      <c r="G41" s="1642"/>
      <c r="H41" s="1642">
        <v>73.829899999999995</v>
      </c>
      <c r="I41" s="844">
        <v>18.184095311093028</v>
      </c>
    </row>
    <row r="42" spans="1:9" s="27" customFormat="1" ht="14.1" customHeight="1">
      <c r="A42" s="838" t="s">
        <v>138</v>
      </c>
      <c r="B42" s="844">
        <v>130.68516000152587</v>
      </c>
      <c r="C42" s="839">
        <v>20.38</v>
      </c>
      <c r="D42" s="844"/>
      <c r="E42" s="1642">
        <v>131.16096000152586</v>
      </c>
      <c r="F42" s="844">
        <v>20.452955739467473</v>
      </c>
      <c r="G42" s="1642"/>
      <c r="H42" s="1642">
        <v>131.51646000152587</v>
      </c>
      <c r="I42" s="844">
        <v>20.508391638726643</v>
      </c>
    </row>
    <row r="43" spans="1:9" s="27" customFormat="1" ht="14.1" customHeight="1">
      <c r="A43" s="838" t="s">
        <v>149</v>
      </c>
      <c r="B43" s="844">
        <v>141.17482000000001</v>
      </c>
      <c r="C43" s="839">
        <v>21.63</v>
      </c>
      <c r="D43" s="844"/>
      <c r="E43" s="1642">
        <v>141.35804000000002</v>
      </c>
      <c r="F43" s="844">
        <v>21.658587229499478</v>
      </c>
      <c r="G43" s="1642"/>
      <c r="H43" s="1642">
        <v>141.9289</v>
      </c>
      <c r="I43" s="844">
        <v>21.746053220863196</v>
      </c>
    </row>
    <row r="44" spans="1:9" s="27" customFormat="1" ht="14.1" customHeight="1">
      <c r="A44" s="838" t="s">
        <v>158</v>
      </c>
      <c r="B44" s="844">
        <v>393.38990999997617</v>
      </c>
      <c r="C44" s="839">
        <v>27.11</v>
      </c>
      <c r="D44" s="844"/>
      <c r="E44" s="1642">
        <v>395.10533999997614</v>
      </c>
      <c r="F44" s="844">
        <v>27.230039448218115</v>
      </c>
      <c r="G44" s="1642"/>
      <c r="H44" s="1642">
        <v>397.12672999997613</v>
      </c>
      <c r="I44" s="844">
        <v>27.369350472058581</v>
      </c>
    </row>
    <row r="45" spans="1:9" s="27" customFormat="1" ht="14.1" customHeight="1">
      <c r="A45" s="838" t="s">
        <v>170</v>
      </c>
      <c r="B45" s="844">
        <v>128.33123999999998</v>
      </c>
      <c r="C45" s="839">
        <v>19.95</v>
      </c>
      <c r="D45" s="844"/>
      <c r="E45" s="1642">
        <v>128.69944999999998</v>
      </c>
      <c r="F45" s="844">
        <v>20.007488460278044</v>
      </c>
      <c r="G45" s="1642"/>
      <c r="H45" s="1642">
        <v>129.1035</v>
      </c>
      <c r="I45" s="844">
        <v>20.07030167130867</v>
      </c>
    </row>
    <row r="46" spans="1:9" s="27" customFormat="1" ht="14.1" customHeight="1">
      <c r="A46" s="838" t="s">
        <v>172</v>
      </c>
      <c r="B46" s="844">
        <v>350.96562000000006</v>
      </c>
      <c r="C46" s="839">
        <v>38.96</v>
      </c>
      <c r="D46" s="844"/>
      <c r="E46" s="1642">
        <v>352.24280000000005</v>
      </c>
      <c r="F46" s="844">
        <v>39.103764473406684</v>
      </c>
      <c r="G46" s="1642"/>
      <c r="H46" s="1642">
        <v>351.93851000000001</v>
      </c>
      <c r="I46" s="844">
        <v>39.069984125045792</v>
      </c>
    </row>
    <row r="47" spans="1:9" s="27" customFormat="1" ht="14.1" customHeight="1">
      <c r="A47" s="838" t="s">
        <v>183</v>
      </c>
      <c r="B47" s="844">
        <v>223.81638999999996</v>
      </c>
      <c r="C47" s="839">
        <v>27.57</v>
      </c>
      <c r="D47" s="844"/>
      <c r="E47" s="1642">
        <v>224.41964999999999</v>
      </c>
      <c r="F47" s="844">
        <v>27.649076954048155</v>
      </c>
      <c r="G47" s="1642"/>
      <c r="H47" s="1642">
        <v>225.05987999999999</v>
      </c>
      <c r="I47" s="844">
        <v>27.727954933486632</v>
      </c>
    </row>
    <row r="48" spans="1:9" s="27" customFormat="1" ht="14.1" customHeight="1">
      <c r="A48" s="838" t="s">
        <v>190</v>
      </c>
      <c r="B48" s="1642">
        <v>210.76</v>
      </c>
      <c r="C48" s="1642">
        <v>34.65</v>
      </c>
      <c r="D48" s="844"/>
      <c r="E48" s="1642">
        <v>212.4136</v>
      </c>
      <c r="F48" s="844">
        <v>34.923971239221771</v>
      </c>
      <c r="G48" s="1642"/>
      <c r="H48" s="1642">
        <v>216.96136481481483</v>
      </c>
      <c r="I48" s="844">
        <v>35.671691759919774</v>
      </c>
    </row>
    <row r="49" spans="1:9" s="27" customFormat="1" ht="14.1" customHeight="1">
      <c r="A49" s="838" t="s">
        <v>196</v>
      </c>
      <c r="B49" s="1642">
        <v>311.52668</v>
      </c>
      <c r="C49" s="1642">
        <v>51.27</v>
      </c>
      <c r="D49" s="844"/>
      <c r="E49" s="1642">
        <v>312.21906999999999</v>
      </c>
      <c r="F49" s="844">
        <v>51.385753914797355</v>
      </c>
      <c r="G49" s="1642"/>
      <c r="H49" s="1642">
        <v>313.69366000000002</v>
      </c>
      <c r="I49" s="844">
        <v>51.62844542901275</v>
      </c>
    </row>
    <row r="50" spans="1:9" s="27" customFormat="1" ht="14.1" customHeight="1">
      <c r="A50" s="838" t="s">
        <v>208</v>
      </c>
      <c r="B50" s="1642">
        <v>154.85237000000001</v>
      </c>
      <c r="C50" s="1642">
        <v>69.709999999999994</v>
      </c>
      <c r="D50" s="844"/>
      <c r="E50" s="1642">
        <v>156.04376000000005</v>
      </c>
      <c r="F50" s="844">
        <v>70.248276023513995</v>
      </c>
      <c r="G50" s="1642"/>
      <c r="H50" s="1642">
        <v>161.37388999999999</v>
      </c>
      <c r="I50" s="844">
        <v>72.647810894252871</v>
      </c>
    </row>
    <row r="51" spans="1:9" s="27" customFormat="1" ht="4.95" customHeight="1">
      <c r="A51" s="1634"/>
      <c r="B51" s="1634"/>
      <c r="C51" s="1634"/>
      <c r="D51" s="1634"/>
      <c r="E51" s="1634"/>
      <c r="F51" s="1634"/>
      <c r="G51" s="1634"/>
      <c r="H51" s="1634"/>
      <c r="I51" s="1634"/>
    </row>
    <row r="52" spans="1:9" s="27" customFormat="1" ht="4.95" customHeight="1">
      <c r="A52" s="847"/>
      <c r="B52" s="848"/>
      <c r="C52" s="848"/>
      <c r="D52" s="848"/>
      <c r="E52" s="848"/>
      <c r="F52" s="848"/>
      <c r="G52" s="849"/>
      <c r="H52" s="1670"/>
      <c r="I52" s="1670"/>
    </row>
    <row r="53" spans="1:9" s="27" customFormat="1" ht="15.9" customHeight="1">
      <c r="A53" s="829" t="s">
        <v>539</v>
      </c>
      <c r="B53" s="850"/>
      <c r="C53" s="850"/>
      <c r="D53" s="830"/>
      <c r="E53" s="829"/>
      <c r="F53" s="829"/>
      <c r="G53" s="830"/>
      <c r="H53" s="1634"/>
      <c r="I53" s="1634"/>
    </row>
    <row r="54" spans="1:9" s="27" customFormat="1" ht="15.9" customHeight="1">
      <c r="A54" s="829" t="s">
        <v>540</v>
      </c>
      <c r="B54" s="850"/>
      <c r="C54" s="850"/>
      <c r="D54" s="830"/>
      <c r="E54" s="829"/>
      <c r="F54" s="829"/>
      <c r="G54" s="830"/>
      <c r="H54" s="1634"/>
      <c r="I54" s="1634"/>
    </row>
    <row r="55" spans="1:9" s="27" customFormat="1">
      <c r="B55" s="851"/>
      <c r="C55" s="851"/>
      <c r="D55" s="852"/>
      <c r="E55" s="853"/>
      <c r="F55" s="853"/>
      <c r="G55" s="852"/>
    </row>
    <row r="56" spans="1:9" s="27" customFormat="1">
      <c r="A56" s="646"/>
      <c r="B56" s="646"/>
      <c r="C56" s="646"/>
      <c r="D56" s="646"/>
      <c r="E56" s="646"/>
      <c r="F56" s="646"/>
    </row>
    <row r="57" spans="1:9" s="27" customFormat="1">
      <c r="G57" s="110"/>
    </row>
  </sheetData>
  <mergeCells count="6">
    <mergeCell ref="B3:C3"/>
    <mergeCell ref="E3:F3"/>
    <mergeCell ref="H3:I3"/>
    <mergeCell ref="H28:I28"/>
    <mergeCell ref="E28:F28"/>
    <mergeCell ref="B28:C28"/>
  </mergeCells>
  <pageMargins left="0.59055118110236227" right="0.59055118110236227" top="0.59055118110236227" bottom="0.59055118110236227" header="0.59055118110236227" footer="0.59055118110236227"/>
  <pageSetup paperSize="119" scale="9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U25"/>
  <sheetViews>
    <sheetView showGridLines="0" zoomScaleNormal="100" zoomScaleSheetLayoutView="100" workbookViewId="0">
      <selection activeCell="O24" sqref="O24"/>
    </sheetView>
  </sheetViews>
  <sheetFormatPr baseColWidth="10" defaultColWidth="9.109375" defaultRowHeight="14.4"/>
  <cols>
    <col min="1" max="1" width="30.6640625" customWidth="1"/>
    <col min="2" max="6" width="12.33203125" customWidth="1"/>
    <col min="7" max="13" width="0" hidden="1" customWidth="1"/>
    <col min="257" max="257" width="30.6640625" customWidth="1"/>
    <col min="258" max="262" width="10.5546875" customWidth="1"/>
    <col min="263" max="269" width="0" hidden="1" customWidth="1"/>
    <col min="513" max="513" width="30.6640625" customWidth="1"/>
    <col min="514" max="518" width="10.5546875" customWidth="1"/>
    <col min="519" max="525" width="0" hidden="1" customWidth="1"/>
    <col min="769" max="769" width="30.6640625" customWidth="1"/>
    <col min="770" max="774" width="10.5546875" customWidth="1"/>
    <col min="775" max="781" width="0" hidden="1" customWidth="1"/>
    <col min="1025" max="1025" width="30.6640625" customWidth="1"/>
    <col min="1026" max="1030" width="10.5546875" customWidth="1"/>
    <col min="1031" max="1037" width="0" hidden="1" customWidth="1"/>
    <col min="1281" max="1281" width="30.6640625" customWidth="1"/>
    <col min="1282" max="1286" width="10.5546875" customWidth="1"/>
    <col min="1287" max="1293" width="0" hidden="1" customWidth="1"/>
    <col min="1537" max="1537" width="30.6640625" customWidth="1"/>
    <col min="1538" max="1542" width="10.5546875" customWidth="1"/>
    <col min="1543" max="1549" width="0" hidden="1" customWidth="1"/>
    <col min="1793" max="1793" width="30.6640625" customWidth="1"/>
    <col min="1794" max="1798" width="10.5546875" customWidth="1"/>
    <col min="1799" max="1805" width="0" hidden="1" customWidth="1"/>
    <col min="2049" max="2049" width="30.6640625" customWidth="1"/>
    <col min="2050" max="2054" width="10.5546875" customWidth="1"/>
    <col min="2055" max="2061" width="0" hidden="1" customWidth="1"/>
    <col min="2305" max="2305" width="30.6640625" customWidth="1"/>
    <col min="2306" max="2310" width="10.5546875" customWidth="1"/>
    <col min="2311" max="2317" width="0" hidden="1" customWidth="1"/>
    <col min="2561" max="2561" width="30.6640625" customWidth="1"/>
    <col min="2562" max="2566" width="10.5546875" customWidth="1"/>
    <col min="2567" max="2573" width="0" hidden="1" customWidth="1"/>
    <col min="2817" max="2817" width="30.6640625" customWidth="1"/>
    <col min="2818" max="2822" width="10.5546875" customWidth="1"/>
    <col min="2823" max="2829" width="0" hidden="1" customWidth="1"/>
    <col min="3073" max="3073" width="30.6640625" customWidth="1"/>
    <col min="3074" max="3078" width="10.5546875" customWidth="1"/>
    <col min="3079" max="3085" width="0" hidden="1" customWidth="1"/>
    <col min="3329" max="3329" width="30.6640625" customWidth="1"/>
    <col min="3330" max="3334" width="10.5546875" customWidth="1"/>
    <col min="3335" max="3341" width="0" hidden="1" customWidth="1"/>
    <col min="3585" max="3585" width="30.6640625" customWidth="1"/>
    <col min="3586" max="3590" width="10.5546875" customWidth="1"/>
    <col min="3591" max="3597" width="0" hidden="1" customWidth="1"/>
    <col min="3841" max="3841" width="30.6640625" customWidth="1"/>
    <col min="3842" max="3846" width="10.5546875" customWidth="1"/>
    <col min="3847" max="3853" width="0" hidden="1" customWidth="1"/>
    <col min="4097" max="4097" width="30.6640625" customWidth="1"/>
    <col min="4098" max="4102" width="10.5546875" customWidth="1"/>
    <col min="4103" max="4109" width="0" hidden="1" customWidth="1"/>
    <col min="4353" max="4353" width="30.6640625" customWidth="1"/>
    <col min="4354" max="4358" width="10.5546875" customWidth="1"/>
    <col min="4359" max="4365" width="0" hidden="1" customWidth="1"/>
    <col min="4609" max="4609" width="30.6640625" customWidth="1"/>
    <col min="4610" max="4614" width="10.5546875" customWidth="1"/>
    <col min="4615" max="4621" width="0" hidden="1" customWidth="1"/>
    <col min="4865" max="4865" width="30.6640625" customWidth="1"/>
    <col min="4866" max="4870" width="10.5546875" customWidth="1"/>
    <col min="4871" max="4877" width="0" hidden="1" customWidth="1"/>
    <col min="5121" max="5121" width="30.6640625" customWidth="1"/>
    <col min="5122" max="5126" width="10.5546875" customWidth="1"/>
    <col min="5127" max="5133" width="0" hidden="1" customWidth="1"/>
    <col min="5377" max="5377" width="30.6640625" customWidth="1"/>
    <col min="5378" max="5382" width="10.5546875" customWidth="1"/>
    <col min="5383" max="5389" width="0" hidden="1" customWidth="1"/>
    <col min="5633" max="5633" width="30.6640625" customWidth="1"/>
    <col min="5634" max="5638" width="10.5546875" customWidth="1"/>
    <col min="5639" max="5645" width="0" hidden="1" customWidth="1"/>
    <col min="5889" max="5889" width="30.6640625" customWidth="1"/>
    <col min="5890" max="5894" width="10.5546875" customWidth="1"/>
    <col min="5895" max="5901" width="0" hidden="1" customWidth="1"/>
    <col min="6145" max="6145" width="30.6640625" customWidth="1"/>
    <col min="6146" max="6150" width="10.5546875" customWidth="1"/>
    <col min="6151" max="6157" width="0" hidden="1" customWidth="1"/>
    <col min="6401" max="6401" width="30.6640625" customWidth="1"/>
    <col min="6402" max="6406" width="10.5546875" customWidth="1"/>
    <col min="6407" max="6413" width="0" hidden="1" customWidth="1"/>
    <col min="6657" max="6657" width="30.6640625" customWidth="1"/>
    <col min="6658" max="6662" width="10.5546875" customWidth="1"/>
    <col min="6663" max="6669" width="0" hidden="1" customWidth="1"/>
    <col min="6913" max="6913" width="30.6640625" customWidth="1"/>
    <col min="6914" max="6918" width="10.5546875" customWidth="1"/>
    <col min="6919" max="6925" width="0" hidden="1" customWidth="1"/>
    <col min="7169" max="7169" width="30.6640625" customWidth="1"/>
    <col min="7170" max="7174" width="10.5546875" customWidth="1"/>
    <col min="7175" max="7181" width="0" hidden="1" customWidth="1"/>
    <col min="7425" max="7425" width="30.6640625" customWidth="1"/>
    <col min="7426" max="7430" width="10.5546875" customWidth="1"/>
    <col min="7431" max="7437" width="0" hidden="1" customWidth="1"/>
    <col min="7681" max="7681" width="30.6640625" customWidth="1"/>
    <col min="7682" max="7686" width="10.5546875" customWidth="1"/>
    <col min="7687" max="7693" width="0" hidden="1" customWidth="1"/>
    <col min="7937" max="7937" width="30.6640625" customWidth="1"/>
    <col min="7938" max="7942" width="10.5546875" customWidth="1"/>
    <col min="7943" max="7949" width="0" hidden="1" customWidth="1"/>
    <col min="8193" max="8193" width="30.6640625" customWidth="1"/>
    <col min="8194" max="8198" width="10.5546875" customWidth="1"/>
    <col min="8199" max="8205" width="0" hidden="1" customWidth="1"/>
    <col min="8449" max="8449" width="30.6640625" customWidth="1"/>
    <col min="8450" max="8454" width="10.5546875" customWidth="1"/>
    <col min="8455" max="8461" width="0" hidden="1" customWidth="1"/>
    <col min="8705" max="8705" width="30.6640625" customWidth="1"/>
    <col min="8706" max="8710" width="10.5546875" customWidth="1"/>
    <col min="8711" max="8717" width="0" hidden="1" customWidth="1"/>
    <col min="8961" max="8961" width="30.6640625" customWidth="1"/>
    <col min="8962" max="8966" width="10.5546875" customWidth="1"/>
    <col min="8967" max="8973" width="0" hidden="1" customWidth="1"/>
    <col min="9217" max="9217" width="30.6640625" customWidth="1"/>
    <col min="9218" max="9222" width="10.5546875" customWidth="1"/>
    <col min="9223" max="9229" width="0" hidden="1" customWidth="1"/>
    <col min="9473" max="9473" width="30.6640625" customWidth="1"/>
    <col min="9474" max="9478" width="10.5546875" customWidth="1"/>
    <col min="9479" max="9485" width="0" hidden="1" customWidth="1"/>
    <col min="9729" max="9729" width="30.6640625" customWidth="1"/>
    <col min="9730" max="9734" width="10.5546875" customWidth="1"/>
    <col min="9735" max="9741" width="0" hidden="1" customWidth="1"/>
    <col min="9985" max="9985" width="30.6640625" customWidth="1"/>
    <col min="9986" max="9990" width="10.5546875" customWidth="1"/>
    <col min="9991" max="9997" width="0" hidden="1" customWidth="1"/>
    <col min="10241" max="10241" width="30.6640625" customWidth="1"/>
    <col min="10242" max="10246" width="10.5546875" customWidth="1"/>
    <col min="10247" max="10253" width="0" hidden="1" customWidth="1"/>
    <col min="10497" max="10497" width="30.6640625" customWidth="1"/>
    <col min="10498" max="10502" width="10.5546875" customWidth="1"/>
    <col min="10503" max="10509" width="0" hidden="1" customWidth="1"/>
    <col min="10753" max="10753" width="30.6640625" customWidth="1"/>
    <col min="10754" max="10758" width="10.5546875" customWidth="1"/>
    <col min="10759" max="10765" width="0" hidden="1" customWidth="1"/>
    <col min="11009" max="11009" width="30.6640625" customWidth="1"/>
    <col min="11010" max="11014" width="10.5546875" customWidth="1"/>
    <col min="11015" max="11021" width="0" hidden="1" customWidth="1"/>
    <col min="11265" max="11265" width="30.6640625" customWidth="1"/>
    <col min="11266" max="11270" width="10.5546875" customWidth="1"/>
    <col min="11271" max="11277" width="0" hidden="1" customWidth="1"/>
    <col min="11521" max="11521" width="30.6640625" customWidth="1"/>
    <col min="11522" max="11526" width="10.5546875" customWidth="1"/>
    <col min="11527" max="11533" width="0" hidden="1" customWidth="1"/>
    <col min="11777" max="11777" width="30.6640625" customWidth="1"/>
    <col min="11778" max="11782" width="10.5546875" customWidth="1"/>
    <col min="11783" max="11789" width="0" hidden="1" customWidth="1"/>
    <col min="12033" max="12033" width="30.6640625" customWidth="1"/>
    <col min="12034" max="12038" width="10.5546875" customWidth="1"/>
    <col min="12039" max="12045" width="0" hidden="1" customWidth="1"/>
    <col min="12289" max="12289" width="30.6640625" customWidth="1"/>
    <col min="12290" max="12294" width="10.5546875" customWidth="1"/>
    <col min="12295" max="12301" width="0" hidden="1" customWidth="1"/>
    <col min="12545" max="12545" width="30.6640625" customWidth="1"/>
    <col min="12546" max="12550" width="10.5546875" customWidth="1"/>
    <col min="12551" max="12557" width="0" hidden="1" customWidth="1"/>
    <col min="12801" max="12801" width="30.6640625" customWidth="1"/>
    <col min="12802" max="12806" width="10.5546875" customWidth="1"/>
    <col min="12807" max="12813" width="0" hidden="1" customWidth="1"/>
    <col min="13057" max="13057" width="30.6640625" customWidth="1"/>
    <col min="13058" max="13062" width="10.5546875" customWidth="1"/>
    <col min="13063" max="13069" width="0" hidden="1" customWidth="1"/>
    <col min="13313" max="13313" width="30.6640625" customWidth="1"/>
    <col min="13314" max="13318" width="10.5546875" customWidth="1"/>
    <col min="13319" max="13325" width="0" hidden="1" customWidth="1"/>
    <col min="13569" max="13569" width="30.6640625" customWidth="1"/>
    <col min="13570" max="13574" width="10.5546875" customWidth="1"/>
    <col min="13575" max="13581" width="0" hidden="1" customWidth="1"/>
    <col min="13825" max="13825" width="30.6640625" customWidth="1"/>
    <col min="13826" max="13830" width="10.5546875" customWidth="1"/>
    <col min="13831" max="13837" width="0" hidden="1" customWidth="1"/>
    <col min="14081" max="14081" width="30.6640625" customWidth="1"/>
    <col min="14082" max="14086" width="10.5546875" customWidth="1"/>
    <col min="14087" max="14093" width="0" hidden="1" customWidth="1"/>
    <col min="14337" max="14337" width="30.6640625" customWidth="1"/>
    <col min="14338" max="14342" width="10.5546875" customWidth="1"/>
    <col min="14343" max="14349" width="0" hidden="1" customWidth="1"/>
    <col min="14593" max="14593" width="30.6640625" customWidth="1"/>
    <col min="14594" max="14598" width="10.5546875" customWidth="1"/>
    <col min="14599" max="14605" width="0" hidden="1" customWidth="1"/>
    <col min="14849" max="14849" width="30.6640625" customWidth="1"/>
    <col min="14850" max="14854" width="10.5546875" customWidth="1"/>
    <col min="14855" max="14861" width="0" hidden="1" customWidth="1"/>
    <col min="15105" max="15105" width="30.6640625" customWidth="1"/>
    <col min="15106" max="15110" width="10.5546875" customWidth="1"/>
    <col min="15111" max="15117" width="0" hidden="1" customWidth="1"/>
    <col min="15361" max="15361" width="30.6640625" customWidth="1"/>
    <col min="15362" max="15366" width="10.5546875" customWidth="1"/>
    <col min="15367" max="15373" width="0" hidden="1" customWidth="1"/>
    <col min="15617" max="15617" width="30.6640625" customWidth="1"/>
    <col min="15618" max="15622" width="10.5546875" customWidth="1"/>
    <col min="15623" max="15629" width="0" hidden="1" customWidth="1"/>
    <col min="15873" max="15873" width="30.6640625" customWidth="1"/>
    <col min="15874" max="15878" width="10.5546875" customWidth="1"/>
    <col min="15879" max="15885" width="0" hidden="1" customWidth="1"/>
    <col min="16129" max="16129" width="30.6640625" customWidth="1"/>
    <col min="16130" max="16134" width="10.5546875" customWidth="1"/>
    <col min="16135" max="16141" width="0" hidden="1" customWidth="1"/>
  </cols>
  <sheetData>
    <row r="1" spans="1:255" s="856" customFormat="1" ht="15" customHeight="1">
      <c r="A1" s="1989" t="s">
        <v>547</v>
      </c>
      <c r="B1" s="1989"/>
      <c r="C1" s="1989"/>
      <c r="D1" s="1989"/>
      <c r="E1" s="1989"/>
      <c r="F1" s="1989"/>
      <c r="G1" s="854"/>
      <c r="H1" s="855"/>
      <c r="I1" s="855"/>
    </row>
    <row r="2" spans="1:255" s="856" customFormat="1" ht="15" customHeight="1">
      <c r="A2" s="857"/>
      <c r="B2" s="857"/>
      <c r="C2" s="857"/>
      <c r="D2" s="857"/>
      <c r="E2" s="857"/>
      <c r="F2" s="857"/>
      <c r="G2" s="854"/>
      <c r="H2" s="855"/>
      <c r="I2" s="855"/>
    </row>
    <row r="3" spans="1:255" s="856" customFormat="1" ht="15" customHeight="1">
      <c r="A3" s="858"/>
      <c r="B3" s="858"/>
      <c r="C3" s="858"/>
      <c r="D3" s="858"/>
      <c r="E3" s="859"/>
      <c r="F3" s="860" t="s">
        <v>548</v>
      </c>
      <c r="G3" s="854"/>
      <c r="H3" s="855" t="s">
        <v>549</v>
      </c>
      <c r="I3" s="855"/>
    </row>
    <row r="4" spans="1:255" s="865" customFormat="1" ht="21.9" customHeight="1">
      <c r="A4" s="742" t="s">
        <v>299</v>
      </c>
      <c r="B4" s="862">
        <v>2018</v>
      </c>
      <c r="C4" s="861">
        <v>2019</v>
      </c>
      <c r="D4" s="861">
        <v>2020</v>
      </c>
      <c r="E4" s="861">
        <v>2021</v>
      </c>
      <c r="F4" s="861">
        <v>2022</v>
      </c>
      <c r="G4" s="863">
        <v>2018</v>
      </c>
      <c r="H4" s="863">
        <v>2019</v>
      </c>
      <c r="I4" s="864">
        <v>2020</v>
      </c>
      <c r="J4" s="863">
        <v>2021</v>
      </c>
      <c r="K4" s="863">
        <v>2022</v>
      </c>
      <c r="L4" s="863">
        <v>2023</v>
      </c>
      <c r="M4" s="863">
        <v>2024</v>
      </c>
    </row>
    <row r="5" spans="1:255" s="867" customFormat="1" ht="5.0999999999999996" customHeight="1">
      <c r="A5" s="866"/>
      <c r="B5" s="856"/>
      <c r="C5" s="856"/>
      <c r="G5" s="856"/>
      <c r="H5" s="868"/>
      <c r="I5" s="868"/>
    </row>
    <row r="6" spans="1:255" s="867" customFormat="1" ht="24.9" customHeight="1">
      <c r="A6" s="869" t="s">
        <v>231</v>
      </c>
      <c r="B6" s="870">
        <f>SUM(B7:B22)</f>
        <v>15439.199999999999</v>
      </c>
      <c r="C6" s="870">
        <f>SUM(C7:C22)</f>
        <v>13376.279999999999</v>
      </c>
      <c r="D6" s="870">
        <f>SUM(D7:D22)</f>
        <v>12615.890000000003</v>
      </c>
      <c r="E6" s="870">
        <f>SUM(E7:E22)</f>
        <v>10812.41</v>
      </c>
      <c r="F6" s="870">
        <f>SUM(F7:F22)</f>
        <v>9168.5499999999993</v>
      </c>
      <c r="G6" s="871" t="e">
        <f>SUM(#REF!)</f>
        <v>#REF!</v>
      </c>
      <c r="H6" s="872" t="e">
        <f>#REF!/G6*100-100</f>
        <v>#REF!</v>
      </c>
      <c r="I6" s="872" t="e">
        <f>#REF!/#REF!*100-100</f>
        <v>#REF!</v>
      </c>
      <c r="J6" s="872" t="e">
        <f>#REF!/#REF!*100-100</f>
        <v>#REF!</v>
      </c>
      <c r="K6" s="872" t="e">
        <f>#REF!/#REF!*100-100</f>
        <v>#REF!</v>
      </c>
      <c r="L6" s="872" t="e">
        <f>#REF!/#REF!*100-100</f>
        <v>#REF!</v>
      </c>
      <c r="M6" s="872" t="e">
        <f>#REF!/#REF!*100-100</f>
        <v>#REF!</v>
      </c>
    </row>
    <row r="7" spans="1:255" s="867" customFormat="1" ht="24.9" customHeight="1">
      <c r="A7" s="873" t="s">
        <v>66</v>
      </c>
      <c r="B7" s="874">
        <v>2112.9999999999995</v>
      </c>
      <c r="C7" s="874">
        <v>1504.45</v>
      </c>
      <c r="D7" s="874">
        <v>1473.2999999999997</v>
      </c>
      <c r="E7" s="874">
        <v>1299.9000000000003</v>
      </c>
      <c r="F7" s="874">
        <v>940.2</v>
      </c>
      <c r="G7" s="856"/>
      <c r="H7" s="875"/>
      <c r="I7" s="875"/>
    </row>
    <row r="8" spans="1:255" s="867" customFormat="1" ht="24.9" customHeight="1">
      <c r="A8" s="873" t="s">
        <v>82</v>
      </c>
      <c r="B8" s="874">
        <v>747.7</v>
      </c>
      <c r="C8" s="874">
        <v>569.1</v>
      </c>
      <c r="D8" s="874">
        <v>543</v>
      </c>
      <c r="E8" s="874">
        <v>463</v>
      </c>
      <c r="F8" s="874">
        <v>469.5</v>
      </c>
      <c r="G8" s="856"/>
      <c r="H8" s="876"/>
      <c r="I8" s="876"/>
    </row>
    <row r="9" spans="1:255" s="867" customFormat="1" ht="24.9" customHeight="1">
      <c r="A9" s="873" t="s">
        <v>236</v>
      </c>
      <c r="B9" s="874">
        <v>137.4</v>
      </c>
      <c r="C9" s="874">
        <v>53.2</v>
      </c>
      <c r="D9" s="874">
        <v>33.299999999999997</v>
      </c>
      <c r="E9" s="874">
        <v>22.7</v>
      </c>
      <c r="F9" s="874">
        <v>21.5</v>
      </c>
      <c r="G9" s="856"/>
      <c r="H9" s="876"/>
      <c r="I9" s="876"/>
    </row>
    <row r="10" spans="1:255" s="867" customFormat="1" ht="24.9" customHeight="1">
      <c r="A10" s="873" t="s">
        <v>94</v>
      </c>
      <c r="B10" s="874">
        <v>492.5</v>
      </c>
      <c r="C10" s="874">
        <v>426.5</v>
      </c>
      <c r="D10" s="874">
        <v>371.5</v>
      </c>
      <c r="E10" s="874">
        <v>300.3</v>
      </c>
      <c r="F10" s="874">
        <v>299.2</v>
      </c>
      <c r="G10" s="873"/>
      <c r="H10" s="873"/>
      <c r="I10" s="873"/>
      <c r="J10" s="873"/>
      <c r="K10" s="873"/>
      <c r="L10" s="873"/>
      <c r="M10" s="873"/>
      <c r="N10" s="873"/>
      <c r="O10" s="873"/>
      <c r="P10" s="873"/>
      <c r="Q10" s="873"/>
      <c r="R10" s="873"/>
      <c r="S10" s="873"/>
      <c r="T10" s="873"/>
      <c r="U10" s="873"/>
      <c r="V10" s="873"/>
      <c r="W10" s="873"/>
      <c r="X10" s="873"/>
      <c r="Y10" s="873"/>
      <c r="Z10" s="873"/>
      <c r="AA10" s="873"/>
      <c r="AB10" s="873"/>
      <c r="AC10" s="873"/>
      <c r="AD10" s="873"/>
      <c r="AE10" s="873"/>
      <c r="AF10" s="873"/>
      <c r="AG10" s="873"/>
      <c r="AH10" s="873"/>
      <c r="AI10" s="873"/>
      <c r="AJ10" s="873"/>
      <c r="AK10" s="873"/>
      <c r="AL10" s="873"/>
      <c r="AM10" s="873"/>
      <c r="AN10" s="873"/>
      <c r="AO10" s="873"/>
      <c r="AP10" s="873"/>
      <c r="AQ10" s="873"/>
      <c r="AR10" s="873"/>
      <c r="AS10" s="873"/>
      <c r="AT10" s="873"/>
      <c r="AU10" s="873"/>
      <c r="AV10" s="873"/>
      <c r="AW10" s="873"/>
      <c r="AX10" s="873"/>
      <c r="AY10" s="873"/>
      <c r="AZ10" s="873"/>
      <c r="BA10" s="873"/>
      <c r="BB10" s="873"/>
      <c r="BC10" s="873"/>
      <c r="BD10" s="873"/>
      <c r="BE10" s="873"/>
      <c r="BF10" s="873"/>
      <c r="BG10" s="873"/>
      <c r="BH10" s="873"/>
      <c r="BI10" s="873"/>
      <c r="BJ10" s="873"/>
      <c r="BK10" s="873"/>
      <c r="BL10" s="873"/>
      <c r="BM10" s="873"/>
      <c r="BN10" s="873"/>
      <c r="BO10" s="873"/>
      <c r="BP10" s="873"/>
      <c r="BQ10" s="873"/>
      <c r="BR10" s="873"/>
      <c r="BS10" s="873"/>
      <c r="BT10" s="873"/>
      <c r="BU10" s="873"/>
      <c r="BV10" s="873"/>
      <c r="BW10" s="873"/>
      <c r="BX10" s="873"/>
      <c r="BY10" s="873"/>
      <c r="BZ10" s="873"/>
      <c r="CA10" s="873"/>
      <c r="CB10" s="873"/>
      <c r="CC10" s="873"/>
      <c r="CD10" s="873"/>
      <c r="CE10" s="873"/>
      <c r="CF10" s="873"/>
      <c r="CG10" s="873"/>
      <c r="CH10" s="873"/>
      <c r="CI10" s="873"/>
      <c r="CJ10" s="873"/>
      <c r="CK10" s="873"/>
      <c r="CL10" s="873"/>
      <c r="CM10" s="873"/>
      <c r="CN10" s="873"/>
      <c r="CO10" s="873"/>
      <c r="CP10" s="873"/>
      <c r="CQ10" s="873"/>
      <c r="CR10" s="873"/>
      <c r="CS10" s="873"/>
      <c r="CT10" s="873"/>
      <c r="CU10" s="873"/>
      <c r="CV10" s="873"/>
      <c r="CW10" s="873"/>
      <c r="CX10" s="873"/>
      <c r="CY10" s="873"/>
      <c r="CZ10" s="873"/>
      <c r="DA10" s="873"/>
      <c r="DB10" s="873"/>
      <c r="DC10" s="873"/>
      <c r="DD10" s="873"/>
      <c r="DE10" s="873"/>
      <c r="DF10" s="873"/>
      <c r="DG10" s="873"/>
      <c r="DH10" s="873"/>
      <c r="DI10" s="873"/>
      <c r="DJ10" s="873"/>
      <c r="DK10" s="873"/>
      <c r="DL10" s="873"/>
      <c r="DM10" s="873"/>
      <c r="DN10" s="873"/>
      <c r="DO10" s="873"/>
      <c r="DP10" s="873"/>
      <c r="DQ10" s="873"/>
      <c r="DR10" s="873"/>
      <c r="DS10" s="873"/>
      <c r="DT10" s="873"/>
      <c r="DU10" s="873"/>
      <c r="DV10" s="873"/>
      <c r="DW10" s="873"/>
      <c r="DX10" s="873"/>
      <c r="DY10" s="873"/>
      <c r="DZ10" s="873"/>
      <c r="EA10" s="873"/>
      <c r="EB10" s="873"/>
      <c r="EC10" s="873"/>
      <c r="ED10" s="873"/>
      <c r="EE10" s="873"/>
      <c r="EF10" s="873"/>
      <c r="EG10" s="873"/>
      <c r="EH10" s="873"/>
      <c r="EI10" s="873"/>
      <c r="EJ10" s="873"/>
      <c r="EK10" s="873"/>
      <c r="EL10" s="873"/>
      <c r="EM10" s="873"/>
      <c r="EN10" s="873"/>
      <c r="EO10" s="873"/>
      <c r="EP10" s="873"/>
      <c r="EQ10" s="873"/>
      <c r="ER10" s="873"/>
      <c r="ES10" s="873"/>
      <c r="ET10" s="873"/>
      <c r="EU10" s="873"/>
      <c r="EV10" s="873"/>
      <c r="EW10" s="873"/>
      <c r="EX10" s="873"/>
      <c r="EY10" s="873"/>
      <c r="EZ10" s="873"/>
      <c r="FA10" s="873"/>
      <c r="FB10" s="873"/>
      <c r="FC10" s="873"/>
      <c r="FD10" s="873"/>
      <c r="FE10" s="873"/>
      <c r="FF10" s="873"/>
      <c r="FG10" s="873"/>
      <c r="FH10" s="873"/>
      <c r="FI10" s="873"/>
      <c r="FJ10" s="873"/>
      <c r="FK10" s="873"/>
      <c r="FL10" s="873"/>
      <c r="FM10" s="873"/>
      <c r="FN10" s="873"/>
      <c r="FO10" s="873"/>
      <c r="FP10" s="873"/>
      <c r="FQ10" s="873"/>
      <c r="FR10" s="873"/>
      <c r="FS10" s="873"/>
      <c r="FT10" s="873"/>
      <c r="FU10" s="873"/>
      <c r="FV10" s="873"/>
      <c r="FW10" s="873"/>
      <c r="FX10" s="873"/>
      <c r="FY10" s="873"/>
      <c r="FZ10" s="873"/>
      <c r="GA10" s="873"/>
      <c r="GB10" s="873"/>
      <c r="GC10" s="873"/>
      <c r="GD10" s="873"/>
      <c r="GE10" s="873"/>
      <c r="GF10" s="873"/>
      <c r="GG10" s="873"/>
      <c r="GH10" s="873"/>
      <c r="GI10" s="873"/>
      <c r="GJ10" s="873"/>
      <c r="GK10" s="873"/>
      <c r="GL10" s="873"/>
      <c r="GM10" s="873"/>
      <c r="GN10" s="873"/>
      <c r="GO10" s="873"/>
      <c r="GP10" s="873"/>
      <c r="GQ10" s="873"/>
      <c r="GR10" s="873"/>
      <c r="GS10" s="873"/>
      <c r="GT10" s="873"/>
      <c r="GU10" s="873"/>
      <c r="GV10" s="873"/>
      <c r="GW10" s="873"/>
      <c r="GX10" s="873"/>
      <c r="GY10" s="873"/>
      <c r="GZ10" s="873"/>
      <c r="HA10" s="873"/>
      <c r="HB10" s="873"/>
      <c r="HC10" s="873"/>
      <c r="HD10" s="873"/>
      <c r="HE10" s="873"/>
      <c r="HF10" s="873"/>
      <c r="HG10" s="873"/>
      <c r="HH10" s="873"/>
      <c r="HI10" s="873"/>
      <c r="HJ10" s="873"/>
      <c r="HK10" s="873"/>
      <c r="HL10" s="873"/>
      <c r="HM10" s="873"/>
      <c r="HN10" s="873"/>
      <c r="HO10" s="873"/>
      <c r="HP10" s="873"/>
      <c r="HQ10" s="873"/>
      <c r="HR10" s="873"/>
      <c r="HS10" s="873"/>
      <c r="HT10" s="873"/>
      <c r="HU10" s="873"/>
      <c r="HV10" s="873"/>
      <c r="HW10" s="873"/>
      <c r="HX10" s="873"/>
      <c r="HY10" s="873"/>
      <c r="HZ10" s="873"/>
      <c r="IA10" s="873"/>
      <c r="IB10" s="873"/>
      <c r="IC10" s="873"/>
      <c r="ID10" s="873"/>
      <c r="IE10" s="873"/>
      <c r="IF10" s="873"/>
      <c r="IG10" s="873"/>
      <c r="IH10" s="873"/>
      <c r="II10" s="873"/>
      <c r="IJ10" s="873"/>
      <c r="IK10" s="873"/>
      <c r="IL10" s="873"/>
      <c r="IM10" s="873"/>
      <c r="IN10" s="873"/>
      <c r="IO10" s="873"/>
      <c r="IP10" s="873"/>
      <c r="IQ10" s="873"/>
      <c r="IR10" s="873"/>
      <c r="IS10" s="873"/>
      <c r="IT10" s="873"/>
      <c r="IU10" s="873"/>
    </row>
    <row r="11" spans="1:255" s="867" customFormat="1" ht="24.9" customHeight="1">
      <c r="A11" s="873" t="s">
        <v>108</v>
      </c>
      <c r="B11" s="874">
        <v>840.30000000000018</v>
      </c>
      <c r="C11" s="874">
        <v>452.9</v>
      </c>
      <c r="D11" s="874">
        <v>497.91</v>
      </c>
      <c r="E11" s="874">
        <v>522.92000000000007</v>
      </c>
      <c r="F11" s="874">
        <v>262.64999999999998</v>
      </c>
      <c r="G11" s="856"/>
      <c r="H11" s="868"/>
      <c r="I11" s="868"/>
    </row>
    <row r="12" spans="1:255" s="867" customFormat="1" ht="24.9" customHeight="1">
      <c r="A12" s="873" t="s">
        <v>121</v>
      </c>
      <c r="B12" s="874">
        <v>351.5</v>
      </c>
      <c r="C12" s="874">
        <v>494.72999999999996</v>
      </c>
      <c r="D12" s="874">
        <v>395.18</v>
      </c>
      <c r="E12" s="874">
        <v>274.8</v>
      </c>
      <c r="F12" s="874">
        <v>538.87000000000012</v>
      </c>
      <c r="G12" s="856"/>
      <c r="H12" s="876"/>
      <c r="I12" s="876"/>
    </row>
    <row r="13" spans="1:255" s="878" customFormat="1" ht="24.9" customHeight="1">
      <c r="A13" s="873" t="s">
        <v>135</v>
      </c>
      <c r="B13" s="874">
        <v>451</v>
      </c>
      <c r="C13" s="874">
        <v>359.5</v>
      </c>
      <c r="D13" s="874">
        <v>324.8</v>
      </c>
      <c r="E13" s="874">
        <v>301.17</v>
      </c>
      <c r="F13" s="874">
        <v>254.79999999999998</v>
      </c>
      <c r="G13" s="866"/>
      <c r="H13" s="877"/>
      <c r="I13" s="877"/>
      <c r="J13" s="877"/>
      <c r="K13" s="877"/>
      <c r="L13" s="877"/>
      <c r="M13" s="877"/>
    </row>
    <row r="14" spans="1:255" s="867" customFormat="1" ht="24.9" customHeight="1">
      <c r="A14" s="873" t="s">
        <v>138</v>
      </c>
      <c r="B14" s="874">
        <v>418</v>
      </c>
      <c r="C14" s="874">
        <v>306.89999999999998</v>
      </c>
      <c r="D14" s="874">
        <v>280.10000000000002</v>
      </c>
      <c r="E14" s="874">
        <v>308.8</v>
      </c>
      <c r="F14" s="874">
        <v>264.2</v>
      </c>
      <c r="G14" s="856"/>
    </row>
    <row r="15" spans="1:255" s="867" customFormat="1" ht="24.9" customHeight="1">
      <c r="A15" s="873" t="s">
        <v>149</v>
      </c>
      <c r="B15" s="874">
        <v>362.4</v>
      </c>
      <c r="C15" s="874">
        <v>306.89999999999998</v>
      </c>
      <c r="D15" s="874">
        <v>353</v>
      </c>
      <c r="E15" s="874">
        <v>256.7</v>
      </c>
      <c r="F15" s="874">
        <v>415</v>
      </c>
      <c r="G15" s="856"/>
    </row>
    <row r="16" spans="1:255" s="867" customFormat="1" ht="24.9" customHeight="1">
      <c r="A16" s="873" t="s">
        <v>158</v>
      </c>
      <c r="B16" s="874">
        <v>669.3</v>
      </c>
      <c r="C16" s="874">
        <v>747.99999999999989</v>
      </c>
      <c r="D16" s="874">
        <v>740.5</v>
      </c>
      <c r="E16" s="874">
        <v>653.57999999999993</v>
      </c>
      <c r="F16" s="874">
        <v>196.32999999999998</v>
      </c>
      <c r="G16" s="856"/>
    </row>
    <row r="17" spans="1:7" s="867" customFormat="1" ht="24.9" customHeight="1">
      <c r="A17" s="873" t="s">
        <v>170</v>
      </c>
      <c r="B17" s="874">
        <v>654.1</v>
      </c>
      <c r="C17" s="874">
        <v>765.1</v>
      </c>
      <c r="D17" s="874">
        <v>673.09999999999991</v>
      </c>
      <c r="E17" s="874">
        <v>581.20000000000005</v>
      </c>
      <c r="F17" s="874">
        <v>491.5</v>
      </c>
      <c r="G17" s="856"/>
    </row>
    <row r="18" spans="1:7" s="867" customFormat="1" ht="24.9" customHeight="1">
      <c r="A18" s="873" t="s">
        <v>172</v>
      </c>
      <c r="B18" s="874">
        <v>1896.6</v>
      </c>
      <c r="C18" s="874">
        <v>1659.6999999999998</v>
      </c>
      <c r="D18" s="874">
        <v>1410.5</v>
      </c>
      <c r="E18" s="874">
        <v>1245.04</v>
      </c>
      <c r="F18" s="874">
        <v>861</v>
      </c>
      <c r="G18" s="856"/>
    </row>
    <row r="19" spans="1:7" s="867" customFormat="1" ht="24.9" customHeight="1">
      <c r="A19" s="873" t="s">
        <v>183</v>
      </c>
      <c r="B19" s="874">
        <v>728.2</v>
      </c>
      <c r="C19" s="874">
        <v>614.30000000000007</v>
      </c>
      <c r="D19" s="874">
        <v>467.1</v>
      </c>
      <c r="E19" s="874">
        <v>352.79999999999995</v>
      </c>
      <c r="F19" s="874">
        <v>383</v>
      </c>
      <c r="G19" s="856"/>
    </row>
    <row r="20" spans="1:7" s="867" customFormat="1" ht="24.9" customHeight="1">
      <c r="A20" s="873" t="s">
        <v>190</v>
      </c>
      <c r="B20" s="874">
        <v>3255.3</v>
      </c>
      <c r="C20" s="874">
        <v>2997.0000000000005</v>
      </c>
      <c r="D20" s="874">
        <v>3158.1000000000008</v>
      </c>
      <c r="E20" s="874">
        <v>2784.5</v>
      </c>
      <c r="F20" s="874">
        <v>2355.3000000000002</v>
      </c>
      <c r="G20" s="856"/>
    </row>
    <row r="21" spans="1:7" s="867" customFormat="1" ht="24.9" customHeight="1">
      <c r="A21" s="873" t="s">
        <v>196</v>
      </c>
      <c r="B21" s="874">
        <v>1500.9</v>
      </c>
      <c r="C21" s="874">
        <v>1297</v>
      </c>
      <c r="D21" s="874">
        <v>1339.3000000000002</v>
      </c>
      <c r="E21" s="874">
        <v>1215</v>
      </c>
      <c r="F21" s="874">
        <v>1304.5</v>
      </c>
      <c r="G21" s="856"/>
    </row>
    <row r="22" spans="1:7" s="867" customFormat="1" ht="24.9" customHeight="1">
      <c r="A22" s="873" t="s">
        <v>208</v>
      </c>
      <c r="B22" s="874">
        <v>821</v>
      </c>
      <c r="C22" s="874">
        <v>821</v>
      </c>
      <c r="D22" s="874">
        <v>555.20000000000005</v>
      </c>
      <c r="E22" s="874">
        <v>230</v>
      </c>
      <c r="F22" s="874">
        <v>111</v>
      </c>
      <c r="G22" s="856"/>
    </row>
    <row r="23" spans="1:7" s="867" customFormat="1" ht="5.0999999999999996" customHeight="1">
      <c r="A23" s="856"/>
      <c r="B23" s="856"/>
      <c r="C23" s="856"/>
      <c r="D23" s="856"/>
      <c r="E23" s="856"/>
      <c r="F23" s="879"/>
      <c r="G23" s="856"/>
    </row>
    <row r="24" spans="1:7" s="867" customFormat="1" ht="5.0999999999999996" customHeight="1">
      <c r="A24" s="880"/>
      <c r="B24" s="880"/>
      <c r="C24" s="880"/>
      <c r="D24" s="880"/>
      <c r="E24" s="880"/>
      <c r="F24" s="881"/>
      <c r="G24" s="856"/>
    </row>
    <row r="25" spans="1:7" s="867" customFormat="1" ht="15" customHeight="1">
      <c r="A25" s="829" t="s">
        <v>539</v>
      </c>
      <c r="B25" s="837"/>
      <c r="C25" s="851"/>
      <c r="D25" s="851"/>
      <c r="E25" s="852"/>
      <c r="F25" s="879"/>
      <c r="G25" s="856"/>
    </row>
  </sheetData>
  <mergeCells count="1">
    <mergeCell ref="A1:F1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04"/>
  <sheetViews>
    <sheetView showGridLines="0" zoomScaleNormal="100" zoomScaleSheetLayoutView="70" workbookViewId="0">
      <selection activeCell="O24" sqref="O24"/>
    </sheetView>
  </sheetViews>
  <sheetFormatPr baseColWidth="10" defaultColWidth="9.44140625" defaultRowHeight="14.4"/>
  <cols>
    <col min="1" max="1" width="24.44140625" customWidth="1"/>
    <col min="2" max="2" width="27.88671875" customWidth="1"/>
    <col min="3" max="3" width="9.6640625" customWidth="1"/>
    <col min="4" max="4" width="12.44140625" customWidth="1"/>
    <col min="5" max="5" width="0.88671875" customWidth="1"/>
    <col min="6" max="6" width="8.44140625" customWidth="1"/>
    <col min="7" max="7" width="6.44140625" customWidth="1"/>
    <col min="8" max="8" width="12.88671875" customWidth="1"/>
    <col min="10" max="11" width="9.44140625" customWidth="1"/>
    <col min="257" max="257" width="24.44140625" customWidth="1"/>
    <col min="258" max="258" width="23.5546875" customWidth="1"/>
    <col min="259" max="259" width="9.6640625" customWidth="1"/>
    <col min="260" max="260" width="13" customWidth="1"/>
    <col min="261" max="261" width="1.6640625" customWidth="1"/>
    <col min="262" max="262" width="12.33203125" customWidth="1"/>
    <col min="263" max="263" width="11.44140625" customWidth="1"/>
    <col min="264" max="264" width="15" customWidth="1"/>
    <col min="513" max="513" width="24.44140625" customWidth="1"/>
    <col min="514" max="514" width="23.5546875" customWidth="1"/>
    <col min="515" max="515" width="9.6640625" customWidth="1"/>
    <col min="516" max="516" width="13" customWidth="1"/>
    <col min="517" max="517" width="1.6640625" customWidth="1"/>
    <col min="518" max="518" width="12.33203125" customWidth="1"/>
    <col min="519" max="519" width="11.44140625" customWidth="1"/>
    <col min="520" max="520" width="15" customWidth="1"/>
    <col min="769" max="769" width="24.44140625" customWidth="1"/>
    <col min="770" max="770" width="23.5546875" customWidth="1"/>
    <col min="771" max="771" width="9.6640625" customWidth="1"/>
    <col min="772" max="772" width="13" customWidth="1"/>
    <col min="773" max="773" width="1.6640625" customWidth="1"/>
    <col min="774" max="774" width="12.33203125" customWidth="1"/>
    <col min="775" max="775" width="11.44140625" customWidth="1"/>
    <col min="776" max="776" width="15" customWidth="1"/>
    <col min="1025" max="1025" width="24.44140625" customWidth="1"/>
    <col min="1026" max="1026" width="23.5546875" customWidth="1"/>
    <col min="1027" max="1027" width="9.6640625" customWidth="1"/>
    <col min="1028" max="1028" width="13" customWidth="1"/>
    <col min="1029" max="1029" width="1.6640625" customWidth="1"/>
    <col min="1030" max="1030" width="12.33203125" customWidth="1"/>
    <col min="1031" max="1031" width="11.44140625" customWidth="1"/>
    <col min="1032" max="1032" width="15" customWidth="1"/>
    <col min="1281" max="1281" width="24.44140625" customWidth="1"/>
    <col min="1282" max="1282" width="23.5546875" customWidth="1"/>
    <col min="1283" max="1283" width="9.6640625" customWidth="1"/>
    <col min="1284" max="1284" width="13" customWidth="1"/>
    <col min="1285" max="1285" width="1.6640625" customWidth="1"/>
    <col min="1286" max="1286" width="12.33203125" customWidth="1"/>
    <col min="1287" max="1287" width="11.44140625" customWidth="1"/>
    <col min="1288" max="1288" width="15" customWidth="1"/>
    <col min="1537" max="1537" width="24.44140625" customWidth="1"/>
    <col min="1538" max="1538" width="23.5546875" customWidth="1"/>
    <col min="1539" max="1539" width="9.6640625" customWidth="1"/>
    <col min="1540" max="1540" width="13" customWidth="1"/>
    <col min="1541" max="1541" width="1.6640625" customWidth="1"/>
    <col min="1542" max="1542" width="12.33203125" customWidth="1"/>
    <col min="1543" max="1543" width="11.44140625" customWidth="1"/>
    <col min="1544" max="1544" width="15" customWidth="1"/>
    <col min="1793" max="1793" width="24.44140625" customWidth="1"/>
    <col min="1794" max="1794" width="23.5546875" customWidth="1"/>
    <col min="1795" max="1795" width="9.6640625" customWidth="1"/>
    <col min="1796" max="1796" width="13" customWidth="1"/>
    <col min="1797" max="1797" width="1.6640625" customWidth="1"/>
    <col min="1798" max="1798" width="12.33203125" customWidth="1"/>
    <col min="1799" max="1799" width="11.44140625" customWidth="1"/>
    <col min="1800" max="1800" width="15" customWidth="1"/>
    <col min="2049" max="2049" width="24.44140625" customWidth="1"/>
    <col min="2050" max="2050" width="23.5546875" customWidth="1"/>
    <col min="2051" max="2051" width="9.6640625" customWidth="1"/>
    <col min="2052" max="2052" width="13" customWidth="1"/>
    <col min="2053" max="2053" width="1.6640625" customWidth="1"/>
    <col min="2054" max="2054" width="12.33203125" customWidth="1"/>
    <col min="2055" max="2055" width="11.44140625" customWidth="1"/>
    <col min="2056" max="2056" width="15" customWidth="1"/>
    <col min="2305" max="2305" width="24.44140625" customWidth="1"/>
    <col min="2306" max="2306" width="23.5546875" customWidth="1"/>
    <col min="2307" max="2307" width="9.6640625" customWidth="1"/>
    <col min="2308" max="2308" width="13" customWidth="1"/>
    <col min="2309" max="2309" width="1.6640625" customWidth="1"/>
    <col min="2310" max="2310" width="12.33203125" customWidth="1"/>
    <col min="2311" max="2311" width="11.44140625" customWidth="1"/>
    <col min="2312" max="2312" width="15" customWidth="1"/>
    <col min="2561" max="2561" width="24.44140625" customWidth="1"/>
    <col min="2562" max="2562" width="23.5546875" customWidth="1"/>
    <col min="2563" max="2563" width="9.6640625" customWidth="1"/>
    <col min="2564" max="2564" width="13" customWidth="1"/>
    <col min="2565" max="2565" width="1.6640625" customWidth="1"/>
    <col min="2566" max="2566" width="12.33203125" customWidth="1"/>
    <col min="2567" max="2567" width="11.44140625" customWidth="1"/>
    <col min="2568" max="2568" width="15" customWidth="1"/>
    <col min="2817" max="2817" width="24.44140625" customWidth="1"/>
    <col min="2818" max="2818" width="23.5546875" customWidth="1"/>
    <col min="2819" max="2819" width="9.6640625" customWidth="1"/>
    <col min="2820" max="2820" width="13" customWidth="1"/>
    <col min="2821" max="2821" width="1.6640625" customWidth="1"/>
    <col min="2822" max="2822" width="12.33203125" customWidth="1"/>
    <col min="2823" max="2823" width="11.44140625" customWidth="1"/>
    <col min="2824" max="2824" width="15" customWidth="1"/>
    <col min="3073" max="3073" width="24.44140625" customWidth="1"/>
    <col min="3074" max="3074" width="23.5546875" customWidth="1"/>
    <col min="3075" max="3075" width="9.6640625" customWidth="1"/>
    <col min="3076" max="3076" width="13" customWidth="1"/>
    <col min="3077" max="3077" width="1.6640625" customWidth="1"/>
    <col min="3078" max="3078" width="12.33203125" customWidth="1"/>
    <col min="3079" max="3079" width="11.44140625" customWidth="1"/>
    <col min="3080" max="3080" width="15" customWidth="1"/>
    <col min="3329" max="3329" width="24.44140625" customWidth="1"/>
    <col min="3330" max="3330" width="23.5546875" customWidth="1"/>
    <col min="3331" max="3331" width="9.6640625" customWidth="1"/>
    <col min="3332" max="3332" width="13" customWidth="1"/>
    <col min="3333" max="3333" width="1.6640625" customWidth="1"/>
    <col min="3334" max="3334" width="12.33203125" customWidth="1"/>
    <col min="3335" max="3335" width="11.44140625" customWidth="1"/>
    <col min="3336" max="3336" width="15" customWidth="1"/>
    <col min="3585" max="3585" width="24.44140625" customWidth="1"/>
    <col min="3586" max="3586" width="23.5546875" customWidth="1"/>
    <col min="3587" max="3587" width="9.6640625" customWidth="1"/>
    <col min="3588" max="3588" width="13" customWidth="1"/>
    <col min="3589" max="3589" width="1.6640625" customWidth="1"/>
    <col min="3590" max="3590" width="12.33203125" customWidth="1"/>
    <col min="3591" max="3591" width="11.44140625" customWidth="1"/>
    <col min="3592" max="3592" width="15" customWidth="1"/>
    <col min="3841" max="3841" width="24.44140625" customWidth="1"/>
    <col min="3842" max="3842" width="23.5546875" customWidth="1"/>
    <col min="3843" max="3843" width="9.6640625" customWidth="1"/>
    <col min="3844" max="3844" width="13" customWidth="1"/>
    <col min="3845" max="3845" width="1.6640625" customWidth="1"/>
    <col min="3846" max="3846" width="12.33203125" customWidth="1"/>
    <col min="3847" max="3847" width="11.44140625" customWidth="1"/>
    <col min="3848" max="3848" width="15" customWidth="1"/>
    <col min="4097" max="4097" width="24.44140625" customWidth="1"/>
    <col min="4098" max="4098" width="23.5546875" customWidth="1"/>
    <col min="4099" max="4099" width="9.6640625" customWidth="1"/>
    <col min="4100" max="4100" width="13" customWidth="1"/>
    <col min="4101" max="4101" width="1.6640625" customWidth="1"/>
    <col min="4102" max="4102" width="12.33203125" customWidth="1"/>
    <col min="4103" max="4103" width="11.44140625" customWidth="1"/>
    <col min="4104" max="4104" width="15" customWidth="1"/>
    <col min="4353" max="4353" width="24.44140625" customWidth="1"/>
    <col min="4354" max="4354" width="23.5546875" customWidth="1"/>
    <col min="4355" max="4355" width="9.6640625" customWidth="1"/>
    <col min="4356" max="4356" width="13" customWidth="1"/>
    <col min="4357" max="4357" width="1.6640625" customWidth="1"/>
    <col min="4358" max="4358" width="12.33203125" customWidth="1"/>
    <col min="4359" max="4359" width="11.44140625" customWidth="1"/>
    <col min="4360" max="4360" width="15" customWidth="1"/>
    <col min="4609" max="4609" width="24.44140625" customWidth="1"/>
    <col min="4610" max="4610" width="23.5546875" customWidth="1"/>
    <col min="4611" max="4611" width="9.6640625" customWidth="1"/>
    <col min="4612" max="4612" width="13" customWidth="1"/>
    <col min="4613" max="4613" width="1.6640625" customWidth="1"/>
    <col min="4614" max="4614" width="12.33203125" customWidth="1"/>
    <col min="4615" max="4615" width="11.44140625" customWidth="1"/>
    <col min="4616" max="4616" width="15" customWidth="1"/>
    <col min="4865" max="4865" width="24.44140625" customWidth="1"/>
    <col min="4866" max="4866" width="23.5546875" customWidth="1"/>
    <col min="4867" max="4867" width="9.6640625" customWidth="1"/>
    <col min="4868" max="4868" width="13" customWidth="1"/>
    <col min="4869" max="4869" width="1.6640625" customWidth="1"/>
    <col min="4870" max="4870" width="12.33203125" customWidth="1"/>
    <col min="4871" max="4871" width="11.44140625" customWidth="1"/>
    <col min="4872" max="4872" width="15" customWidth="1"/>
    <col min="5121" max="5121" width="24.44140625" customWidth="1"/>
    <col min="5122" max="5122" width="23.5546875" customWidth="1"/>
    <col min="5123" max="5123" width="9.6640625" customWidth="1"/>
    <col min="5124" max="5124" width="13" customWidth="1"/>
    <col min="5125" max="5125" width="1.6640625" customWidth="1"/>
    <col min="5126" max="5126" width="12.33203125" customWidth="1"/>
    <col min="5127" max="5127" width="11.44140625" customWidth="1"/>
    <col min="5128" max="5128" width="15" customWidth="1"/>
    <col min="5377" max="5377" width="24.44140625" customWidth="1"/>
    <col min="5378" max="5378" width="23.5546875" customWidth="1"/>
    <col min="5379" max="5379" width="9.6640625" customWidth="1"/>
    <col min="5380" max="5380" width="13" customWidth="1"/>
    <col min="5381" max="5381" width="1.6640625" customWidth="1"/>
    <col min="5382" max="5382" width="12.33203125" customWidth="1"/>
    <col min="5383" max="5383" width="11.44140625" customWidth="1"/>
    <col min="5384" max="5384" width="15" customWidth="1"/>
    <col min="5633" max="5633" width="24.44140625" customWidth="1"/>
    <col min="5634" max="5634" width="23.5546875" customWidth="1"/>
    <col min="5635" max="5635" width="9.6640625" customWidth="1"/>
    <col min="5636" max="5636" width="13" customWidth="1"/>
    <col min="5637" max="5637" width="1.6640625" customWidth="1"/>
    <col min="5638" max="5638" width="12.33203125" customWidth="1"/>
    <col min="5639" max="5639" width="11.44140625" customWidth="1"/>
    <col min="5640" max="5640" width="15" customWidth="1"/>
    <col min="5889" max="5889" width="24.44140625" customWidth="1"/>
    <col min="5890" max="5890" width="23.5546875" customWidth="1"/>
    <col min="5891" max="5891" width="9.6640625" customWidth="1"/>
    <col min="5892" max="5892" width="13" customWidth="1"/>
    <col min="5893" max="5893" width="1.6640625" customWidth="1"/>
    <col min="5894" max="5894" width="12.33203125" customWidth="1"/>
    <col min="5895" max="5895" width="11.44140625" customWidth="1"/>
    <col min="5896" max="5896" width="15" customWidth="1"/>
    <col min="6145" max="6145" width="24.44140625" customWidth="1"/>
    <col min="6146" max="6146" width="23.5546875" customWidth="1"/>
    <col min="6147" max="6147" width="9.6640625" customWidth="1"/>
    <col min="6148" max="6148" width="13" customWidth="1"/>
    <col min="6149" max="6149" width="1.6640625" customWidth="1"/>
    <col min="6150" max="6150" width="12.33203125" customWidth="1"/>
    <col min="6151" max="6151" width="11.44140625" customWidth="1"/>
    <col min="6152" max="6152" width="15" customWidth="1"/>
    <col min="6401" max="6401" width="24.44140625" customWidth="1"/>
    <col min="6402" max="6402" width="23.5546875" customWidth="1"/>
    <col min="6403" max="6403" width="9.6640625" customWidth="1"/>
    <col min="6404" max="6404" width="13" customWidth="1"/>
    <col min="6405" max="6405" width="1.6640625" customWidth="1"/>
    <col min="6406" max="6406" width="12.33203125" customWidth="1"/>
    <col min="6407" max="6407" width="11.44140625" customWidth="1"/>
    <col min="6408" max="6408" width="15" customWidth="1"/>
    <col min="6657" max="6657" width="24.44140625" customWidth="1"/>
    <col min="6658" max="6658" width="23.5546875" customWidth="1"/>
    <col min="6659" max="6659" width="9.6640625" customWidth="1"/>
    <col min="6660" max="6660" width="13" customWidth="1"/>
    <col min="6661" max="6661" width="1.6640625" customWidth="1"/>
    <col min="6662" max="6662" width="12.33203125" customWidth="1"/>
    <col min="6663" max="6663" width="11.44140625" customWidth="1"/>
    <col min="6664" max="6664" width="15" customWidth="1"/>
    <col min="6913" max="6913" width="24.44140625" customWidth="1"/>
    <col min="6914" max="6914" width="23.5546875" customWidth="1"/>
    <col min="6915" max="6915" width="9.6640625" customWidth="1"/>
    <col min="6916" max="6916" width="13" customWidth="1"/>
    <col min="6917" max="6917" width="1.6640625" customWidth="1"/>
    <col min="6918" max="6918" width="12.33203125" customWidth="1"/>
    <col min="6919" max="6919" width="11.44140625" customWidth="1"/>
    <col min="6920" max="6920" width="15" customWidth="1"/>
    <col min="7169" max="7169" width="24.44140625" customWidth="1"/>
    <col min="7170" max="7170" width="23.5546875" customWidth="1"/>
    <col min="7171" max="7171" width="9.6640625" customWidth="1"/>
    <col min="7172" max="7172" width="13" customWidth="1"/>
    <col min="7173" max="7173" width="1.6640625" customWidth="1"/>
    <col min="7174" max="7174" width="12.33203125" customWidth="1"/>
    <col min="7175" max="7175" width="11.44140625" customWidth="1"/>
    <col min="7176" max="7176" width="15" customWidth="1"/>
    <col min="7425" max="7425" width="24.44140625" customWidth="1"/>
    <col min="7426" max="7426" width="23.5546875" customWidth="1"/>
    <col min="7427" max="7427" width="9.6640625" customWidth="1"/>
    <col min="7428" max="7428" width="13" customWidth="1"/>
    <col min="7429" max="7429" width="1.6640625" customWidth="1"/>
    <col min="7430" max="7430" width="12.33203125" customWidth="1"/>
    <col min="7431" max="7431" width="11.44140625" customWidth="1"/>
    <col min="7432" max="7432" width="15" customWidth="1"/>
    <col min="7681" max="7681" width="24.44140625" customWidth="1"/>
    <col min="7682" max="7682" width="23.5546875" customWidth="1"/>
    <col min="7683" max="7683" width="9.6640625" customWidth="1"/>
    <col min="7684" max="7684" width="13" customWidth="1"/>
    <col min="7685" max="7685" width="1.6640625" customWidth="1"/>
    <col min="7686" max="7686" width="12.33203125" customWidth="1"/>
    <col min="7687" max="7687" width="11.44140625" customWidth="1"/>
    <col min="7688" max="7688" width="15" customWidth="1"/>
    <col min="7937" max="7937" width="24.44140625" customWidth="1"/>
    <col min="7938" max="7938" width="23.5546875" customWidth="1"/>
    <col min="7939" max="7939" width="9.6640625" customWidth="1"/>
    <col min="7940" max="7940" width="13" customWidth="1"/>
    <col min="7941" max="7941" width="1.6640625" customWidth="1"/>
    <col min="7942" max="7942" width="12.33203125" customWidth="1"/>
    <col min="7943" max="7943" width="11.44140625" customWidth="1"/>
    <col min="7944" max="7944" width="15" customWidth="1"/>
    <col min="8193" max="8193" width="24.44140625" customWidth="1"/>
    <col min="8194" max="8194" width="23.5546875" customWidth="1"/>
    <col min="8195" max="8195" width="9.6640625" customWidth="1"/>
    <col min="8196" max="8196" width="13" customWidth="1"/>
    <col min="8197" max="8197" width="1.6640625" customWidth="1"/>
    <col min="8198" max="8198" width="12.33203125" customWidth="1"/>
    <col min="8199" max="8199" width="11.44140625" customWidth="1"/>
    <col min="8200" max="8200" width="15" customWidth="1"/>
    <col min="8449" max="8449" width="24.44140625" customWidth="1"/>
    <col min="8450" max="8450" width="23.5546875" customWidth="1"/>
    <col min="8451" max="8451" width="9.6640625" customWidth="1"/>
    <col min="8452" max="8452" width="13" customWidth="1"/>
    <col min="8453" max="8453" width="1.6640625" customWidth="1"/>
    <col min="8454" max="8454" width="12.33203125" customWidth="1"/>
    <col min="8455" max="8455" width="11.44140625" customWidth="1"/>
    <col min="8456" max="8456" width="15" customWidth="1"/>
    <col min="8705" max="8705" width="24.44140625" customWidth="1"/>
    <col min="8706" max="8706" width="23.5546875" customWidth="1"/>
    <col min="8707" max="8707" width="9.6640625" customWidth="1"/>
    <col min="8708" max="8708" width="13" customWidth="1"/>
    <col min="8709" max="8709" width="1.6640625" customWidth="1"/>
    <col min="8710" max="8710" width="12.33203125" customWidth="1"/>
    <col min="8711" max="8711" width="11.44140625" customWidth="1"/>
    <col min="8712" max="8712" width="15" customWidth="1"/>
    <col min="8961" max="8961" width="24.44140625" customWidth="1"/>
    <col min="8962" max="8962" width="23.5546875" customWidth="1"/>
    <col min="8963" max="8963" width="9.6640625" customWidth="1"/>
    <col min="8964" max="8964" width="13" customWidth="1"/>
    <col min="8965" max="8965" width="1.6640625" customWidth="1"/>
    <col min="8966" max="8966" width="12.33203125" customWidth="1"/>
    <col min="8967" max="8967" width="11.44140625" customWidth="1"/>
    <col min="8968" max="8968" width="15" customWidth="1"/>
    <col min="9217" max="9217" width="24.44140625" customWidth="1"/>
    <col min="9218" max="9218" width="23.5546875" customWidth="1"/>
    <col min="9219" max="9219" width="9.6640625" customWidth="1"/>
    <col min="9220" max="9220" width="13" customWidth="1"/>
    <col min="9221" max="9221" width="1.6640625" customWidth="1"/>
    <col min="9222" max="9222" width="12.33203125" customWidth="1"/>
    <col min="9223" max="9223" width="11.44140625" customWidth="1"/>
    <col min="9224" max="9224" width="15" customWidth="1"/>
    <col min="9473" max="9473" width="24.44140625" customWidth="1"/>
    <col min="9474" max="9474" width="23.5546875" customWidth="1"/>
    <col min="9475" max="9475" width="9.6640625" customWidth="1"/>
    <col min="9476" max="9476" width="13" customWidth="1"/>
    <col min="9477" max="9477" width="1.6640625" customWidth="1"/>
    <col min="9478" max="9478" width="12.33203125" customWidth="1"/>
    <col min="9479" max="9479" width="11.44140625" customWidth="1"/>
    <col min="9480" max="9480" width="15" customWidth="1"/>
    <col min="9729" max="9729" width="24.44140625" customWidth="1"/>
    <col min="9730" max="9730" width="23.5546875" customWidth="1"/>
    <col min="9731" max="9731" width="9.6640625" customWidth="1"/>
    <col min="9732" max="9732" width="13" customWidth="1"/>
    <col min="9733" max="9733" width="1.6640625" customWidth="1"/>
    <col min="9734" max="9734" width="12.33203125" customWidth="1"/>
    <col min="9735" max="9735" width="11.44140625" customWidth="1"/>
    <col min="9736" max="9736" width="15" customWidth="1"/>
    <col min="9985" max="9985" width="24.44140625" customWidth="1"/>
    <col min="9986" max="9986" width="23.5546875" customWidth="1"/>
    <col min="9987" max="9987" width="9.6640625" customWidth="1"/>
    <col min="9988" max="9988" width="13" customWidth="1"/>
    <col min="9989" max="9989" width="1.6640625" customWidth="1"/>
    <col min="9990" max="9990" width="12.33203125" customWidth="1"/>
    <col min="9991" max="9991" width="11.44140625" customWidth="1"/>
    <col min="9992" max="9992" width="15" customWidth="1"/>
    <col min="10241" max="10241" width="24.44140625" customWidth="1"/>
    <col min="10242" max="10242" width="23.5546875" customWidth="1"/>
    <col min="10243" max="10243" width="9.6640625" customWidth="1"/>
    <col min="10244" max="10244" width="13" customWidth="1"/>
    <col min="10245" max="10245" width="1.6640625" customWidth="1"/>
    <col min="10246" max="10246" width="12.33203125" customWidth="1"/>
    <col min="10247" max="10247" width="11.44140625" customWidth="1"/>
    <col min="10248" max="10248" width="15" customWidth="1"/>
    <col min="10497" max="10497" width="24.44140625" customWidth="1"/>
    <col min="10498" max="10498" width="23.5546875" customWidth="1"/>
    <col min="10499" max="10499" width="9.6640625" customWidth="1"/>
    <col min="10500" max="10500" width="13" customWidth="1"/>
    <col min="10501" max="10501" width="1.6640625" customWidth="1"/>
    <col min="10502" max="10502" width="12.33203125" customWidth="1"/>
    <col min="10503" max="10503" width="11.44140625" customWidth="1"/>
    <col min="10504" max="10504" width="15" customWidth="1"/>
    <col min="10753" max="10753" width="24.44140625" customWidth="1"/>
    <col min="10754" max="10754" width="23.5546875" customWidth="1"/>
    <col min="10755" max="10755" width="9.6640625" customWidth="1"/>
    <col min="10756" max="10756" width="13" customWidth="1"/>
    <col min="10757" max="10757" width="1.6640625" customWidth="1"/>
    <col min="10758" max="10758" width="12.33203125" customWidth="1"/>
    <col min="10759" max="10759" width="11.44140625" customWidth="1"/>
    <col min="10760" max="10760" width="15" customWidth="1"/>
    <col min="11009" max="11009" width="24.44140625" customWidth="1"/>
    <col min="11010" max="11010" width="23.5546875" customWidth="1"/>
    <col min="11011" max="11011" width="9.6640625" customWidth="1"/>
    <col min="11012" max="11012" width="13" customWidth="1"/>
    <col min="11013" max="11013" width="1.6640625" customWidth="1"/>
    <col min="11014" max="11014" width="12.33203125" customWidth="1"/>
    <col min="11015" max="11015" width="11.44140625" customWidth="1"/>
    <col min="11016" max="11016" width="15" customWidth="1"/>
    <col min="11265" max="11265" width="24.44140625" customWidth="1"/>
    <col min="11266" max="11266" width="23.5546875" customWidth="1"/>
    <col min="11267" max="11267" width="9.6640625" customWidth="1"/>
    <col min="11268" max="11268" width="13" customWidth="1"/>
    <col min="11269" max="11269" width="1.6640625" customWidth="1"/>
    <col min="11270" max="11270" width="12.33203125" customWidth="1"/>
    <col min="11271" max="11271" width="11.44140625" customWidth="1"/>
    <col min="11272" max="11272" width="15" customWidth="1"/>
    <col min="11521" max="11521" width="24.44140625" customWidth="1"/>
    <col min="11522" max="11522" width="23.5546875" customWidth="1"/>
    <col min="11523" max="11523" width="9.6640625" customWidth="1"/>
    <col min="11524" max="11524" width="13" customWidth="1"/>
    <col min="11525" max="11525" width="1.6640625" customWidth="1"/>
    <col min="11526" max="11526" width="12.33203125" customWidth="1"/>
    <col min="11527" max="11527" width="11.44140625" customWidth="1"/>
    <col min="11528" max="11528" width="15" customWidth="1"/>
    <col min="11777" max="11777" width="24.44140625" customWidth="1"/>
    <col min="11778" max="11778" width="23.5546875" customWidth="1"/>
    <col min="11779" max="11779" width="9.6640625" customWidth="1"/>
    <col min="11780" max="11780" width="13" customWidth="1"/>
    <col min="11781" max="11781" width="1.6640625" customWidth="1"/>
    <col min="11782" max="11782" width="12.33203125" customWidth="1"/>
    <col min="11783" max="11783" width="11.44140625" customWidth="1"/>
    <col min="11784" max="11784" width="15" customWidth="1"/>
    <col min="12033" max="12033" width="24.44140625" customWidth="1"/>
    <col min="12034" max="12034" width="23.5546875" customWidth="1"/>
    <col min="12035" max="12035" width="9.6640625" customWidth="1"/>
    <col min="12036" max="12036" width="13" customWidth="1"/>
    <col min="12037" max="12037" width="1.6640625" customWidth="1"/>
    <col min="12038" max="12038" width="12.33203125" customWidth="1"/>
    <col min="12039" max="12039" width="11.44140625" customWidth="1"/>
    <col min="12040" max="12040" width="15" customWidth="1"/>
    <col min="12289" max="12289" width="24.44140625" customWidth="1"/>
    <col min="12290" max="12290" width="23.5546875" customWidth="1"/>
    <col min="12291" max="12291" width="9.6640625" customWidth="1"/>
    <col min="12292" max="12292" width="13" customWidth="1"/>
    <col min="12293" max="12293" width="1.6640625" customWidth="1"/>
    <col min="12294" max="12294" width="12.33203125" customWidth="1"/>
    <col min="12295" max="12295" width="11.44140625" customWidth="1"/>
    <col min="12296" max="12296" width="15" customWidth="1"/>
    <col min="12545" max="12545" width="24.44140625" customWidth="1"/>
    <col min="12546" max="12546" width="23.5546875" customWidth="1"/>
    <col min="12547" max="12547" width="9.6640625" customWidth="1"/>
    <col min="12548" max="12548" width="13" customWidth="1"/>
    <col min="12549" max="12549" width="1.6640625" customWidth="1"/>
    <col min="12550" max="12550" width="12.33203125" customWidth="1"/>
    <col min="12551" max="12551" width="11.44140625" customWidth="1"/>
    <col min="12552" max="12552" width="15" customWidth="1"/>
    <col min="12801" max="12801" width="24.44140625" customWidth="1"/>
    <col min="12802" max="12802" width="23.5546875" customWidth="1"/>
    <col min="12803" max="12803" width="9.6640625" customWidth="1"/>
    <col min="12804" max="12804" width="13" customWidth="1"/>
    <col min="12805" max="12805" width="1.6640625" customWidth="1"/>
    <col min="12806" max="12806" width="12.33203125" customWidth="1"/>
    <col min="12807" max="12807" width="11.44140625" customWidth="1"/>
    <col min="12808" max="12808" width="15" customWidth="1"/>
    <col min="13057" max="13057" width="24.44140625" customWidth="1"/>
    <col min="13058" max="13058" width="23.5546875" customWidth="1"/>
    <col min="13059" max="13059" width="9.6640625" customWidth="1"/>
    <col min="13060" max="13060" width="13" customWidth="1"/>
    <col min="13061" max="13061" width="1.6640625" customWidth="1"/>
    <col min="13062" max="13062" width="12.33203125" customWidth="1"/>
    <col min="13063" max="13063" width="11.44140625" customWidth="1"/>
    <col min="13064" max="13064" width="15" customWidth="1"/>
    <col min="13313" max="13313" width="24.44140625" customWidth="1"/>
    <col min="13314" max="13314" width="23.5546875" customWidth="1"/>
    <col min="13315" max="13315" width="9.6640625" customWidth="1"/>
    <col min="13316" max="13316" width="13" customWidth="1"/>
    <col min="13317" max="13317" width="1.6640625" customWidth="1"/>
    <col min="13318" max="13318" width="12.33203125" customWidth="1"/>
    <col min="13319" max="13319" width="11.44140625" customWidth="1"/>
    <col min="13320" max="13320" width="15" customWidth="1"/>
    <col min="13569" max="13569" width="24.44140625" customWidth="1"/>
    <col min="13570" max="13570" width="23.5546875" customWidth="1"/>
    <col min="13571" max="13571" width="9.6640625" customWidth="1"/>
    <col min="13572" max="13572" width="13" customWidth="1"/>
    <col min="13573" max="13573" width="1.6640625" customWidth="1"/>
    <col min="13574" max="13574" width="12.33203125" customWidth="1"/>
    <col min="13575" max="13575" width="11.44140625" customWidth="1"/>
    <col min="13576" max="13576" width="15" customWidth="1"/>
    <col min="13825" max="13825" width="24.44140625" customWidth="1"/>
    <col min="13826" max="13826" width="23.5546875" customWidth="1"/>
    <col min="13827" max="13827" width="9.6640625" customWidth="1"/>
    <col min="13828" max="13828" width="13" customWidth="1"/>
    <col min="13829" max="13829" width="1.6640625" customWidth="1"/>
    <col min="13830" max="13830" width="12.33203125" customWidth="1"/>
    <col min="13831" max="13831" width="11.44140625" customWidth="1"/>
    <col min="13832" max="13832" width="15" customWidth="1"/>
    <col min="14081" max="14081" width="24.44140625" customWidth="1"/>
    <col min="14082" max="14082" width="23.5546875" customWidth="1"/>
    <col min="14083" max="14083" width="9.6640625" customWidth="1"/>
    <col min="14084" max="14084" width="13" customWidth="1"/>
    <col min="14085" max="14085" width="1.6640625" customWidth="1"/>
    <col min="14086" max="14086" width="12.33203125" customWidth="1"/>
    <col min="14087" max="14087" width="11.44140625" customWidth="1"/>
    <col min="14088" max="14088" width="15" customWidth="1"/>
    <col min="14337" max="14337" width="24.44140625" customWidth="1"/>
    <col min="14338" max="14338" width="23.5546875" customWidth="1"/>
    <col min="14339" max="14339" width="9.6640625" customWidth="1"/>
    <col min="14340" max="14340" width="13" customWidth="1"/>
    <col min="14341" max="14341" width="1.6640625" customWidth="1"/>
    <col min="14342" max="14342" width="12.33203125" customWidth="1"/>
    <col min="14343" max="14343" width="11.44140625" customWidth="1"/>
    <col min="14344" max="14344" width="15" customWidth="1"/>
    <col min="14593" max="14593" width="24.44140625" customWidth="1"/>
    <col min="14594" max="14594" width="23.5546875" customWidth="1"/>
    <col min="14595" max="14595" width="9.6640625" customWidth="1"/>
    <col min="14596" max="14596" width="13" customWidth="1"/>
    <col min="14597" max="14597" width="1.6640625" customWidth="1"/>
    <col min="14598" max="14598" width="12.33203125" customWidth="1"/>
    <col min="14599" max="14599" width="11.44140625" customWidth="1"/>
    <col min="14600" max="14600" width="15" customWidth="1"/>
    <col min="14849" max="14849" width="24.44140625" customWidth="1"/>
    <col min="14850" max="14850" width="23.5546875" customWidth="1"/>
    <col min="14851" max="14851" width="9.6640625" customWidth="1"/>
    <col min="14852" max="14852" width="13" customWidth="1"/>
    <col min="14853" max="14853" width="1.6640625" customWidth="1"/>
    <col min="14854" max="14854" width="12.33203125" customWidth="1"/>
    <col min="14855" max="14855" width="11.44140625" customWidth="1"/>
    <col min="14856" max="14856" width="15" customWidth="1"/>
    <col min="15105" max="15105" width="24.44140625" customWidth="1"/>
    <col min="15106" max="15106" width="23.5546875" customWidth="1"/>
    <col min="15107" max="15107" width="9.6640625" customWidth="1"/>
    <col min="15108" max="15108" width="13" customWidth="1"/>
    <col min="15109" max="15109" width="1.6640625" customWidth="1"/>
    <col min="15110" max="15110" width="12.33203125" customWidth="1"/>
    <col min="15111" max="15111" width="11.44140625" customWidth="1"/>
    <col min="15112" max="15112" width="15" customWidth="1"/>
    <col min="15361" max="15361" width="24.44140625" customWidth="1"/>
    <col min="15362" max="15362" width="23.5546875" customWidth="1"/>
    <col min="15363" max="15363" width="9.6640625" customWidth="1"/>
    <col min="15364" max="15364" width="13" customWidth="1"/>
    <col min="15365" max="15365" width="1.6640625" customWidth="1"/>
    <col min="15366" max="15366" width="12.33203125" customWidth="1"/>
    <col min="15367" max="15367" width="11.44140625" customWidth="1"/>
    <col min="15368" max="15368" width="15" customWidth="1"/>
    <col min="15617" max="15617" width="24.44140625" customWidth="1"/>
    <col min="15618" max="15618" width="23.5546875" customWidth="1"/>
    <col min="15619" max="15619" width="9.6640625" customWidth="1"/>
    <col min="15620" max="15620" width="13" customWidth="1"/>
    <col min="15621" max="15621" width="1.6640625" customWidth="1"/>
    <col min="15622" max="15622" width="12.33203125" customWidth="1"/>
    <col min="15623" max="15623" width="11.44140625" customWidth="1"/>
    <col min="15624" max="15624" width="15" customWidth="1"/>
    <col min="15873" max="15873" width="24.44140625" customWidth="1"/>
    <col min="15874" max="15874" width="23.5546875" customWidth="1"/>
    <col min="15875" max="15875" width="9.6640625" customWidth="1"/>
    <col min="15876" max="15876" width="13" customWidth="1"/>
    <col min="15877" max="15877" width="1.6640625" customWidth="1"/>
    <col min="15878" max="15878" width="12.33203125" customWidth="1"/>
    <col min="15879" max="15879" width="11.44140625" customWidth="1"/>
    <col min="15880" max="15880" width="15" customWidth="1"/>
    <col min="16129" max="16129" width="24.44140625" customWidth="1"/>
    <col min="16130" max="16130" width="23.5546875" customWidth="1"/>
    <col min="16131" max="16131" width="9.6640625" customWidth="1"/>
    <col min="16132" max="16132" width="13" customWidth="1"/>
    <col min="16133" max="16133" width="1.6640625" customWidth="1"/>
    <col min="16134" max="16134" width="12.33203125" customWidth="1"/>
    <col min="16135" max="16135" width="11.44140625" customWidth="1"/>
    <col min="16136" max="16136" width="15" customWidth="1"/>
  </cols>
  <sheetData>
    <row r="1" spans="1:15" s="886" customFormat="1" ht="15" customHeight="1">
      <c r="A1" s="882" t="s">
        <v>953</v>
      </c>
      <c r="B1" s="883"/>
      <c r="C1" s="883"/>
      <c r="D1" s="883"/>
      <c r="E1" s="883"/>
      <c r="F1" s="883"/>
      <c r="G1" s="884"/>
      <c r="H1" s="885"/>
    </row>
    <row r="2" spans="1:15" s="886" customFormat="1" ht="15" customHeight="1">
      <c r="A2" s="882"/>
      <c r="B2" s="883"/>
      <c r="C2" s="883"/>
      <c r="D2" s="883"/>
      <c r="E2" s="883"/>
      <c r="F2" s="883"/>
      <c r="G2" s="884"/>
      <c r="H2" s="885"/>
    </row>
    <row r="3" spans="1:15" s="886" customFormat="1" ht="15" customHeight="1">
      <c r="A3" s="887"/>
      <c r="B3" s="888"/>
      <c r="C3" s="889"/>
      <c r="D3" s="889"/>
      <c r="E3" s="889"/>
      <c r="F3" s="889"/>
      <c r="G3" s="889"/>
      <c r="H3" s="890" t="s">
        <v>245</v>
      </c>
    </row>
    <row r="4" spans="1:15" s="886" customFormat="1" ht="15.9" customHeight="1">
      <c r="A4" s="1992" t="s">
        <v>568</v>
      </c>
      <c r="B4" s="1990" t="s">
        <v>550</v>
      </c>
      <c r="C4" s="1991" t="s">
        <v>551</v>
      </c>
      <c r="D4" s="1991"/>
      <c r="E4" s="892"/>
      <c r="F4" s="1991" t="s">
        <v>552</v>
      </c>
      <c r="G4" s="1991"/>
      <c r="H4" s="1991"/>
    </row>
    <row r="5" spans="1:15" s="886" customFormat="1" ht="15.9" customHeight="1">
      <c r="A5" s="1992"/>
      <c r="B5" s="1990"/>
      <c r="C5" s="893"/>
      <c r="D5" s="893" t="s">
        <v>234</v>
      </c>
      <c r="E5" s="893"/>
      <c r="F5" s="893"/>
      <c r="G5" s="893"/>
      <c r="H5" s="893"/>
      <c r="O5" s="886" t="s">
        <v>553</v>
      </c>
    </row>
    <row r="6" spans="1:15" s="894" customFormat="1" ht="28.5" customHeight="1">
      <c r="A6" s="1992"/>
      <c r="B6" s="1990"/>
      <c r="C6" s="893" t="s">
        <v>554</v>
      </c>
      <c r="D6" s="893" t="s">
        <v>555</v>
      </c>
      <c r="E6" s="893"/>
      <c r="F6" s="893" t="s">
        <v>556</v>
      </c>
      <c r="G6" s="893" t="s">
        <v>557</v>
      </c>
      <c r="H6" s="893" t="s">
        <v>558</v>
      </c>
    </row>
    <row r="7" spans="1:15" s="894" customFormat="1" ht="5.0999999999999996" customHeight="1">
      <c r="A7" s="895"/>
      <c r="B7" s="896"/>
      <c r="C7" s="895"/>
      <c r="D7" s="890"/>
      <c r="E7" s="890"/>
      <c r="F7" s="890"/>
      <c r="G7" s="890"/>
      <c r="H7" s="890"/>
    </row>
    <row r="8" spans="1:15" s="900" customFormat="1" ht="15" customHeight="1">
      <c r="A8" s="897" t="s">
        <v>218</v>
      </c>
      <c r="B8" s="898"/>
      <c r="C8" s="940">
        <f>SUM(C10,C15,C20,C24,C29,C53)</f>
        <v>35720</v>
      </c>
      <c r="D8" s="940">
        <f t="shared" ref="D8:H8" si="0">SUM(D10,D15,D20,D24,D29,D53)</f>
        <v>1473</v>
      </c>
      <c r="E8" s="940">
        <f t="shared" si="0"/>
        <v>0</v>
      </c>
      <c r="F8" s="940">
        <f t="shared" si="0"/>
        <v>25033</v>
      </c>
      <c r="G8" s="940">
        <f t="shared" si="0"/>
        <v>8644</v>
      </c>
      <c r="H8" s="940">
        <f t="shared" si="0"/>
        <v>2043</v>
      </c>
    </row>
    <row r="9" spans="1:15" s="903" customFormat="1" ht="5.0999999999999996" customHeight="1">
      <c r="A9" s="901"/>
      <c r="B9" s="902"/>
      <c r="C9" s="947"/>
      <c r="D9" s="947"/>
      <c r="E9" s="947"/>
      <c r="F9" s="947"/>
      <c r="G9" s="947"/>
      <c r="H9" s="947"/>
    </row>
    <row r="10" spans="1:15" s="904" customFormat="1" ht="15" customHeight="1">
      <c r="A10" s="907" t="s">
        <v>1016</v>
      </c>
      <c r="B10" s="908" t="s">
        <v>1017</v>
      </c>
      <c r="C10" s="1796">
        <f>SUM(C11:C14)</f>
        <v>332</v>
      </c>
      <c r="D10" s="1796" t="s">
        <v>32</v>
      </c>
      <c r="E10" s="1796"/>
      <c r="F10" s="1796" t="s">
        <v>32</v>
      </c>
      <c r="G10" s="1796">
        <f t="shared" ref="G10:H10" si="1">SUM(G11:G14)</f>
        <v>177</v>
      </c>
      <c r="H10" s="1796">
        <f t="shared" si="1"/>
        <v>155</v>
      </c>
    </row>
    <row r="11" spans="1:15" s="906" customFormat="1" ht="15" customHeight="1">
      <c r="A11" s="909" t="s">
        <v>1018</v>
      </c>
      <c r="B11" s="909" t="s">
        <v>559</v>
      </c>
      <c r="C11" s="910">
        <v>34</v>
      </c>
      <c r="D11" s="967" t="s">
        <v>32</v>
      </c>
      <c r="F11" s="967" t="s">
        <v>32</v>
      </c>
      <c r="G11" s="1797">
        <v>34</v>
      </c>
      <c r="H11" s="967" t="s">
        <v>32</v>
      </c>
    </row>
    <row r="12" spans="1:15" s="904" customFormat="1" ht="15" customHeight="1">
      <c r="A12" s="909" t="s">
        <v>1019</v>
      </c>
      <c r="B12" s="909" t="s">
        <v>1020</v>
      </c>
      <c r="C12" s="910">
        <v>190</v>
      </c>
      <c r="D12" s="967" t="s">
        <v>32</v>
      </c>
      <c r="E12" s="906"/>
      <c r="F12" s="967" t="s">
        <v>32</v>
      </c>
      <c r="G12" s="1797">
        <v>35</v>
      </c>
      <c r="H12" s="967">
        <v>155</v>
      </c>
    </row>
    <row r="13" spans="1:15" s="906" customFormat="1" ht="15" customHeight="1">
      <c r="A13" s="909" t="s">
        <v>1021</v>
      </c>
      <c r="B13" s="909" t="s">
        <v>560</v>
      </c>
      <c r="C13" s="910">
        <v>105</v>
      </c>
      <c r="D13" s="967" t="s">
        <v>32</v>
      </c>
      <c r="F13" s="967" t="s">
        <v>32</v>
      </c>
      <c r="G13" s="1797">
        <v>105</v>
      </c>
      <c r="H13" s="967" t="s">
        <v>32</v>
      </c>
      <c r="I13" s="967"/>
    </row>
    <row r="14" spans="1:15" s="906" customFormat="1" ht="15" customHeight="1">
      <c r="A14" s="909" t="s">
        <v>1022</v>
      </c>
      <c r="B14" s="909"/>
      <c r="C14" s="910">
        <v>3</v>
      </c>
      <c r="D14" s="967" t="s">
        <v>32</v>
      </c>
      <c r="F14" s="967" t="s">
        <v>32</v>
      </c>
      <c r="G14" s="1797">
        <v>3</v>
      </c>
      <c r="H14" s="967" t="s">
        <v>32</v>
      </c>
      <c r="L14" s="1702"/>
    </row>
    <row r="15" spans="1:15" s="906" customFormat="1" ht="15" customHeight="1">
      <c r="A15" s="897" t="s">
        <v>1023</v>
      </c>
      <c r="B15" s="897" t="s">
        <v>561</v>
      </c>
      <c r="C15" s="899">
        <f>SUM(C16:C19)</f>
        <v>300</v>
      </c>
      <c r="D15" s="899" t="s">
        <v>32</v>
      </c>
      <c r="E15" s="1798"/>
      <c r="F15" s="899">
        <f>SUM(F16:F19)</f>
        <v>144</v>
      </c>
      <c r="G15" s="899">
        <f t="shared" ref="G15:H15" si="2">SUM(G16:G19)</f>
        <v>82</v>
      </c>
      <c r="H15" s="899">
        <f t="shared" si="2"/>
        <v>104</v>
      </c>
    </row>
    <row r="16" spans="1:15" s="906" customFormat="1" ht="15" customHeight="1">
      <c r="A16" s="1742" t="s">
        <v>1024</v>
      </c>
      <c r="B16" s="911" t="s">
        <v>1025</v>
      </c>
      <c r="C16" s="1756">
        <v>98</v>
      </c>
      <c r="D16" s="1756" t="s">
        <v>32</v>
      </c>
      <c r="E16" s="1826"/>
      <c r="F16" s="1756" t="s">
        <v>32</v>
      </c>
      <c r="G16" s="1756">
        <v>60</v>
      </c>
      <c r="H16" s="1756">
        <v>38</v>
      </c>
    </row>
    <row r="17" spans="1:8" s="906" customFormat="1" ht="15" customHeight="1">
      <c r="A17" s="1743" t="s">
        <v>1026</v>
      </c>
      <c r="B17" s="909" t="s">
        <v>1027</v>
      </c>
      <c r="C17" s="1797">
        <v>66</v>
      </c>
      <c r="D17" s="1756" t="s">
        <v>32</v>
      </c>
      <c r="E17" s="1756"/>
      <c r="F17" s="1756" t="s">
        <v>32</v>
      </c>
      <c r="G17" s="1797" t="s">
        <v>32</v>
      </c>
      <c r="H17" s="1797">
        <v>66</v>
      </c>
    </row>
    <row r="18" spans="1:8" s="904" customFormat="1" ht="15" customHeight="1">
      <c r="A18" s="1743" t="s">
        <v>1028</v>
      </c>
      <c r="B18" s="909" t="s">
        <v>1029</v>
      </c>
      <c r="C18" s="1797">
        <v>22</v>
      </c>
      <c r="D18" s="1756" t="s">
        <v>32</v>
      </c>
      <c r="E18" s="1756"/>
      <c r="F18" s="1756" t="s">
        <v>32</v>
      </c>
      <c r="G18" s="1797">
        <v>22</v>
      </c>
      <c r="H18" s="967" t="s">
        <v>32</v>
      </c>
    </row>
    <row r="19" spans="1:8" s="912" customFormat="1" ht="15" customHeight="1">
      <c r="A19" s="1743" t="s">
        <v>1030</v>
      </c>
      <c r="B19" s="909" t="s">
        <v>1031</v>
      </c>
      <c r="C19" s="1797">
        <v>114</v>
      </c>
      <c r="D19" s="1756" t="s">
        <v>32</v>
      </c>
      <c r="E19" s="1756"/>
      <c r="F19" s="1756">
        <v>144</v>
      </c>
      <c r="G19" s="1797" t="s">
        <v>32</v>
      </c>
      <c r="H19" s="1797" t="s">
        <v>32</v>
      </c>
    </row>
    <row r="20" spans="1:8" s="906" customFormat="1" ht="15" customHeight="1">
      <c r="A20" s="897" t="s">
        <v>1032</v>
      </c>
      <c r="B20" s="897" t="s">
        <v>1033</v>
      </c>
      <c r="C20" s="899">
        <f>SUM(C21:C23)</f>
        <v>4063</v>
      </c>
      <c r="D20" s="1799" t="s">
        <v>32</v>
      </c>
      <c r="E20" s="940"/>
      <c r="F20" s="1799">
        <f t="shared" ref="F20:G20" si="3">SUM(F21:F23)</f>
        <v>4023</v>
      </c>
      <c r="G20" s="899">
        <f t="shared" si="3"/>
        <v>40</v>
      </c>
      <c r="H20" s="1799" t="s">
        <v>32</v>
      </c>
    </row>
    <row r="21" spans="1:8" s="906" customFormat="1" ht="15" customHeight="1">
      <c r="A21" s="1842" t="s">
        <v>1034</v>
      </c>
      <c r="B21" s="911" t="s">
        <v>1035</v>
      </c>
      <c r="C21" s="1756">
        <v>2975</v>
      </c>
      <c r="D21" s="1756" t="s">
        <v>32</v>
      </c>
      <c r="E21" s="1845"/>
      <c r="F21" s="1693">
        <v>2935</v>
      </c>
      <c r="G21" s="1756">
        <v>40</v>
      </c>
      <c r="H21" s="1756" t="s">
        <v>32</v>
      </c>
    </row>
    <row r="22" spans="1:8" s="906" customFormat="1" ht="15" customHeight="1">
      <c r="A22" s="1743" t="s">
        <v>1036</v>
      </c>
      <c r="B22" s="909" t="s">
        <v>1037</v>
      </c>
      <c r="C22" s="1797">
        <v>1028</v>
      </c>
      <c r="D22" s="1756" t="s">
        <v>32</v>
      </c>
      <c r="E22" s="1694"/>
      <c r="F22" s="967">
        <v>1028</v>
      </c>
      <c r="G22" s="1797" t="s">
        <v>32</v>
      </c>
      <c r="H22" s="1800" t="s">
        <v>32</v>
      </c>
    </row>
    <row r="23" spans="1:8" s="913" customFormat="1" ht="15" customHeight="1">
      <c r="A23" s="1742" t="s">
        <v>1038</v>
      </c>
      <c r="B23" s="911"/>
      <c r="C23" s="1756">
        <v>60</v>
      </c>
      <c r="D23" s="1756" t="s">
        <v>32</v>
      </c>
      <c r="E23" s="1826"/>
      <c r="F23" s="1756">
        <v>60</v>
      </c>
      <c r="G23" s="1756" t="s">
        <v>32</v>
      </c>
      <c r="H23" s="1755" t="s">
        <v>32</v>
      </c>
    </row>
    <row r="24" spans="1:8" s="913" customFormat="1" ht="15" customHeight="1">
      <c r="A24" s="897" t="s">
        <v>1039</v>
      </c>
      <c r="B24" s="897" t="s">
        <v>1040</v>
      </c>
      <c r="C24" s="899">
        <f>SUM(C25:C28)</f>
        <v>1426</v>
      </c>
      <c r="D24" s="1799" t="s">
        <v>32</v>
      </c>
      <c r="E24" s="940"/>
      <c r="F24" s="1799" t="s">
        <v>32</v>
      </c>
      <c r="G24" s="899">
        <f t="shared" ref="G24:H24" si="4">SUM(G25:G28)</f>
        <v>1250</v>
      </c>
      <c r="H24" s="1799">
        <f t="shared" si="4"/>
        <v>176</v>
      </c>
    </row>
    <row r="25" spans="1:8" s="913" customFormat="1" ht="15" customHeight="1">
      <c r="A25" s="1842" t="s">
        <v>1041</v>
      </c>
      <c r="B25" s="911" t="s">
        <v>1042</v>
      </c>
      <c r="C25" s="1756">
        <v>208</v>
      </c>
      <c r="D25" s="1756" t="s">
        <v>32</v>
      </c>
      <c r="E25" s="1826"/>
      <c r="F25" s="1693" t="s">
        <v>32</v>
      </c>
      <c r="G25" s="1843">
        <v>198</v>
      </c>
      <c r="H25" s="1844">
        <v>10</v>
      </c>
    </row>
    <row r="26" spans="1:8" s="913" customFormat="1" ht="15" customHeight="1">
      <c r="A26" s="1743" t="s">
        <v>1043</v>
      </c>
      <c r="B26" s="909" t="s">
        <v>1044</v>
      </c>
      <c r="C26" s="1797">
        <v>502</v>
      </c>
      <c r="D26" s="1756" t="s">
        <v>32</v>
      </c>
      <c r="E26" s="922"/>
      <c r="F26" s="967" t="s">
        <v>32</v>
      </c>
      <c r="G26" s="1801">
        <v>338</v>
      </c>
      <c r="H26" s="967">
        <v>164</v>
      </c>
    </row>
    <row r="27" spans="1:8" s="914" customFormat="1" ht="15" customHeight="1">
      <c r="A27" s="1743" t="s">
        <v>1045</v>
      </c>
      <c r="B27" s="909" t="s">
        <v>562</v>
      </c>
      <c r="C27" s="1797">
        <v>688</v>
      </c>
      <c r="D27" s="1756" t="s">
        <v>32</v>
      </c>
      <c r="E27" s="1694"/>
      <c r="F27" s="1797" t="s">
        <v>32</v>
      </c>
      <c r="G27" s="967">
        <v>688</v>
      </c>
      <c r="H27" s="967" t="s">
        <v>32</v>
      </c>
    </row>
    <row r="28" spans="1:8" s="906" customFormat="1" ht="15" customHeight="1">
      <c r="A28" s="1743" t="s">
        <v>1038</v>
      </c>
      <c r="B28" s="909"/>
      <c r="C28" s="1797">
        <v>28</v>
      </c>
      <c r="D28" s="1756" t="s">
        <v>32</v>
      </c>
      <c r="E28" s="1756"/>
      <c r="F28" s="1756" t="s">
        <v>32</v>
      </c>
      <c r="G28" s="1801">
        <v>26</v>
      </c>
      <c r="H28" s="1802">
        <v>2</v>
      </c>
    </row>
    <row r="29" spans="1:8" s="906" customFormat="1" ht="15" customHeight="1">
      <c r="A29" s="897" t="s">
        <v>1046</v>
      </c>
      <c r="B29" s="897" t="s">
        <v>563</v>
      </c>
      <c r="C29" s="899">
        <f>SUM(C30:C41)</f>
        <v>8896</v>
      </c>
      <c r="D29" s="1799">
        <f>SUM(D30:D41)</f>
        <v>929</v>
      </c>
      <c r="E29" s="940"/>
      <c r="F29" s="1799">
        <f t="shared" ref="F29:H29" si="5">SUM(F30:F41)</f>
        <v>7759</v>
      </c>
      <c r="G29" s="899">
        <f t="shared" si="5"/>
        <v>474</v>
      </c>
      <c r="H29" s="1799">
        <f t="shared" si="5"/>
        <v>663</v>
      </c>
    </row>
    <row r="30" spans="1:8" s="906" customFormat="1" ht="15" customHeight="1">
      <c r="A30" s="1742" t="s">
        <v>1047</v>
      </c>
      <c r="B30" s="911" t="s">
        <v>564</v>
      </c>
      <c r="C30" s="1756">
        <v>441</v>
      </c>
      <c r="D30" s="1756" t="s">
        <v>32</v>
      </c>
      <c r="E30" s="1803"/>
      <c r="F30" s="1756" t="s">
        <v>32</v>
      </c>
      <c r="G30" s="1756">
        <v>179</v>
      </c>
      <c r="H30" s="1756">
        <v>262</v>
      </c>
    </row>
    <row r="31" spans="1:8" s="906" customFormat="1" ht="15" customHeight="1">
      <c r="A31" s="929" t="s">
        <v>1048</v>
      </c>
      <c r="B31" s="909" t="s">
        <v>1049</v>
      </c>
      <c r="C31" s="1800">
        <v>240</v>
      </c>
      <c r="D31" s="967" t="s">
        <v>32</v>
      </c>
      <c r="E31" s="1694"/>
      <c r="F31" s="967" t="s">
        <v>32</v>
      </c>
      <c r="G31" s="1804">
        <v>1</v>
      </c>
      <c r="H31" s="1804">
        <v>239</v>
      </c>
    </row>
    <row r="32" spans="1:8" s="906" customFormat="1" ht="15" customHeight="1">
      <c r="A32" s="929" t="s">
        <v>1050</v>
      </c>
      <c r="B32" s="909" t="s">
        <v>1051</v>
      </c>
      <c r="C32" s="1800">
        <v>296</v>
      </c>
      <c r="D32" s="967" t="s">
        <v>32</v>
      </c>
      <c r="E32" s="1694"/>
      <c r="F32" s="1797" t="s">
        <v>32</v>
      </c>
      <c r="G32" s="967">
        <v>288</v>
      </c>
      <c r="H32" s="967">
        <v>8</v>
      </c>
    </row>
    <row r="33" spans="1:22" s="906" customFormat="1" ht="15" customHeight="1">
      <c r="A33" s="929" t="s">
        <v>1052</v>
      </c>
      <c r="B33" s="909" t="s">
        <v>565</v>
      </c>
      <c r="C33" s="1800">
        <v>489</v>
      </c>
      <c r="D33" s="967" t="s">
        <v>32</v>
      </c>
      <c r="E33" s="1694"/>
      <c r="F33" s="1797">
        <v>489</v>
      </c>
      <c r="G33" s="967" t="s">
        <v>32</v>
      </c>
      <c r="H33" s="967" t="s">
        <v>32</v>
      </c>
    </row>
    <row r="34" spans="1:22" s="906" customFormat="1" ht="15" customHeight="1">
      <c r="A34" s="929" t="s">
        <v>1053</v>
      </c>
      <c r="B34" s="909" t="s">
        <v>1054</v>
      </c>
      <c r="C34" s="1800">
        <v>12</v>
      </c>
      <c r="D34" s="967" t="s">
        <v>32</v>
      </c>
      <c r="E34" s="1694"/>
      <c r="F34" s="1797">
        <v>12</v>
      </c>
      <c r="G34" s="967" t="s">
        <v>32</v>
      </c>
      <c r="H34" s="967" t="s">
        <v>32</v>
      </c>
    </row>
    <row r="35" spans="1:22" s="915" customFormat="1" ht="15" customHeight="1">
      <c r="A35" s="929" t="s">
        <v>608</v>
      </c>
      <c r="B35" s="909" t="s">
        <v>1055</v>
      </c>
      <c r="C35" s="1800">
        <v>415</v>
      </c>
      <c r="D35" s="967" t="s">
        <v>32</v>
      </c>
      <c r="E35" s="1694"/>
      <c r="F35" s="1797">
        <v>415</v>
      </c>
      <c r="G35" s="967" t="s">
        <v>32</v>
      </c>
      <c r="H35" s="967" t="s">
        <v>32</v>
      </c>
    </row>
    <row r="36" spans="1:22" s="915" customFormat="1" ht="15" customHeight="1">
      <c r="A36" s="1805" t="s">
        <v>1056</v>
      </c>
      <c r="B36" s="909" t="s">
        <v>1057</v>
      </c>
      <c r="C36" s="1800" t="s">
        <v>32</v>
      </c>
      <c r="D36" s="1800" t="s">
        <v>32</v>
      </c>
      <c r="E36" s="1694"/>
      <c r="F36" s="1797" t="s">
        <v>32</v>
      </c>
      <c r="G36" s="967" t="s">
        <v>32</v>
      </c>
      <c r="H36" s="1804" t="s">
        <v>32</v>
      </c>
    </row>
    <row r="37" spans="1:22" s="906" customFormat="1" ht="15" customHeight="1">
      <c r="A37" s="909" t="s">
        <v>1058</v>
      </c>
      <c r="B37" s="909" t="s">
        <v>1059</v>
      </c>
      <c r="C37" s="1800">
        <v>52</v>
      </c>
      <c r="D37" s="967">
        <v>1</v>
      </c>
      <c r="E37" s="1694"/>
      <c r="F37" s="1797">
        <v>52</v>
      </c>
      <c r="G37" s="967" t="s">
        <v>32</v>
      </c>
      <c r="H37" s="967" t="s">
        <v>32</v>
      </c>
    </row>
    <row r="38" spans="1:22" s="906" customFormat="1" ht="15" customHeight="1">
      <c r="A38" s="909" t="s">
        <v>1060</v>
      </c>
      <c r="B38" s="909" t="s">
        <v>1061</v>
      </c>
      <c r="C38" s="1800">
        <v>541</v>
      </c>
      <c r="D38" s="1800">
        <v>12</v>
      </c>
      <c r="E38" s="1694"/>
      <c r="F38" s="1797">
        <v>533</v>
      </c>
      <c r="G38" s="967" t="s">
        <v>32</v>
      </c>
      <c r="H38" s="967">
        <v>8</v>
      </c>
    </row>
    <row r="39" spans="1:22" s="906" customFormat="1" ht="15" customHeight="1">
      <c r="A39" s="909" t="s">
        <v>1062</v>
      </c>
      <c r="B39" s="909" t="s">
        <v>1063</v>
      </c>
      <c r="C39" s="1800">
        <v>10</v>
      </c>
      <c r="D39" s="1800">
        <v>2</v>
      </c>
      <c r="E39" s="1694"/>
      <c r="F39" s="1797">
        <v>10</v>
      </c>
      <c r="G39" s="1804" t="s">
        <v>32</v>
      </c>
      <c r="H39" s="1804" t="s">
        <v>32</v>
      </c>
    </row>
    <row r="40" spans="1:22" s="913" customFormat="1" ht="15" customHeight="1">
      <c r="A40" s="909" t="s">
        <v>1064</v>
      </c>
      <c r="B40" s="909" t="s">
        <v>1065</v>
      </c>
      <c r="C40" s="1806">
        <v>10</v>
      </c>
      <c r="D40" s="1806">
        <v>3</v>
      </c>
      <c r="E40" s="1695"/>
      <c r="F40" s="1806">
        <v>10</v>
      </c>
      <c r="G40" s="1806" t="s">
        <v>32</v>
      </c>
      <c r="H40" s="1806" t="s">
        <v>32</v>
      </c>
    </row>
    <row r="41" spans="1:22" s="913" customFormat="1" ht="15" customHeight="1">
      <c r="A41" s="909" t="s">
        <v>1066</v>
      </c>
      <c r="B41" s="909" t="s">
        <v>566</v>
      </c>
      <c r="C41" s="1806">
        <v>6390</v>
      </c>
      <c r="D41" s="1806">
        <v>911</v>
      </c>
      <c r="E41" s="1695"/>
      <c r="F41" s="1806">
        <v>6238</v>
      </c>
      <c r="G41" s="1806">
        <v>6</v>
      </c>
      <c r="H41" s="1806">
        <v>146</v>
      </c>
    </row>
    <row r="42" spans="1:22" s="917" customFormat="1" ht="5.0999999999999996" customHeight="1">
      <c r="A42" s="1703"/>
      <c r="B42" s="1704"/>
      <c r="C42" s="1705"/>
      <c r="D42" s="1705"/>
      <c r="E42" s="1706"/>
      <c r="F42" s="1705"/>
      <c r="G42" s="1707"/>
      <c r="H42" s="1705"/>
      <c r="J42" s="918"/>
      <c r="K42" s="918"/>
      <c r="L42" s="918"/>
      <c r="M42" s="918"/>
      <c r="N42" s="918"/>
      <c r="O42" s="918"/>
      <c r="P42" s="918"/>
      <c r="Q42" s="918"/>
      <c r="R42" s="918"/>
      <c r="S42" s="918"/>
      <c r="T42" s="918"/>
      <c r="U42" s="918"/>
      <c r="V42" s="918"/>
    </row>
    <row r="43" spans="1:22" s="917" customFormat="1" ht="5.0999999999999996" customHeight="1">
      <c r="A43" s="916"/>
      <c r="B43" s="909"/>
      <c r="C43" s="615"/>
      <c r="D43" s="615"/>
      <c r="E43" s="1695"/>
      <c r="F43" s="615"/>
      <c r="G43" s="1696"/>
      <c r="H43" s="615"/>
      <c r="J43" s="918"/>
      <c r="K43" s="918"/>
      <c r="L43" s="918"/>
      <c r="M43" s="918"/>
      <c r="N43" s="918"/>
      <c r="O43" s="918"/>
      <c r="P43" s="918"/>
      <c r="Q43" s="918"/>
      <c r="R43" s="918"/>
      <c r="S43" s="918"/>
      <c r="T43" s="918"/>
      <c r="U43" s="918"/>
      <c r="V43" s="918"/>
    </row>
    <row r="44" spans="1:22" s="917" customFormat="1" ht="15" customHeight="1">
      <c r="A44" s="916"/>
      <c r="B44" s="909"/>
      <c r="C44" s="615"/>
      <c r="D44" s="615"/>
      <c r="E44" s="1695"/>
      <c r="F44" s="615"/>
      <c r="G44" s="1696"/>
      <c r="H44" s="615"/>
      <c r="J44" s="918"/>
      <c r="K44" s="918"/>
      <c r="L44" s="918"/>
      <c r="M44" s="918"/>
      <c r="N44" s="918"/>
      <c r="O44" s="918"/>
      <c r="P44" s="918"/>
      <c r="Q44" s="918"/>
      <c r="R44" s="918"/>
      <c r="S44" s="918"/>
      <c r="T44" s="918"/>
      <c r="U44" s="918"/>
      <c r="V44" s="918"/>
    </row>
    <row r="45" spans="1:22" s="917" customFormat="1" ht="15" customHeight="1">
      <c r="A45" s="916"/>
      <c r="B45" s="909"/>
      <c r="C45" s="615"/>
      <c r="D45" s="615"/>
      <c r="E45" s="1695"/>
      <c r="F45" s="615"/>
      <c r="G45" s="1696"/>
      <c r="H45" s="615"/>
      <c r="J45" s="918"/>
      <c r="K45" s="918"/>
      <c r="L45" s="918"/>
      <c r="M45" s="918"/>
      <c r="N45" s="918"/>
      <c r="O45" s="918"/>
      <c r="P45" s="918"/>
      <c r="Q45" s="918"/>
      <c r="R45" s="918"/>
      <c r="S45" s="918"/>
      <c r="T45" s="918"/>
      <c r="U45" s="918"/>
      <c r="V45" s="918"/>
    </row>
    <row r="46" spans="1:22" s="917" customFormat="1" ht="15" customHeight="1">
      <c r="A46" s="916"/>
      <c r="B46" s="909"/>
      <c r="C46" s="615"/>
      <c r="D46" s="615"/>
      <c r="E46" s="1695"/>
      <c r="F46" s="615"/>
      <c r="G46" s="1696"/>
      <c r="H46" s="615"/>
      <c r="J46" s="918"/>
      <c r="K46" s="918"/>
      <c r="L46" s="918"/>
      <c r="M46" s="918"/>
      <c r="N46" s="918"/>
      <c r="O46" s="918"/>
      <c r="P46" s="918"/>
      <c r="Q46" s="918"/>
      <c r="R46" s="918"/>
      <c r="S46" s="918"/>
      <c r="T46" s="918"/>
      <c r="U46" s="918"/>
      <c r="V46" s="918"/>
    </row>
    <row r="47" spans="1:22" s="917" customFormat="1" ht="15" customHeight="1">
      <c r="A47" s="1697" t="s">
        <v>567</v>
      </c>
      <c r="B47" s="1698"/>
      <c r="C47" s="1698"/>
      <c r="D47" s="1698"/>
      <c r="E47" s="1698"/>
      <c r="F47" s="1698"/>
      <c r="G47" s="1698"/>
      <c r="H47" s="1699"/>
      <c r="J47" s="918"/>
      <c r="K47" s="918"/>
      <c r="L47" s="918"/>
      <c r="M47" s="918"/>
      <c r="N47" s="918"/>
      <c r="O47" s="918"/>
      <c r="P47" s="918"/>
      <c r="Q47" s="918"/>
      <c r="R47" s="918"/>
      <c r="S47" s="918"/>
      <c r="T47" s="918"/>
      <c r="U47" s="918"/>
      <c r="V47" s="918"/>
    </row>
    <row r="48" spans="1:22" s="917" customFormat="1" ht="15" customHeight="1">
      <c r="A48" s="1015"/>
      <c r="B48" s="1700"/>
      <c r="C48" s="1701"/>
      <c r="D48" s="1701"/>
      <c r="E48" s="1701"/>
      <c r="F48" s="1701"/>
      <c r="G48" s="1701"/>
      <c r="H48" s="910" t="s">
        <v>245</v>
      </c>
      <c r="J48" s="918"/>
      <c r="K48" s="918"/>
      <c r="L48" s="918"/>
      <c r="M48" s="918"/>
      <c r="N48" s="918"/>
      <c r="O48" s="918"/>
      <c r="P48" s="918"/>
      <c r="Q48" s="918"/>
      <c r="R48" s="918"/>
      <c r="S48" s="918"/>
      <c r="T48" s="918"/>
      <c r="U48" s="918"/>
      <c r="V48" s="918"/>
    </row>
    <row r="49" spans="1:22" s="886" customFormat="1" ht="15" customHeight="1">
      <c r="A49" s="1992" t="s">
        <v>568</v>
      </c>
      <c r="B49" s="1990" t="s">
        <v>569</v>
      </c>
      <c r="C49" s="1991" t="s">
        <v>551</v>
      </c>
      <c r="D49" s="1991"/>
      <c r="E49" s="919"/>
      <c r="F49" s="1991" t="s">
        <v>552</v>
      </c>
      <c r="G49" s="1991"/>
      <c r="H49" s="1991"/>
      <c r="J49" s="920"/>
      <c r="K49" s="920"/>
      <c r="L49" s="920"/>
      <c r="M49" s="920"/>
      <c r="N49" s="920"/>
      <c r="O49" s="920"/>
      <c r="P49" s="920"/>
      <c r="Q49" s="920"/>
      <c r="R49" s="920"/>
      <c r="S49" s="920"/>
      <c r="T49" s="920"/>
      <c r="U49" s="920"/>
      <c r="V49" s="920"/>
    </row>
    <row r="50" spans="1:22" s="886" customFormat="1" ht="15" customHeight="1">
      <c r="A50" s="1992"/>
      <c r="B50" s="1990"/>
      <c r="C50" s="957"/>
      <c r="D50" s="958" t="s">
        <v>570</v>
      </c>
      <c r="E50" s="919"/>
      <c r="F50" s="957"/>
      <c r="G50" s="957"/>
      <c r="H50" s="957"/>
      <c r="J50" s="920"/>
      <c r="K50" s="920"/>
      <c r="L50" s="920"/>
      <c r="M50" s="920"/>
      <c r="N50" s="920"/>
      <c r="O50" s="920"/>
      <c r="P50" s="920"/>
      <c r="Q50" s="920"/>
      <c r="R50" s="920"/>
      <c r="S50" s="920"/>
      <c r="T50" s="920"/>
      <c r="U50" s="920"/>
      <c r="V50" s="920"/>
    </row>
    <row r="51" spans="1:22" s="894" customFormat="1" ht="27" customHeight="1">
      <c r="A51" s="1992"/>
      <c r="B51" s="1990"/>
      <c r="C51" s="893" t="s">
        <v>554</v>
      </c>
      <c r="D51" s="899" t="s">
        <v>571</v>
      </c>
      <c r="E51" s="893"/>
      <c r="F51" s="893" t="s">
        <v>556</v>
      </c>
      <c r="G51" s="893" t="s">
        <v>557</v>
      </c>
      <c r="H51" s="899" t="s">
        <v>558</v>
      </c>
      <c r="J51" s="921"/>
      <c r="K51" s="921"/>
      <c r="L51" s="921"/>
      <c r="M51" s="921"/>
      <c r="N51" s="921"/>
      <c r="O51" s="921"/>
      <c r="P51" s="921"/>
      <c r="Q51" s="921"/>
      <c r="R51" s="921"/>
      <c r="S51" s="921"/>
      <c r="T51" s="921"/>
      <c r="U51" s="921"/>
      <c r="V51" s="921"/>
    </row>
    <row r="52" spans="1:22" s="917" customFormat="1" ht="5.25" customHeight="1">
      <c r="A52" s="895"/>
      <c r="B52" s="896"/>
      <c r="C52" s="922"/>
      <c r="D52" s="910"/>
      <c r="E52" s="910"/>
      <c r="F52" s="910"/>
      <c r="G52" s="910"/>
      <c r="H52" s="910"/>
      <c r="J52" s="918"/>
      <c r="K52" s="918"/>
      <c r="L52" s="918"/>
      <c r="M52" s="918"/>
      <c r="N52" s="918"/>
      <c r="O52" s="918"/>
      <c r="P52" s="918"/>
      <c r="Q52" s="918"/>
      <c r="R52" s="918"/>
      <c r="S52" s="918"/>
      <c r="T52" s="918"/>
      <c r="U52" s="918"/>
      <c r="V52" s="918"/>
    </row>
    <row r="53" spans="1:22" s="923" customFormat="1" ht="15" customHeight="1">
      <c r="A53" s="897" t="s">
        <v>572</v>
      </c>
      <c r="B53" s="897" t="s">
        <v>573</v>
      </c>
      <c r="C53" s="940">
        <f>SUM(C54:C101)</f>
        <v>20703</v>
      </c>
      <c r="D53" s="940">
        <f t="shared" ref="D53:H53" si="6">SUM(D54:D101)</f>
        <v>544</v>
      </c>
      <c r="E53" s="940">
        <f t="shared" si="6"/>
        <v>0</v>
      </c>
      <c r="F53" s="940">
        <f t="shared" si="6"/>
        <v>13107</v>
      </c>
      <c r="G53" s="940">
        <f t="shared" si="6"/>
        <v>6621</v>
      </c>
      <c r="H53" s="940">
        <f t="shared" si="6"/>
        <v>945</v>
      </c>
      <c r="J53" s="924"/>
      <c r="K53" s="924"/>
      <c r="L53" s="924"/>
      <c r="M53" s="924"/>
      <c r="N53" s="924"/>
      <c r="O53" s="924"/>
      <c r="P53" s="924"/>
      <c r="Q53" s="924"/>
      <c r="R53" s="924"/>
      <c r="S53" s="924"/>
      <c r="T53" s="924"/>
      <c r="U53" s="924"/>
      <c r="V53" s="924"/>
    </row>
    <row r="54" spans="1:22" s="923" customFormat="1" ht="13.05" customHeight="1">
      <c r="A54" s="911" t="s">
        <v>1087</v>
      </c>
      <c r="B54" s="911" t="s">
        <v>1088</v>
      </c>
      <c r="C54" s="1846" t="s">
        <v>32</v>
      </c>
      <c r="D54" s="1693" t="s">
        <v>32</v>
      </c>
      <c r="E54" s="1693"/>
      <c r="F54" s="1693" t="s">
        <v>32</v>
      </c>
      <c r="G54" s="1846" t="s">
        <v>32</v>
      </c>
      <c r="H54" s="1693" t="s">
        <v>32</v>
      </c>
      <c r="J54" s="924"/>
      <c r="K54" s="924"/>
      <c r="L54" s="924"/>
      <c r="M54" s="924"/>
      <c r="N54" s="924"/>
      <c r="O54" s="924"/>
      <c r="P54" s="924"/>
      <c r="Q54" s="924"/>
      <c r="R54" s="924"/>
      <c r="S54" s="924"/>
      <c r="T54" s="924"/>
      <c r="U54" s="924"/>
      <c r="V54" s="924"/>
    </row>
    <row r="55" spans="1:22" s="923" customFormat="1" ht="13.05" customHeight="1">
      <c r="A55" s="909" t="s">
        <v>1089</v>
      </c>
      <c r="B55" s="909" t="s">
        <v>1090</v>
      </c>
      <c r="C55" s="967">
        <v>150</v>
      </c>
      <c r="D55" s="1693" t="s">
        <v>32</v>
      </c>
      <c r="E55" s="1693"/>
      <c r="F55" s="1693" t="s">
        <v>32</v>
      </c>
      <c r="G55" s="967">
        <v>150</v>
      </c>
      <c r="H55" s="967" t="s">
        <v>32</v>
      </c>
      <c r="J55" s="924"/>
      <c r="K55" s="924"/>
      <c r="L55" s="924"/>
      <c r="M55" s="924"/>
      <c r="N55" s="924"/>
      <c r="O55" s="924"/>
      <c r="P55" s="924"/>
      <c r="Q55" s="924"/>
      <c r="R55" s="924"/>
      <c r="S55" s="924"/>
      <c r="T55" s="924"/>
      <c r="U55" s="924"/>
      <c r="V55" s="924"/>
    </row>
    <row r="56" spans="1:22" s="923" customFormat="1" ht="13.05" customHeight="1">
      <c r="A56" s="909" t="s">
        <v>1091</v>
      </c>
      <c r="B56" s="909" t="s">
        <v>1092</v>
      </c>
      <c r="C56" s="1811">
        <v>243</v>
      </c>
      <c r="D56" s="1693" t="s">
        <v>32</v>
      </c>
      <c r="E56" s="1693"/>
      <c r="F56" s="1693" t="s">
        <v>32</v>
      </c>
      <c r="G56" s="1811">
        <v>243</v>
      </c>
      <c r="H56" s="967" t="s">
        <v>32</v>
      </c>
      <c r="J56" s="924"/>
      <c r="K56" s="924"/>
      <c r="L56" s="924"/>
      <c r="M56" s="924"/>
      <c r="N56" s="924"/>
      <c r="O56" s="924"/>
      <c r="P56" s="924"/>
      <c r="Q56" s="924"/>
      <c r="R56" s="924"/>
      <c r="S56" s="924"/>
      <c r="T56" s="924"/>
      <c r="U56" s="924"/>
      <c r="V56" s="924"/>
    </row>
    <row r="57" spans="1:22" s="923" customFormat="1" ht="13.05" customHeight="1">
      <c r="A57" s="929" t="s">
        <v>1093</v>
      </c>
      <c r="B57" s="909" t="s">
        <v>575</v>
      </c>
      <c r="C57" s="1811">
        <v>6</v>
      </c>
      <c r="D57" s="1693" t="s">
        <v>32</v>
      </c>
      <c r="E57" s="1693"/>
      <c r="F57" s="1693" t="s">
        <v>32</v>
      </c>
      <c r="G57" s="1811">
        <v>6</v>
      </c>
      <c r="H57" s="967" t="s">
        <v>32</v>
      </c>
      <c r="J57" s="924"/>
      <c r="K57" s="924"/>
      <c r="L57" s="924"/>
      <c r="M57" s="924"/>
      <c r="N57" s="924"/>
      <c r="O57" s="924"/>
      <c r="P57" s="924"/>
      <c r="Q57" s="924"/>
      <c r="R57" s="924"/>
      <c r="S57" s="924"/>
      <c r="T57" s="924"/>
      <c r="U57" s="924"/>
      <c r="V57" s="924"/>
    </row>
    <row r="58" spans="1:22" s="923" customFormat="1" ht="13.05" customHeight="1">
      <c r="A58" s="929" t="s">
        <v>1094</v>
      </c>
      <c r="B58" s="909" t="s">
        <v>574</v>
      </c>
      <c r="C58" s="1811">
        <v>308</v>
      </c>
      <c r="D58" s="1693" t="s">
        <v>32</v>
      </c>
      <c r="E58" s="1693"/>
      <c r="F58" s="1693" t="s">
        <v>32</v>
      </c>
      <c r="G58" s="1811">
        <v>304</v>
      </c>
      <c r="H58" s="967">
        <v>4</v>
      </c>
      <c r="J58" s="924"/>
      <c r="K58" s="924"/>
      <c r="L58" s="924"/>
      <c r="M58" s="924"/>
      <c r="N58" s="924"/>
      <c r="O58" s="924"/>
      <c r="P58" s="924"/>
      <c r="Q58" s="924"/>
      <c r="R58" s="924"/>
      <c r="S58" s="924"/>
      <c r="T58" s="924"/>
      <c r="U58" s="924"/>
      <c r="V58" s="924"/>
    </row>
    <row r="59" spans="1:22" s="923" customFormat="1" ht="13.05" customHeight="1">
      <c r="A59" s="929" t="s">
        <v>1095</v>
      </c>
      <c r="B59" s="909" t="s">
        <v>577</v>
      </c>
      <c r="C59" s="967">
        <v>9</v>
      </c>
      <c r="D59" s="1693" t="s">
        <v>32</v>
      </c>
      <c r="E59" s="1693"/>
      <c r="F59" s="1693" t="s">
        <v>32</v>
      </c>
      <c r="G59" s="967">
        <v>9</v>
      </c>
      <c r="H59" s="967" t="s">
        <v>32</v>
      </c>
      <c r="J59" s="924"/>
      <c r="K59" s="924"/>
      <c r="L59" s="924"/>
      <c r="M59" s="924"/>
      <c r="N59" s="924"/>
      <c r="O59" s="924"/>
      <c r="P59" s="924"/>
      <c r="Q59" s="924"/>
      <c r="R59" s="924"/>
      <c r="S59" s="924"/>
      <c r="T59" s="924"/>
      <c r="U59" s="924"/>
      <c r="V59" s="924"/>
    </row>
    <row r="60" spans="1:22" s="923" customFormat="1" ht="13.05" customHeight="1">
      <c r="A60" s="929" t="s">
        <v>1096</v>
      </c>
      <c r="B60" s="909" t="s">
        <v>586</v>
      </c>
      <c r="C60" s="1811" t="s">
        <v>32</v>
      </c>
      <c r="D60" s="1811" t="s">
        <v>32</v>
      </c>
      <c r="E60" s="941"/>
      <c r="F60" s="1811" t="s">
        <v>32</v>
      </c>
      <c r="G60" s="967" t="s">
        <v>32</v>
      </c>
      <c r="H60" s="967" t="s">
        <v>32</v>
      </c>
      <c r="J60" s="924"/>
      <c r="K60" s="924"/>
      <c r="L60" s="924"/>
      <c r="M60" s="924"/>
      <c r="N60" s="924"/>
      <c r="O60" s="924"/>
      <c r="P60" s="924"/>
      <c r="Q60" s="924"/>
      <c r="R60" s="924"/>
      <c r="S60" s="924"/>
      <c r="T60" s="924"/>
      <c r="U60" s="924"/>
      <c r="V60" s="924"/>
    </row>
    <row r="61" spans="1:22" s="923" customFormat="1" ht="13.05" customHeight="1">
      <c r="A61" s="909" t="s">
        <v>1097</v>
      </c>
      <c r="B61" s="909" t="s">
        <v>1098</v>
      </c>
      <c r="C61" s="1811">
        <v>850</v>
      </c>
      <c r="D61" s="967">
        <v>11</v>
      </c>
      <c r="E61" s="941"/>
      <c r="F61" s="967">
        <v>850</v>
      </c>
      <c r="G61" s="1811" t="s">
        <v>32</v>
      </c>
      <c r="H61" s="967" t="s">
        <v>32</v>
      </c>
      <c r="J61" s="924"/>
      <c r="K61" s="924"/>
      <c r="L61" s="924"/>
      <c r="M61" s="924"/>
      <c r="N61" s="924"/>
      <c r="O61" s="924"/>
      <c r="P61" s="924"/>
      <c r="Q61" s="924"/>
      <c r="R61" s="924"/>
      <c r="S61" s="924"/>
      <c r="T61" s="924"/>
      <c r="U61" s="924"/>
      <c r="V61" s="924"/>
    </row>
    <row r="62" spans="1:22" s="923" customFormat="1" ht="13.05" customHeight="1">
      <c r="A62" s="909" t="s">
        <v>1097</v>
      </c>
      <c r="B62" s="909" t="s">
        <v>1099</v>
      </c>
      <c r="C62" s="1811">
        <v>956</v>
      </c>
      <c r="D62" s="967">
        <v>53</v>
      </c>
      <c r="E62" s="941"/>
      <c r="F62" s="967">
        <v>919</v>
      </c>
      <c r="G62" s="1811" t="s">
        <v>32</v>
      </c>
      <c r="H62" s="967">
        <v>37</v>
      </c>
      <c r="J62" s="924"/>
      <c r="K62" s="924"/>
      <c r="L62" s="924"/>
      <c r="M62" s="924"/>
      <c r="N62" s="924"/>
      <c r="O62" s="924"/>
      <c r="P62" s="924"/>
      <c r="Q62" s="924"/>
      <c r="R62" s="924"/>
      <c r="S62" s="924"/>
      <c r="T62" s="924"/>
      <c r="U62" s="924"/>
      <c r="V62" s="924"/>
    </row>
    <row r="63" spans="1:22" s="923" customFormat="1" ht="13.05" customHeight="1">
      <c r="A63" s="909" t="s">
        <v>1100</v>
      </c>
      <c r="B63" s="909" t="s">
        <v>1101</v>
      </c>
      <c r="C63" s="1812">
        <v>13</v>
      </c>
      <c r="D63" s="1812" t="s">
        <v>32</v>
      </c>
      <c r="E63" s="943" t="s">
        <v>32</v>
      </c>
      <c r="F63" s="1812" t="s">
        <v>32</v>
      </c>
      <c r="G63" s="1812">
        <v>13</v>
      </c>
      <c r="H63" s="967" t="s">
        <v>32</v>
      </c>
      <c r="J63" s="924"/>
      <c r="K63" s="924"/>
      <c r="L63" s="924"/>
      <c r="M63" s="924"/>
      <c r="N63" s="924"/>
      <c r="O63" s="924"/>
      <c r="P63" s="924"/>
      <c r="Q63" s="924"/>
      <c r="R63" s="924"/>
      <c r="S63" s="924"/>
      <c r="T63" s="924"/>
      <c r="U63" s="924"/>
      <c r="V63" s="924"/>
    </row>
    <row r="64" spans="1:22" s="923" customFormat="1" ht="13.05" customHeight="1">
      <c r="A64" s="909" t="s">
        <v>1102</v>
      </c>
      <c r="B64" s="909" t="s">
        <v>1103</v>
      </c>
      <c r="C64" s="1812">
        <v>1178</v>
      </c>
      <c r="D64" s="967">
        <v>2</v>
      </c>
      <c r="E64" s="967"/>
      <c r="F64" s="967">
        <v>75</v>
      </c>
      <c r="G64" s="1812">
        <v>1058</v>
      </c>
      <c r="H64" s="967">
        <v>45</v>
      </c>
      <c r="J64" s="924"/>
      <c r="K64" s="924"/>
      <c r="L64" s="924"/>
      <c r="M64" s="924"/>
      <c r="N64" s="924"/>
      <c r="O64" s="924"/>
      <c r="P64" s="924"/>
      <c r="Q64" s="924"/>
      <c r="R64" s="924"/>
      <c r="S64" s="924"/>
      <c r="T64" s="924"/>
      <c r="U64" s="924"/>
      <c r="V64" s="924"/>
    </row>
    <row r="65" spans="1:22" s="923" customFormat="1" ht="13.05" customHeight="1">
      <c r="A65" s="909" t="s">
        <v>1104</v>
      </c>
      <c r="B65" s="909" t="s">
        <v>1105</v>
      </c>
      <c r="C65" s="1812">
        <v>241</v>
      </c>
      <c r="D65" s="967" t="s">
        <v>32</v>
      </c>
      <c r="E65" s="967"/>
      <c r="F65" s="967" t="s">
        <v>32</v>
      </c>
      <c r="G65" s="1812">
        <v>241</v>
      </c>
      <c r="H65" s="967" t="s">
        <v>32</v>
      </c>
      <c r="J65" s="924"/>
      <c r="K65" s="924"/>
      <c r="L65" s="924"/>
      <c r="M65" s="924"/>
      <c r="N65" s="924"/>
      <c r="O65" s="924"/>
      <c r="P65" s="924"/>
      <c r="Q65" s="924"/>
      <c r="R65" s="924"/>
      <c r="S65" s="924"/>
      <c r="T65" s="924"/>
      <c r="U65" s="924"/>
      <c r="V65" s="924"/>
    </row>
    <row r="66" spans="1:22" s="923" customFormat="1" ht="13.05" customHeight="1">
      <c r="A66" s="909" t="s">
        <v>1106</v>
      </c>
      <c r="B66" s="909" t="s">
        <v>1107</v>
      </c>
      <c r="C66" s="1812">
        <v>102</v>
      </c>
      <c r="D66" s="967" t="s">
        <v>32</v>
      </c>
      <c r="E66" s="942"/>
      <c r="F66" s="1812" t="s">
        <v>32</v>
      </c>
      <c r="G66" s="1812">
        <v>31</v>
      </c>
      <c r="H66" s="967">
        <v>71</v>
      </c>
      <c r="J66" s="924"/>
      <c r="K66" s="924"/>
      <c r="L66" s="924"/>
      <c r="M66" s="924"/>
      <c r="N66" s="924"/>
      <c r="O66" s="924"/>
      <c r="P66" s="924"/>
      <c r="Q66" s="924"/>
      <c r="R66" s="924"/>
      <c r="S66" s="924"/>
      <c r="T66" s="924"/>
      <c r="U66" s="924"/>
      <c r="V66" s="924"/>
    </row>
    <row r="67" spans="1:22" s="923" customFormat="1" ht="13.05" customHeight="1">
      <c r="A67" s="909" t="s">
        <v>1108</v>
      </c>
      <c r="B67" s="909" t="s">
        <v>1109</v>
      </c>
      <c r="C67" s="967">
        <v>115</v>
      </c>
      <c r="D67" s="967" t="s">
        <v>32</v>
      </c>
      <c r="E67" s="942"/>
      <c r="F67" s="967">
        <v>115</v>
      </c>
      <c r="G67" s="967" t="s">
        <v>32</v>
      </c>
      <c r="H67" s="967" t="s">
        <v>32</v>
      </c>
      <c r="J67" s="924"/>
      <c r="K67" s="924"/>
      <c r="L67" s="924"/>
      <c r="M67" s="924"/>
      <c r="N67" s="924"/>
      <c r="O67" s="924"/>
      <c r="P67" s="924"/>
      <c r="Q67" s="924"/>
      <c r="R67" s="924"/>
      <c r="S67" s="924"/>
      <c r="T67" s="924"/>
      <c r="U67" s="924"/>
      <c r="V67" s="924"/>
    </row>
    <row r="68" spans="1:22" s="917" customFormat="1" ht="13.05" customHeight="1">
      <c r="A68" s="909" t="s">
        <v>1110</v>
      </c>
      <c r="B68" s="909" t="s">
        <v>1111</v>
      </c>
      <c r="C68" s="1812">
        <v>12</v>
      </c>
      <c r="D68" s="967" t="s">
        <v>32</v>
      </c>
      <c r="E68" s="967"/>
      <c r="F68" s="967">
        <v>12</v>
      </c>
      <c r="G68" s="1812" t="s">
        <v>32</v>
      </c>
      <c r="H68" s="967" t="s">
        <v>32</v>
      </c>
      <c r="J68" s="918"/>
      <c r="K68" s="918"/>
      <c r="L68" s="918"/>
      <c r="M68" s="918"/>
      <c r="N68" s="918"/>
      <c r="O68" s="918"/>
      <c r="P68" s="918"/>
      <c r="Q68" s="918"/>
      <c r="R68" s="918"/>
      <c r="S68" s="918"/>
      <c r="T68" s="918"/>
      <c r="U68" s="918"/>
      <c r="V68" s="918"/>
    </row>
    <row r="69" spans="1:22" s="917" customFormat="1" ht="13.05" customHeight="1">
      <c r="A69" s="909" t="s">
        <v>1112</v>
      </c>
      <c r="B69" s="909" t="s">
        <v>589</v>
      </c>
      <c r="C69" s="1812">
        <v>9024</v>
      </c>
      <c r="D69" s="967">
        <v>340</v>
      </c>
      <c r="E69" s="942"/>
      <c r="F69" s="967">
        <v>8598</v>
      </c>
      <c r="G69" s="1812" t="s">
        <v>32</v>
      </c>
      <c r="H69" s="967">
        <v>426</v>
      </c>
      <c r="J69" s="918"/>
      <c r="K69" s="918"/>
      <c r="L69" s="918" t="s">
        <v>576</v>
      </c>
      <c r="M69" s="918"/>
      <c r="N69" s="918"/>
      <c r="O69" s="918"/>
      <c r="P69" s="918"/>
      <c r="Q69" s="918"/>
      <c r="R69" s="918"/>
      <c r="S69" s="918"/>
      <c r="T69" s="918"/>
      <c r="U69" s="918"/>
      <c r="V69" s="918"/>
    </row>
    <row r="70" spans="1:22" s="917" customFormat="1" ht="13.05" customHeight="1">
      <c r="A70" s="909" t="s">
        <v>1113</v>
      </c>
      <c r="B70" s="909" t="s">
        <v>1114</v>
      </c>
      <c r="C70" s="1812">
        <v>1</v>
      </c>
      <c r="D70" s="967" t="s">
        <v>32</v>
      </c>
      <c r="E70" s="942"/>
      <c r="F70" s="1812">
        <v>1</v>
      </c>
      <c r="G70" s="1812" t="s">
        <v>32</v>
      </c>
      <c r="H70" s="967" t="s">
        <v>32</v>
      </c>
      <c r="J70" s="918"/>
      <c r="K70" s="918"/>
      <c r="L70" s="918"/>
      <c r="M70" s="918"/>
      <c r="N70" s="918"/>
      <c r="O70" s="918"/>
      <c r="P70" s="918"/>
      <c r="Q70" s="918"/>
      <c r="R70" s="918"/>
      <c r="S70" s="918"/>
      <c r="T70" s="918"/>
      <c r="U70" s="918"/>
      <c r="V70" s="918"/>
    </row>
    <row r="71" spans="1:22" s="917" customFormat="1" ht="13.05" customHeight="1">
      <c r="A71" s="909" t="s">
        <v>1115</v>
      </c>
      <c r="B71" s="909" t="s">
        <v>587</v>
      </c>
      <c r="C71" s="1812">
        <v>40</v>
      </c>
      <c r="D71" s="967" t="s">
        <v>32</v>
      </c>
      <c r="E71" s="942"/>
      <c r="F71" s="1812">
        <v>40</v>
      </c>
      <c r="G71" s="1812" t="s">
        <v>32</v>
      </c>
      <c r="H71" s="967" t="s">
        <v>32</v>
      </c>
      <c r="J71" s="918"/>
      <c r="K71" s="918"/>
      <c r="L71" s="918"/>
      <c r="M71" s="918"/>
      <c r="N71" s="918"/>
      <c r="O71" s="918"/>
      <c r="P71" s="918"/>
      <c r="Q71" s="918"/>
      <c r="R71" s="918"/>
      <c r="S71" s="918"/>
      <c r="T71" s="918"/>
      <c r="U71" s="918"/>
      <c r="V71" s="918"/>
    </row>
    <row r="72" spans="1:22" s="917" customFormat="1" ht="13.05" customHeight="1">
      <c r="A72" s="909" t="s">
        <v>1116</v>
      </c>
      <c r="B72" s="909" t="s">
        <v>588</v>
      </c>
      <c r="C72" s="1812">
        <v>101</v>
      </c>
      <c r="D72" s="967" t="s">
        <v>32</v>
      </c>
      <c r="E72" s="942"/>
      <c r="F72" s="1812">
        <v>101</v>
      </c>
      <c r="G72" s="1812" t="s">
        <v>32</v>
      </c>
      <c r="H72" s="1812" t="s">
        <v>32</v>
      </c>
      <c r="J72" s="918"/>
      <c r="K72" s="918"/>
      <c r="L72" s="918"/>
      <c r="M72" s="918"/>
      <c r="N72" s="918"/>
      <c r="O72" s="918"/>
      <c r="P72" s="918"/>
      <c r="Q72" s="918"/>
      <c r="R72" s="918"/>
      <c r="S72" s="918"/>
      <c r="T72" s="918"/>
      <c r="U72" s="918"/>
      <c r="V72" s="918"/>
    </row>
    <row r="73" spans="1:22" s="917" customFormat="1" ht="13.05" customHeight="1">
      <c r="A73" s="1813" t="s">
        <v>1117</v>
      </c>
      <c r="B73" s="926" t="s">
        <v>585</v>
      </c>
      <c r="C73" s="967">
        <v>829</v>
      </c>
      <c r="D73" s="967" t="s">
        <v>32</v>
      </c>
      <c r="E73" s="942"/>
      <c r="F73" s="967">
        <v>287</v>
      </c>
      <c r="G73" s="967">
        <v>517</v>
      </c>
      <c r="H73" s="967">
        <v>25</v>
      </c>
      <c r="J73" s="918"/>
      <c r="K73" s="918"/>
      <c r="L73" s="918"/>
      <c r="M73" s="918"/>
      <c r="N73" s="918"/>
      <c r="O73" s="918"/>
      <c r="P73" s="918"/>
      <c r="Q73" s="918"/>
      <c r="R73" s="918"/>
      <c r="S73" s="918"/>
      <c r="T73" s="918"/>
      <c r="U73" s="918"/>
      <c r="V73" s="918"/>
    </row>
    <row r="74" spans="1:22" s="917" customFormat="1" ht="13.05" customHeight="1">
      <c r="A74" s="1814" t="s">
        <v>1118</v>
      </c>
      <c r="B74" s="926" t="s">
        <v>1119</v>
      </c>
      <c r="C74" s="1815">
        <v>5</v>
      </c>
      <c r="D74" s="967" t="s">
        <v>32</v>
      </c>
      <c r="E74" s="944"/>
      <c r="F74" s="1815">
        <v>5</v>
      </c>
      <c r="G74" s="967" t="s">
        <v>32</v>
      </c>
      <c r="H74" s="967" t="s">
        <v>32</v>
      </c>
      <c r="J74" s="918"/>
      <c r="K74" s="918"/>
      <c r="L74" s="918"/>
      <c r="M74" s="918"/>
      <c r="N74" s="918"/>
      <c r="O74" s="918"/>
      <c r="P74" s="918"/>
      <c r="Q74" s="918"/>
      <c r="R74" s="918"/>
      <c r="S74" s="918"/>
      <c r="T74" s="918"/>
      <c r="U74" s="918"/>
      <c r="V74" s="918"/>
    </row>
    <row r="75" spans="1:22" s="917" customFormat="1" ht="13.05" customHeight="1">
      <c r="A75" s="1816" t="s">
        <v>1120</v>
      </c>
      <c r="B75" s="909" t="s">
        <v>583</v>
      </c>
      <c r="C75" s="967">
        <v>10</v>
      </c>
      <c r="D75" s="967" t="s">
        <v>32</v>
      </c>
      <c r="E75" s="922"/>
      <c r="F75" s="967">
        <v>9</v>
      </c>
      <c r="G75" s="967" t="s">
        <v>32</v>
      </c>
      <c r="H75" s="967">
        <v>1</v>
      </c>
      <c r="J75" s="918"/>
      <c r="K75" s="918"/>
      <c r="L75" s="918"/>
      <c r="M75" s="918"/>
      <c r="N75" s="918"/>
      <c r="O75" s="918"/>
      <c r="P75" s="918"/>
      <c r="Q75" s="918"/>
      <c r="R75" s="918"/>
      <c r="S75" s="918"/>
      <c r="T75" s="918"/>
      <c r="U75" s="918"/>
      <c r="V75" s="918"/>
    </row>
    <row r="76" spans="1:22" s="917" customFormat="1" ht="13.05" customHeight="1">
      <c r="A76" s="929" t="s">
        <v>1121</v>
      </c>
      <c r="B76" s="909" t="s">
        <v>578</v>
      </c>
      <c r="C76" s="1817">
        <v>450</v>
      </c>
      <c r="D76" s="1817" t="s">
        <v>32</v>
      </c>
      <c r="E76" s="945"/>
      <c r="F76" s="1817">
        <v>34</v>
      </c>
      <c r="G76" s="967">
        <v>399</v>
      </c>
      <c r="H76" s="967">
        <v>17</v>
      </c>
    </row>
    <row r="77" spans="1:22" s="917" customFormat="1" ht="13.05" customHeight="1">
      <c r="A77" s="929" t="s">
        <v>1122</v>
      </c>
      <c r="B77" s="909" t="s">
        <v>581</v>
      </c>
      <c r="C77" s="1817">
        <v>83</v>
      </c>
      <c r="D77" s="967" t="s">
        <v>32</v>
      </c>
      <c r="E77" s="967"/>
      <c r="F77" s="967" t="s">
        <v>32</v>
      </c>
      <c r="G77" s="1817">
        <v>82</v>
      </c>
      <c r="H77" s="967">
        <v>1</v>
      </c>
    </row>
    <row r="78" spans="1:22" s="917" customFormat="1" ht="13.05" customHeight="1">
      <c r="A78" s="929" t="s">
        <v>1123</v>
      </c>
      <c r="B78" s="909" t="s">
        <v>580</v>
      </c>
      <c r="C78" s="1817" t="s">
        <v>32</v>
      </c>
      <c r="D78" s="967" t="s">
        <v>32</v>
      </c>
      <c r="E78" s="945"/>
      <c r="F78" s="1817" t="s">
        <v>32</v>
      </c>
      <c r="G78" s="1817" t="s">
        <v>32</v>
      </c>
      <c r="H78" s="967" t="s">
        <v>32</v>
      </c>
    </row>
    <row r="79" spans="1:22" s="917" customFormat="1" ht="13.05" customHeight="1">
      <c r="A79" s="909" t="s">
        <v>1124</v>
      </c>
      <c r="B79" s="909" t="s">
        <v>1125</v>
      </c>
      <c r="C79" s="1817">
        <v>2888</v>
      </c>
      <c r="D79" s="967">
        <v>57</v>
      </c>
      <c r="E79" s="945"/>
      <c r="F79" s="1817">
        <v>1399</v>
      </c>
      <c r="G79" s="967">
        <v>1453</v>
      </c>
      <c r="H79" s="967">
        <v>36</v>
      </c>
    </row>
    <row r="80" spans="1:22" s="917" customFormat="1" ht="13.05" customHeight="1">
      <c r="A80" s="909" t="s">
        <v>1126</v>
      </c>
      <c r="B80" s="909" t="s">
        <v>1127</v>
      </c>
      <c r="C80" s="1817">
        <v>340</v>
      </c>
      <c r="D80" s="967" t="s">
        <v>32</v>
      </c>
      <c r="E80" s="945"/>
      <c r="F80" s="1817" t="s">
        <v>32</v>
      </c>
      <c r="G80" s="967">
        <v>332</v>
      </c>
      <c r="H80" s="967">
        <v>8</v>
      </c>
    </row>
    <row r="81" spans="1:8" s="917" customFormat="1" ht="13.05" customHeight="1">
      <c r="A81" s="909" t="s">
        <v>1128</v>
      </c>
      <c r="B81" s="909" t="s">
        <v>1129</v>
      </c>
      <c r="C81" s="1817">
        <v>38</v>
      </c>
      <c r="D81" s="1817" t="s">
        <v>32</v>
      </c>
      <c r="E81" s="945"/>
      <c r="F81" s="1817" t="s">
        <v>32</v>
      </c>
      <c r="G81" s="967">
        <v>38</v>
      </c>
      <c r="H81" s="967" t="s">
        <v>32</v>
      </c>
    </row>
    <row r="82" spans="1:8" s="917" customFormat="1" ht="13.05" customHeight="1">
      <c r="A82" s="909" t="s">
        <v>1130</v>
      </c>
      <c r="B82" s="1692" t="s">
        <v>1131</v>
      </c>
      <c r="C82" s="1817">
        <v>67</v>
      </c>
      <c r="D82" s="1817" t="s">
        <v>32</v>
      </c>
      <c r="E82" s="945"/>
      <c r="F82" s="1817" t="s">
        <v>32</v>
      </c>
      <c r="G82" s="967">
        <v>67</v>
      </c>
      <c r="H82" s="967" t="s">
        <v>32</v>
      </c>
    </row>
    <row r="83" spans="1:8" s="917" customFormat="1" ht="13.05" customHeight="1">
      <c r="A83" s="929" t="s">
        <v>1132</v>
      </c>
      <c r="B83" s="909" t="s">
        <v>584</v>
      </c>
      <c r="C83" s="1818">
        <v>317</v>
      </c>
      <c r="D83" s="967">
        <v>1</v>
      </c>
      <c r="E83" s="967"/>
      <c r="F83" s="967">
        <v>124</v>
      </c>
      <c r="G83" s="1818">
        <v>130</v>
      </c>
      <c r="H83" s="967">
        <v>63</v>
      </c>
    </row>
    <row r="84" spans="1:8" s="917" customFormat="1" ht="13.05" customHeight="1">
      <c r="A84" s="929" t="s">
        <v>1133</v>
      </c>
      <c r="B84" s="909" t="s">
        <v>1134</v>
      </c>
      <c r="C84" s="1818">
        <v>10</v>
      </c>
      <c r="D84" s="967" t="s">
        <v>32</v>
      </c>
      <c r="E84" s="967"/>
      <c r="F84" s="967" t="s">
        <v>32</v>
      </c>
      <c r="G84" s="1818" t="s">
        <v>32</v>
      </c>
      <c r="H84" s="967">
        <v>10</v>
      </c>
    </row>
    <row r="85" spans="1:8" s="917" customFormat="1" ht="13.05" customHeight="1">
      <c r="A85" s="929" t="s">
        <v>1135</v>
      </c>
      <c r="B85" s="909" t="s">
        <v>582</v>
      </c>
      <c r="C85" s="1818">
        <v>23</v>
      </c>
      <c r="D85" s="967" t="s">
        <v>32</v>
      </c>
      <c r="E85" s="967"/>
      <c r="F85" s="967" t="s">
        <v>32</v>
      </c>
      <c r="G85" s="1818">
        <v>23</v>
      </c>
      <c r="H85" s="967" t="s">
        <v>32</v>
      </c>
    </row>
    <row r="86" spans="1:8" s="917" customFormat="1" ht="13.05" customHeight="1">
      <c r="A86" s="929" t="s">
        <v>1136</v>
      </c>
      <c r="B86" s="909"/>
      <c r="C86" s="1818" t="s">
        <v>32</v>
      </c>
      <c r="D86" s="967" t="s">
        <v>32</v>
      </c>
      <c r="E86" s="967"/>
      <c r="F86" s="967" t="s">
        <v>32</v>
      </c>
      <c r="G86" s="1818" t="s">
        <v>32</v>
      </c>
      <c r="H86" s="967" t="s">
        <v>32</v>
      </c>
    </row>
    <row r="87" spans="1:8" s="925" customFormat="1" ht="13.05" customHeight="1">
      <c r="A87" s="909" t="s">
        <v>1137</v>
      </c>
      <c r="B87" s="909" t="s">
        <v>591</v>
      </c>
      <c r="C87" s="1818">
        <v>76</v>
      </c>
      <c r="D87" s="967" t="s">
        <v>32</v>
      </c>
      <c r="E87" s="967"/>
      <c r="F87" s="967" t="s">
        <v>32</v>
      </c>
      <c r="G87" s="1818">
        <v>76</v>
      </c>
      <c r="H87" s="967" t="s">
        <v>32</v>
      </c>
    </row>
    <row r="88" spans="1:8" s="925" customFormat="1" ht="13.05" customHeight="1">
      <c r="A88" s="928" t="s">
        <v>1138</v>
      </c>
      <c r="B88" s="928" t="s">
        <v>1139</v>
      </c>
      <c r="C88" s="1819">
        <v>155</v>
      </c>
      <c r="D88" s="1819" t="s">
        <v>32</v>
      </c>
      <c r="E88" s="922"/>
      <c r="F88" s="1820" t="s">
        <v>32</v>
      </c>
      <c r="G88" s="1821">
        <v>155</v>
      </c>
      <c r="H88" s="967" t="s">
        <v>32</v>
      </c>
    </row>
    <row r="89" spans="1:8" s="925" customFormat="1" ht="13.05" customHeight="1">
      <c r="A89" s="928" t="s">
        <v>1140</v>
      </c>
      <c r="B89" s="928" t="s">
        <v>590</v>
      </c>
      <c r="C89" s="1822">
        <v>34</v>
      </c>
      <c r="D89" s="967" t="s">
        <v>32</v>
      </c>
      <c r="E89" s="967"/>
      <c r="F89" s="967" t="s">
        <v>32</v>
      </c>
      <c r="G89" s="1822">
        <v>34</v>
      </c>
      <c r="H89" s="967" t="s">
        <v>32</v>
      </c>
    </row>
    <row r="90" spans="1:8" s="925" customFormat="1" ht="13.05" customHeight="1">
      <c r="A90" s="928" t="s">
        <v>1141</v>
      </c>
      <c r="B90" s="928" t="s">
        <v>592</v>
      </c>
      <c r="C90" s="1822">
        <v>64</v>
      </c>
      <c r="D90" s="967" t="s">
        <v>32</v>
      </c>
      <c r="E90" s="967"/>
      <c r="F90" s="967" t="s">
        <v>32</v>
      </c>
      <c r="G90" s="1822">
        <v>34</v>
      </c>
      <c r="H90" s="967" t="s">
        <v>32</v>
      </c>
    </row>
    <row r="91" spans="1:8" s="917" customFormat="1" ht="13.05" customHeight="1">
      <c r="A91" s="928" t="s">
        <v>1142</v>
      </c>
      <c r="B91" s="928" t="s">
        <v>593</v>
      </c>
      <c r="C91" s="1822">
        <v>48</v>
      </c>
      <c r="D91" s="967" t="s">
        <v>32</v>
      </c>
      <c r="E91" s="967"/>
      <c r="F91" s="967" t="s">
        <v>32</v>
      </c>
      <c r="G91" s="1822">
        <v>48</v>
      </c>
      <c r="H91" s="967" t="s">
        <v>32</v>
      </c>
    </row>
    <row r="92" spans="1:8" s="917" customFormat="1" ht="13.05" customHeight="1">
      <c r="A92" s="1823" t="s">
        <v>1143</v>
      </c>
      <c r="B92" s="928" t="s">
        <v>594</v>
      </c>
      <c r="C92" s="1822"/>
      <c r="D92" s="967" t="s">
        <v>32</v>
      </c>
      <c r="E92" s="967"/>
      <c r="F92" s="967" t="s">
        <v>32</v>
      </c>
      <c r="G92" s="1822" t="s">
        <v>32</v>
      </c>
      <c r="H92" s="967" t="s">
        <v>32</v>
      </c>
    </row>
    <row r="93" spans="1:8" s="917" customFormat="1" ht="13.05" customHeight="1">
      <c r="A93" s="928" t="s">
        <v>1144</v>
      </c>
      <c r="B93" s="928" t="s">
        <v>595</v>
      </c>
      <c r="C93" s="1822">
        <v>63</v>
      </c>
      <c r="D93" s="1822" t="s">
        <v>32</v>
      </c>
      <c r="E93" s="946"/>
      <c r="F93" s="967" t="s">
        <v>32</v>
      </c>
      <c r="G93" s="1822">
        <v>63</v>
      </c>
      <c r="H93" s="1822" t="s">
        <v>32</v>
      </c>
    </row>
    <row r="94" spans="1:8" s="917" customFormat="1" ht="13.05" customHeight="1">
      <c r="A94" s="928" t="s">
        <v>1145</v>
      </c>
      <c r="B94" s="928" t="s">
        <v>596</v>
      </c>
      <c r="C94" s="1822">
        <v>2</v>
      </c>
      <c r="D94" s="1822" t="s">
        <v>32</v>
      </c>
      <c r="E94" s="946"/>
      <c r="F94" s="1822" t="s">
        <v>32</v>
      </c>
      <c r="G94" s="967">
        <v>2</v>
      </c>
      <c r="H94" s="1822" t="s">
        <v>32</v>
      </c>
    </row>
    <row r="95" spans="1:8" s="917" customFormat="1" ht="13.05" customHeight="1">
      <c r="A95" s="928" t="s">
        <v>1146</v>
      </c>
      <c r="B95" s="928" t="s">
        <v>1147</v>
      </c>
      <c r="C95" s="1822">
        <v>1</v>
      </c>
      <c r="D95" s="1822" t="s">
        <v>32</v>
      </c>
      <c r="E95" s="946"/>
      <c r="F95" s="1822" t="s">
        <v>32</v>
      </c>
      <c r="G95" s="1822">
        <v>1</v>
      </c>
      <c r="H95" s="1822" t="s">
        <v>32</v>
      </c>
    </row>
    <row r="96" spans="1:8" s="917" customFormat="1" ht="13.05" customHeight="1">
      <c r="A96" s="928" t="s">
        <v>1148</v>
      </c>
      <c r="B96" s="928" t="s">
        <v>597</v>
      </c>
      <c r="C96" s="1822">
        <v>1052</v>
      </c>
      <c r="D96" s="1822">
        <v>32</v>
      </c>
      <c r="E96" s="946"/>
      <c r="F96" s="1822" t="s">
        <v>32</v>
      </c>
      <c r="G96" s="1822">
        <v>957</v>
      </c>
      <c r="H96" s="1822">
        <v>95</v>
      </c>
    </row>
    <row r="97" spans="1:8" s="917" customFormat="1" ht="13.05" customHeight="1">
      <c r="A97" s="928" t="s">
        <v>1149</v>
      </c>
      <c r="B97" s="928" t="s">
        <v>1150</v>
      </c>
      <c r="C97" s="1822">
        <v>83</v>
      </c>
      <c r="D97" s="1822" t="s">
        <v>32</v>
      </c>
      <c r="E97" s="946"/>
      <c r="F97" s="1822" t="s">
        <v>32</v>
      </c>
      <c r="G97" s="1822">
        <v>83</v>
      </c>
      <c r="H97" s="967" t="s">
        <v>32</v>
      </c>
    </row>
    <row r="98" spans="1:8" s="917" customFormat="1" ht="13.05" customHeight="1">
      <c r="A98" s="909" t="s">
        <v>1151</v>
      </c>
      <c r="B98" s="909" t="s">
        <v>598</v>
      </c>
      <c r="C98" s="939">
        <v>69</v>
      </c>
      <c r="D98" s="939">
        <v>2</v>
      </c>
      <c r="E98" s="1824"/>
      <c r="F98" s="939">
        <v>58</v>
      </c>
      <c r="G98" s="939" t="s">
        <v>32</v>
      </c>
      <c r="H98" s="939">
        <v>11</v>
      </c>
    </row>
    <row r="99" spans="1:8" s="917" customFormat="1" ht="13.05" customHeight="1">
      <c r="A99" s="909" t="s">
        <v>1152</v>
      </c>
      <c r="B99" s="909" t="s">
        <v>599</v>
      </c>
      <c r="C99" s="1819">
        <v>166</v>
      </c>
      <c r="D99" s="1819">
        <v>9</v>
      </c>
      <c r="E99" s="939"/>
      <c r="F99" s="1820">
        <v>154</v>
      </c>
      <c r="G99" s="1821">
        <v>5</v>
      </c>
      <c r="H99" s="1825">
        <v>7</v>
      </c>
    </row>
    <row r="100" spans="1:8" s="917" customFormat="1" ht="13.05" customHeight="1">
      <c r="A100" s="909" t="s">
        <v>1153</v>
      </c>
      <c r="B100" s="909" t="s">
        <v>600</v>
      </c>
      <c r="C100" s="939">
        <v>402</v>
      </c>
      <c r="D100" s="939">
        <v>15</v>
      </c>
      <c r="E100" s="1824"/>
      <c r="F100" s="939">
        <v>270</v>
      </c>
      <c r="G100" s="939">
        <v>44</v>
      </c>
      <c r="H100" s="939">
        <v>88</v>
      </c>
    </row>
    <row r="101" spans="1:8" s="917" customFormat="1" ht="13.05" customHeight="1">
      <c r="A101" s="909" t="s">
        <v>1154</v>
      </c>
      <c r="B101" s="909" t="s">
        <v>601</v>
      </c>
      <c r="C101" s="939">
        <v>79</v>
      </c>
      <c r="D101" s="939">
        <v>22</v>
      </c>
      <c r="E101" s="1824"/>
      <c r="F101" s="939">
        <v>56</v>
      </c>
      <c r="G101" s="939">
        <v>23</v>
      </c>
      <c r="H101" s="939" t="s">
        <v>32</v>
      </c>
    </row>
    <row r="102" spans="1:8" s="917" customFormat="1" ht="4.95" customHeight="1">
      <c r="A102" s="929"/>
      <c r="B102" s="909"/>
      <c r="C102" s="909"/>
      <c r="D102" s="909"/>
      <c r="E102" s="909"/>
      <c r="F102" s="909"/>
      <c r="G102" s="909"/>
      <c r="H102" s="909"/>
    </row>
    <row r="103" spans="1:8" s="917" customFormat="1" ht="4.95" customHeight="1">
      <c r="A103" s="930"/>
      <c r="B103" s="905"/>
      <c r="C103" s="931"/>
      <c r="D103" s="931"/>
      <c r="E103" s="932"/>
      <c r="F103" s="933"/>
      <c r="G103" s="934"/>
      <c r="H103" s="935"/>
    </row>
    <row r="104" spans="1:8" s="917" customFormat="1" ht="13.05" customHeight="1">
      <c r="A104" s="936" t="s">
        <v>602</v>
      </c>
      <c r="B104" s="1030"/>
      <c r="C104" s="1031"/>
      <c r="D104" s="1031"/>
      <c r="E104" s="939"/>
      <c r="F104" s="939"/>
      <c r="G104" s="939"/>
      <c r="H104" s="939"/>
    </row>
  </sheetData>
  <mergeCells count="8">
    <mergeCell ref="B4:B6"/>
    <mergeCell ref="C4:D4"/>
    <mergeCell ref="F4:H4"/>
    <mergeCell ref="A49:A51"/>
    <mergeCell ref="B49:B51"/>
    <mergeCell ref="C49:D49"/>
    <mergeCell ref="F49:H49"/>
    <mergeCell ref="A4:A6"/>
  </mergeCells>
  <pageMargins left="0.59055118110236227" right="0.59055118110236227" top="0.59055118110236227" bottom="0.59055118110236227" header="0.59055118110236227" footer="0.59055118110236227"/>
  <pageSetup paperSize="119" scale="90" orientation="portrait" r:id="rId1"/>
  <rowBreaks count="1" manualBreakCount="1">
    <brk id="46" max="7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Y53"/>
  <sheetViews>
    <sheetView showGridLines="0" zoomScaleNormal="100" zoomScaleSheetLayoutView="70" workbookViewId="0">
      <selection activeCell="O24" sqref="O24"/>
    </sheetView>
  </sheetViews>
  <sheetFormatPr baseColWidth="10" defaultColWidth="9.109375" defaultRowHeight="14.4"/>
  <cols>
    <col min="1" max="1" width="9.6640625" customWidth="1"/>
    <col min="2" max="2" width="25.6640625" customWidth="1"/>
    <col min="3" max="3" width="20.88671875" customWidth="1"/>
    <col min="4" max="5" width="1.33203125" customWidth="1"/>
    <col min="6" max="6" width="12" customWidth="1"/>
    <col min="7" max="8" width="10.6640625" customWidth="1"/>
    <col min="257" max="257" width="12.6640625" customWidth="1"/>
    <col min="258" max="258" width="25.6640625" customWidth="1"/>
    <col min="259" max="259" width="17.6640625" customWidth="1"/>
    <col min="260" max="260" width="3" customWidth="1"/>
    <col min="261" max="261" width="3.44140625" customWidth="1"/>
    <col min="262" max="262" width="12" customWidth="1"/>
    <col min="263" max="264" width="10.6640625" customWidth="1"/>
    <col min="513" max="513" width="12.6640625" customWidth="1"/>
    <col min="514" max="514" width="25.6640625" customWidth="1"/>
    <col min="515" max="515" width="17.6640625" customWidth="1"/>
    <col min="516" max="516" width="3" customWidth="1"/>
    <col min="517" max="517" width="3.44140625" customWidth="1"/>
    <col min="518" max="518" width="12" customWidth="1"/>
    <col min="519" max="520" width="10.6640625" customWidth="1"/>
    <col min="769" max="769" width="12.6640625" customWidth="1"/>
    <col min="770" max="770" width="25.6640625" customWidth="1"/>
    <col min="771" max="771" width="17.6640625" customWidth="1"/>
    <col min="772" max="772" width="3" customWidth="1"/>
    <col min="773" max="773" width="3.44140625" customWidth="1"/>
    <col min="774" max="774" width="12" customWidth="1"/>
    <col min="775" max="776" width="10.6640625" customWidth="1"/>
    <col min="1025" max="1025" width="12.6640625" customWidth="1"/>
    <col min="1026" max="1026" width="25.6640625" customWidth="1"/>
    <col min="1027" max="1027" width="17.6640625" customWidth="1"/>
    <col min="1028" max="1028" width="3" customWidth="1"/>
    <col min="1029" max="1029" width="3.44140625" customWidth="1"/>
    <col min="1030" max="1030" width="12" customWidth="1"/>
    <col min="1031" max="1032" width="10.6640625" customWidth="1"/>
    <col min="1281" max="1281" width="12.6640625" customWidth="1"/>
    <col min="1282" max="1282" width="25.6640625" customWidth="1"/>
    <col min="1283" max="1283" width="17.6640625" customWidth="1"/>
    <col min="1284" max="1284" width="3" customWidth="1"/>
    <col min="1285" max="1285" width="3.44140625" customWidth="1"/>
    <col min="1286" max="1286" width="12" customWidth="1"/>
    <col min="1287" max="1288" width="10.6640625" customWidth="1"/>
    <col min="1537" max="1537" width="12.6640625" customWidth="1"/>
    <col min="1538" max="1538" width="25.6640625" customWidth="1"/>
    <col min="1539" max="1539" width="17.6640625" customWidth="1"/>
    <col min="1540" max="1540" width="3" customWidth="1"/>
    <col min="1541" max="1541" width="3.44140625" customWidth="1"/>
    <col min="1542" max="1542" width="12" customWidth="1"/>
    <col min="1543" max="1544" width="10.6640625" customWidth="1"/>
    <col min="1793" max="1793" width="12.6640625" customWidth="1"/>
    <col min="1794" max="1794" width="25.6640625" customWidth="1"/>
    <col min="1795" max="1795" width="17.6640625" customWidth="1"/>
    <col min="1796" max="1796" width="3" customWidth="1"/>
    <col min="1797" max="1797" width="3.44140625" customWidth="1"/>
    <col min="1798" max="1798" width="12" customWidth="1"/>
    <col min="1799" max="1800" width="10.6640625" customWidth="1"/>
    <col min="2049" max="2049" width="12.6640625" customWidth="1"/>
    <col min="2050" max="2050" width="25.6640625" customWidth="1"/>
    <col min="2051" max="2051" width="17.6640625" customWidth="1"/>
    <col min="2052" max="2052" width="3" customWidth="1"/>
    <col min="2053" max="2053" width="3.44140625" customWidth="1"/>
    <col min="2054" max="2054" width="12" customWidth="1"/>
    <col min="2055" max="2056" width="10.6640625" customWidth="1"/>
    <col min="2305" max="2305" width="12.6640625" customWidth="1"/>
    <col min="2306" max="2306" width="25.6640625" customWidth="1"/>
    <col min="2307" max="2307" width="17.6640625" customWidth="1"/>
    <col min="2308" max="2308" width="3" customWidth="1"/>
    <col min="2309" max="2309" width="3.44140625" customWidth="1"/>
    <col min="2310" max="2310" width="12" customWidth="1"/>
    <col min="2311" max="2312" width="10.6640625" customWidth="1"/>
    <col min="2561" max="2561" width="12.6640625" customWidth="1"/>
    <col min="2562" max="2562" width="25.6640625" customWidth="1"/>
    <col min="2563" max="2563" width="17.6640625" customWidth="1"/>
    <col min="2564" max="2564" width="3" customWidth="1"/>
    <col min="2565" max="2565" width="3.44140625" customWidth="1"/>
    <col min="2566" max="2566" width="12" customWidth="1"/>
    <col min="2567" max="2568" width="10.6640625" customWidth="1"/>
    <col min="2817" max="2817" width="12.6640625" customWidth="1"/>
    <col min="2818" max="2818" width="25.6640625" customWidth="1"/>
    <col min="2819" max="2819" width="17.6640625" customWidth="1"/>
    <col min="2820" max="2820" width="3" customWidth="1"/>
    <col min="2821" max="2821" width="3.44140625" customWidth="1"/>
    <col min="2822" max="2822" width="12" customWidth="1"/>
    <col min="2823" max="2824" width="10.6640625" customWidth="1"/>
    <col min="3073" max="3073" width="12.6640625" customWidth="1"/>
    <col min="3074" max="3074" width="25.6640625" customWidth="1"/>
    <col min="3075" max="3075" width="17.6640625" customWidth="1"/>
    <col min="3076" max="3076" width="3" customWidth="1"/>
    <col min="3077" max="3077" width="3.44140625" customWidth="1"/>
    <col min="3078" max="3078" width="12" customWidth="1"/>
    <col min="3079" max="3080" width="10.6640625" customWidth="1"/>
    <col min="3329" max="3329" width="12.6640625" customWidth="1"/>
    <col min="3330" max="3330" width="25.6640625" customWidth="1"/>
    <col min="3331" max="3331" width="17.6640625" customWidth="1"/>
    <col min="3332" max="3332" width="3" customWidth="1"/>
    <col min="3333" max="3333" width="3.44140625" customWidth="1"/>
    <col min="3334" max="3334" width="12" customWidth="1"/>
    <col min="3335" max="3336" width="10.6640625" customWidth="1"/>
    <col min="3585" max="3585" width="12.6640625" customWidth="1"/>
    <col min="3586" max="3586" width="25.6640625" customWidth="1"/>
    <col min="3587" max="3587" width="17.6640625" customWidth="1"/>
    <col min="3588" max="3588" width="3" customWidth="1"/>
    <col min="3589" max="3589" width="3.44140625" customWidth="1"/>
    <col min="3590" max="3590" width="12" customWidth="1"/>
    <col min="3591" max="3592" width="10.6640625" customWidth="1"/>
    <col min="3841" max="3841" width="12.6640625" customWidth="1"/>
    <col min="3842" max="3842" width="25.6640625" customWidth="1"/>
    <col min="3843" max="3843" width="17.6640625" customWidth="1"/>
    <col min="3844" max="3844" width="3" customWidth="1"/>
    <col min="3845" max="3845" width="3.44140625" customWidth="1"/>
    <col min="3846" max="3846" width="12" customWidth="1"/>
    <col min="3847" max="3848" width="10.6640625" customWidth="1"/>
    <col min="4097" max="4097" width="12.6640625" customWidth="1"/>
    <col min="4098" max="4098" width="25.6640625" customWidth="1"/>
    <col min="4099" max="4099" width="17.6640625" customWidth="1"/>
    <col min="4100" max="4100" width="3" customWidth="1"/>
    <col min="4101" max="4101" width="3.44140625" customWidth="1"/>
    <col min="4102" max="4102" width="12" customWidth="1"/>
    <col min="4103" max="4104" width="10.6640625" customWidth="1"/>
    <col min="4353" max="4353" width="12.6640625" customWidth="1"/>
    <col min="4354" max="4354" width="25.6640625" customWidth="1"/>
    <col min="4355" max="4355" width="17.6640625" customWidth="1"/>
    <col min="4356" max="4356" width="3" customWidth="1"/>
    <col min="4357" max="4357" width="3.44140625" customWidth="1"/>
    <col min="4358" max="4358" width="12" customWidth="1"/>
    <col min="4359" max="4360" width="10.6640625" customWidth="1"/>
    <col min="4609" max="4609" width="12.6640625" customWidth="1"/>
    <col min="4610" max="4610" width="25.6640625" customWidth="1"/>
    <col min="4611" max="4611" width="17.6640625" customWidth="1"/>
    <col min="4612" max="4612" width="3" customWidth="1"/>
    <col min="4613" max="4613" width="3.44140625" customWidth="1"/>
    <col min="4614" max="4614" width="12" customWidth="1"/>
    <col min="4615" max="4616" width="10.6640625" customWidth="1"/>
    <col min="4865" max="4865" width="12.6640625" customWidth="1"/>
    <col min="4866" max="4866" width="25.6640625" customWidth="1"/>
    <col min="4867" max="4867" width="17.6640625" customWidth="1"/>
    <col min="4868" max="4868" width="3" customWidth="1"/>
    <col min="4869" max="4869" width="3.44140625" customWidth="1"/>
    <col min="4870" max="4870" width="12" customWidth="1"/>
    <col min="4871" max="4872" width="10.6640625" customWidth="1"/>
    <col min="5121" max="5121" width="12.6640625" customWidth="1"/>
    <col min="5122" max="5122" width="25.6640625" customWidth="1"/>
    <col min="5123" max="5123" width="17.6640625" customWidth="1"/>
    <col min="5124" max="5124" width="3" customWidth="1"/>
    <col min="5125" max="5125" width="3.44140625" customWidth="1"/>
    <col min="5126" max="5126" width="12" customWidth="1"/>
    <col min="5127" max="5128" width="10.6640625" customWidth="1"/>
    <col min="5377" max="5377" width="12.6640625" customWidth="1"/>
    <col min="5378" max="5378" width="25.6640625" customWidth="1"/>
    <col min="5379" max="5379" width="17.6640625" customWidth="1"/>
    <col min="5380" max="5380" width="3" customWidth="1"/>
    <col min="5381" max="5381" width="3.44140625" customWidth="1"/>
    <col min="5382" max="5382" width="12" customWidth="1"/>
    <col min="5383" max="5384" width="10.6640625" customWidth="1"/>
    <col min="5633" max="5633" width="12.6640625" customWidth="1"/>
    <col min="5634" max="5634" width="25.6640625" customWidth="1"/>
    <col min="5635" max="5635" width="17.6640625" customWidth="1"/>
    <col min="5636" max="5636" width="3" customWidth="1"/>
    <col min="5637" max="5637" width="3.44140625" customWidth="1"/>
    <col min="5638" max="5638" width="12" customWidth="1"/>
    <col min="5639" max="5640" width="10.6640625" customWidth="1"/>
    <col min="5889" max="5889" width="12.6640625" customWidth="1"/>
    <col min="5890" max="5890" width="25.6640625" customWidth="1"/>
    <col min="5891" max="5891" width="17.6640625" customWidth="1"/>
    <col min="5892" max="5892" width="3" customWidth="1"/>
    <col min="5893" max="5893" width="3.44140625" customWidth="1"/>
    <col min="5894" max="5894" width="12" customWidth="1"/>
    <col min="5895" max="5896" width="10.6640625" customWidth="1"/>
    <col min="6145" max="6145" width="12.6640625" customWidth="1"/>
    <col min="6146" max="6146" width="25.6640625" customWidth="1"/>
    <col min="6147" max="6147" width="17.6640625" customWidth="1"/>
    <col min="6148" max="6148" width="3" customWidth="1"/>
    <col min="6149" max="6149" width="3.44140625" customWidth="1"/>
    <col min="6150" max="6150" width="12" customWidth="1"/>
    <col min="6151" max="6152" width="10.6640625" customWidth="1"/>
    <col min="6401" max="6401" width="12.6640625" customWidth="1"/>
    <col min="6402" max="6402" width="25.6640625" customWidth="1"/>
    <col min="6403" max="6403" width="17.6640625" customWidth="1"/>
    <col min="6404" max="6404" width="3" customWidth="1"/>
    <col min="6405" max="6405" width="3.44140625" customWidth="1"/>
    <col min="6406" max="6406" width="12" customWidth="1"/>
    <col min="6407" max="6408" width="10.6640625" customWidth="1"/>
    <col min="6657" max="6657" width="12.6640625" customWidth="1"/>
    <col min="6658" max="6658" width="25.6640625" customWidth="1"/>
    <col min="6659" max="6659" width="17.6640625" customWidth="1"/>
    <col min="6660" max="6660" width="3" customWidth="1"/>
    <col min="6661" max="6661" width="3.44140625" customWidth="1"/>
    <col min="6662" max="6662" width="12" customWidth="1"/>
    <col min="6663" max="6664" width="10.6640625" customWidth="1"/>
    <col min="6913" max="6913" width="12.6640625" customWidth="1"/>
    <col min="6914" max="6914" width="25.6640625" customWidth="1"/>
    <col min="6915" max="6915" width="17.6640625" customWidth="1"/>
    <col min="6916" max="6916" width="3" customWidth="1"/>
    <col min="6917" max="6917" width="3.44140625" customWidth="1"/>
    <col min="6918" max="6918" width="12" customWidth="1"/>
    <col min="6919" max="6920" width="10.6640625" customWidth="1"/>
    <col min="7169" max="7169" width="12.6640625" customWidth="1"/>
    <col min="7170" max="7170" width="25.6640625" customWidth="1"/>
    <col min="7171" max="7171" width="17.6640625" customWidth="1"/>
    <col min="7172" max="7172" width="3" customWidth="1"/>
    <col min="7173" max="7173" width="3.44140625" customWidth="1"/>
    <col min="7174" max="7174" width="12" customWidth="1"/>
    <col min="7175" max="7176" width="10.6640625" customWidth="1"/>
    <col min="7425" max="7425" width="12.6640625" customWidth="1"/>
    <col min="7426" max="7426" width="25.6640625" customWidth="1"/>
    <col min="7427" max="7427" width="17.6640625" customWidth="1"/>
    <col min="7428" max="7428" width="3" customWidth="1"/>
    <col min="7429" max="7429" width="3.44140625" customWidth="1"/>
    <col min="7430" max="7430" width="12" customWidth="1"/>
    <col min="7431" max="7432" width="10.6640625" customWidth="1"/>
    <col min="7681" max="7681" width="12.6640625" customWidth="1"/>
    <col min="7682" max="7682" width="25.6640625" customWidth="1"/>
    <col min="7683" max="7683" width="17.6640625" customWidth="1"/>
    <col min="7684" max="7684" width="3" customWidth="1"/>
    <col min="7685" max="7685" width="3.44140625" customWidth="1"/>
    <col min="7686" max="7686" width="12" customWidth="1"/>
    <col min="7687" max="7688" width="10.6640625" customWidth="1"/>
    <col min="7937" max="7937" width="12.6640625" customWidth="1"/>
    <col min="7938" max="7938" width="25.6640625" customWidth="1"/>
    <col min="7939" max="7939" width="17.6640625" customWidth="1"/>
    <col min="7940" max="7940" width="3" customWidth="1"/>
    <col min="7941" max="7941" width="3.44140625" customWidth="1"/>
    <col min="7942" max="7942" width="12" customWidth="1"/>
    <col min="7943" max="7944" width="10.6640625" customWidth="1"/>
    <col min="8193" max="8193" width="12.6640625" customWidth="1"/>
    <col min="8194" max="8194" width="25.6640625" customWidth="1"/>
    <col min="8195" max="8195" width="17.6640625" customWidth="1"/>
    <col min="8196" max="8196" width="3" customWidth="1"/>
    <col min="8197" max="8197" width="3.44140625" customWidth="1"/>
    <col min="8198" max="8198" width="12" customWidth="1"/>
    <col min="8199" max="8200" width="10.6640625" customWidth="1"/>
    <col min="8449" max="8449" width="12.6640625" customWidth="1"/>
    <col min="8450" max="8450" width="25.6640625" customWidth="1"/>
    <col min="8451" max="8451" width="17.6640625" customWidth="1"/>
    <col min="8452" max="8452" width="3" customWidth="1"/>
    <col min="8453" max="8453" width="3.44140625" customWidth="1"/>
    <col min="8454" max="8454" width="12" customWidth="1"/>
    <col min="8455" max="8456" width="10.6640625" customWidth="1"/>
    <col min="8705" max="8705" width="12.6640625" customWidth="1"/>
    <col min="8706" max="8706" width="25.6640625" customWidth="1"/>
    <col min="8707" max="8707" width="17.6640625" customWidth="1"/>
    <col min="8708" max="8708" width="3" customWidth="1"/>
    <col min="8709" max="8709" width="3.44140625" customWidth="1"/>
    <col min="8710" max="8710" width="12" customWidth="1"/>
    <col min="8711" max="8712" width="10.6640625" customWidth="1"/>
    <col min="8961" max="8961" width="12.6640625" customWidth="1"/>
    <col min="8962" max="8962" width="25.6640625" customWidth="1"/>
    <col min="8963" max="8963" width="17.6640625" customWidth="1"/>
    <col min="8964" max="8964" width="3" customWidth="1"/>
    <col min="8965" max="8965" width="3.44140625" customWidth="1"/>
    <col min="8966" max="8966" width="12" customWidth="1"/>
    <col min="8967" max="8968" width="10.6640625" customWidth="1"/>
    <col min="9217" max="9217" width="12.6640625" customWidth="1"/>
    <col min="9218" max="9218" width="25.6640625" customWidth="1"/>
    <col min="9219" max="9219" width="17.6640625" customWidth="1"/>
    <col min="9220" max="9220" width="3" customWidth="1"/>
    <col min="9221" max="9221" width="3.44140625" customWidth="1"/>
    <col min="9222" max="9222" width="12" customWidth="1"/>
    <col min="9223" max="9224" width="10.6640625" customWidth="1"/>
    <col min="9473" max="9473" width="12.6640625" customWidth="1"/>
    <col min="9474" max="9474" width="25.6640625" customWidth="1"/>
    <col min="9475" max="9475" width="17.6640625" customWidth="1"/>
    <col min="9476" max="9476" width="3" customWidth="1"/>
    <col min="9477" max="9477" width="3.44140625" customWidth="1"/>
    <col min="9478" max="9478" width="12" customWidth="1"/>
    <col min="9479" max="9480" width="10.6640625" customWidth="1"/>
    <col min="9729" max="9729" width="12.6640625" customWidth="1"/>
    <col min="9730" max="9730" width="25.6640625" customWidth="1"/>
    <col min="9731" max="9731" width="17.6640625" customWidth="1"/>
    <col min="9732" max="9732" width="3" customWidth="1"/>
    <col min="9733" max="9733" width="3.44140625" customWidth="1"/>
    <col min="9734" max="9734" width="12" customWidth="1"/>
    <col min="9735" max="9736" width="10.6640625" customWidth="1"/>
    <col min="9985" max="9985" width="12.6640625" customWidth="1"/>
    <col min="9986" max="9986" width="25.6640625" customWidth="1"/>
    <col min="9987" max="9987" width="17.6640625" customWidth="1"/>
    <col min="9988" max="9988" width="3" customWidth="1"/>
    <col min="9989" max="9989" width="3.44140625" customWidth="1"/>
    <col min="9990" max="9990" width="12" customWidth="1"/>
    <col min="9991" max="9992" width="10.6640625" customWidth="1"/>
    <col min="10241" max="10241" width="12.6640625" customWidth="1"/>
    <col min="10242" max="10242" width="25.6640625" customWidth="1"/>
    <col min="10243" max="10243" width="17.6640625" customWidth="1"/>
    <col min="10244" max="10244" width="3" customWidth="1"/>
    <col min="10245" max="10245" width="3.44140625" customWidth="1"/>
    <col min="10246" max="10246" width="12" customWidth="1"/>
    <col min="10247" max="10248" width="10.6640625" customWidth="1"/>
    <col min="10497" max="10497" width="12.6640625" customWidth="1"/>
    <col min="10498" max="10498" width="25.6640625" customWidth="1"/>
    <col min="10499" max="10499" width="17.6640625" customWidth="1"/>
    <col min="10500" max="10500" width="3" customWidth="1"/>
    <col min="10501" max="10501" width="3.44140625" customWidth="1"/>
    <col min="10502" max="10502" width="12" customWidth="1"/>
    <col min="10503" max="10504" width="10.6640625" customWidth="1"/>
    <col min="10753" max="10753" width="12.6640625" customWidth="1"/>
    <col min="10754" max="10754" width="25.6640625" customWidth="1"/>
    <col min="10755" max="10755" width="17.6640625" customWidth="1"/>
    <col min="10756" max="10756" width="3" customWidth="1"/>
    <col min="10757" max="10757" width="3.44140625" customWidth="1"/>
    <col min="10758" max="10758" width="12" customWidth="1"/>
    <col min="10759" max="10760" width="10.6640625" customWidth="1"/>
    <col min="11009" max="11009" width="12.6640625" customWidth="1"/>
    <col min="11010" max="11010" width="25.6640625" customWidth="1"/>
    <col min="11011" max="11011" width="17.6640625" customWidth="1"/>
    <col min="11012" max="11012" width="3" customWidth="1"/>
    <col min="11013" max="11013" width="3.44140625" customWidth="1"/>
    <col min="11014" max="11014" width="12" customWidth="1"/>
    <col min="11015" max="11016" width="10.6640625" customWidth="1"/>
    <col min="11265" max="11265" width="12.6640625" customWidth="1"/>
    <col min="11266" max="11266" width="25.6640625" customWidth="1"/>
    <col min="11267" max="11267" width="17.6640625" customWidth="1"/>
    <col min="11268" max="11268" width="3" customWidth="1"/>
    <col min="11269" max="11269" width="3.44140625" customWidth="1"/>
    <col min="11270" max="11270" width="12" customWidth="1"/>
    <col min="11271" max="11272" width="10.6640625" customWidth="1"/>
    <col min="11521" max="11521" width="12.6640625" customWidth="1"/>
    <col min="11522" max="11522" width="25.6640625" customWidth="1"/>
    <col min="11523" max="11523" width="17.6640625" customWidth="1"/>
    <col min="11524" max="11524" width="3" customWidth="1"/>
    <col min="11525" max="11525" width="3.44140625" customWidth="1"/>
    <col min="11526" max="11526" width="12" customWidth="1"/>
    <col min="11527" max="11528" width="10.6640625" customWidth="1"/>
    <col min="11777" max="11777" width="12.6640625" customWidth="1"/>
    <col min="11778" max="11778" width="25.6640625" customWidth="1"/>
    <col min="11779" max="11779" width="17.6640625" customWidth="1"/>
    <col min="11780" max="11780" width="3" customWidth="1"/>
    <col min="11781" max="11781" width="3.44140625" customWidth="1"/>
    <col min="11782" max="11782" width="12" customWidth="1"/>
    <col min="11783" max="11784" width="10.6640625" customWidth="1"/>
    <col min="12033" max="12033" width="12.6640625" customWidth="1"/>
    <col min="12034" max="12034" width="25.6640625" customWidth="1"/>
    <col min="12035" max="12035" width="17.6640625" customWidth="1"/>
    <col min="12036" max="12036" width="3" customWidth="1"/>
    <col min="12037" max="12037" width="3.44140625" customWidth="1"/>
    <col min="12038" max="12038" width="12" customWidth="1"/>
    <col min="12039" max="12040" width="10.6640625" customWidth="1"/>
    <col min="12289" max="12289" width="12.6640625" customWidth="1"/>
    <col min="12290" max="12290" width="25.6640625" customWidth="1"/>
    <col min="12291" max="12291" width="17.6640625" customWidth="1"/>
    <col min="12292" max="12292" width="3" customWidth="1"/>
    <col min="12293" max="12293" width="3.44140625" customWidth="1"/>
    <col min="12294" max="12294" width="12" customWidth="1"/>
    <col min="12295" max="12296" width="10.6640625" customWidth="1"/>
    <col min="12545" max="12545" width="12.6640625" customWidth="1"/>
    <col min="12546" max="12546" width="25.6640625" customWidth="1"/>
    <col min="12547" max="12547" width="17.6640625" customWidth="1"/>
    <col min="12548" max="12548" width="3" customWidth="1"/>
    <col min="12549" max="12549" width="3.44140625" customWidth="1"/>
    <col min="12550" max="12550" width="12" customWidth="1"/>
    <col min="12551" max="12552" width="10.6640625" customWidth="1"/>
    <col min="12801" max="12801" width="12.6640625" customWidth="1"/>
    <col min="12802" max="12802" width="25.6640625" customWidth="1"/>
    <col min="12803" max="12803" width="17.6640625" customWidth="1"/>
    <col min="12804" max="12804" width="3" customWidth="1"/>
    <col min="12805" max="12805" width="3.44140625" customWidth="1"/>
    <col min="12806" max="12806" width="12" customWidth="1"/>
    <col min="12807" max="12808" width="10.6640625" customWidth="1"/>
    <col min="13057" max="13057" width="12.6640625" customWidth="1"/>
    <col min="13058" max="13058" width="25.6640625" customWidth="1"/>
    <col min="13059" max="13059" width="17.6640625" customWidth="1"/>
    <col min="13060" max="13060" width="3" customWidth="1"/>
    <col min="13061" max="13061" width="3.44140625" customWidth="1"/>
    <col min="13062" max="13062" width="12" customWidth="1"/>
    <col min="13063" max="13064" width="10.6640625" customWidth="1"/>
    <col min="13313" max="13313" width="12.6640625" customWidth="1"/>
    <col min="13314" max="13314" width="25.6640625" customWidth="1"/>
    <col min="13315" max="13315" width="17.6640625" customWidth="1"/>
    <col min="13316" max="13316" width="3" customWidth="1"/>
    <col min="13317" max="13317" width="3.44140625" customWidth="1"/>
    <col min="13318" max="13318" width="12" customWidth="1"/>
    <col min="13319" max="13320" width="10.6640625" customWidth="1"/>
    <col min="13569" max="13569" width="12.6640625" customWidth="1"/>
    <col min="13570" max="13570" width="25.6640625" customWidth="1"/>
    <col min="13571" max="13571" width="17.6640625" customWidth="1"/>
    <col min="13572" max="13572" width="3" customWidth="1"/>
    <col min="13573" max="13573" width="3.44140625" customWidth="1"/>
    <col min="13574" max="13574" width="12" customWidth="1"/>
    <col min="13575" max="13576" width="10.6640625" customWidth="1"/>
    <col min="13825" max="13825" width="12.6640625" customWidth="1"/>
    <col min="13826" max="13826" width="25.6640625" customWidth="1"/>
    <col min="13827" max="13827" width="17.6640625" customWidth="1"/>
    <col min="13828" max="13828" width="3" customWidth="1"/>
    <col min="13829" max="13829" width="3.44140625" customWidth="1"/>
    <col min="13830" max="13830" width="12" customWidth="1"/>
    <col min="13831" max="13832" width="10.6640625" customWidth="1"/>
    <col min="14081" max="14081" width="12.6640625" customWidth="1"/>
    <col min="14082" max="14082" width="25.6640625" customWidth="1"/>
    <col min="14083" max="14083" width="17.6640625" customWidth="1"/>
    <col min="14084" max="14084" width="3" customWidth="1"/>
    <col min="14085" max="14085" width="3.44140625" customWidth="1"/>
    <col min="14086" max="14086" width="12" customWidth="1"/>
    <col min="14087" max="14088" width="10.6640625" customWidth="1"/>
    <col min="14337" max="14337" width="12.6640625" customWidth="1"/>
    <col min="14338" max="14338" width="25.6640625" customWidth="1"/>
    <col min="14339" max="14339" width="17.6640625" customWidth="1"/>
    <col min="14340" max="14340" width="3" customWidth="1"/>
    <col min="14341" max="14341" width="3.44140625" customWidth="1"/>
    <col min="14342" max="14342" width="12" customWidth="1"/>
    <col min="14343" max="14344" width="10.6640625" customWidth="1"/>
    <col min="14593" max="14593" width="12.6640625" customWidth="1"/>
    <col min="14594" max="14594" width="25.6640625" customWidth="1"/>
    <col min="14595" max="14595" width="17.6640625" customWidth="1"/>
    <col min="14596" max="14596" width="3" customWidth="1"/>
    <col min="14597" max="14597" width="3.44140625" customWidth="1"/>
    <col min="14598" max="14598" width="12" customWidth="1"/>
    <col min="14599" max="14600" width="10.6640625" customWidth="1"/>
    <col min="14849" max="14849" width="12.6640625" customWidth="1"/>
    <col min="14850" max="14850" width="25.6640625" customWidth="1"/>
    <col min="14851" max="14851" width="17.6640625" customWidth="1"/>
    <col min="14852" max="14852" width="3" customWidth="1"/>
    <col min="14853" max="14853" width="3.44140625" customWidth="1"/>
    <col min="14854" max="14854" width="12" customWidth="1"/>
    <col min="14855" max="14856" width="10.6640625" customWidth="1"/>
    <col min="15105" max="15105" width="12.6640625" customWidth="1"/>
    <col min="15106" max="15106" width="25.6640625" customWidth="1"/>
    <col min="15107" max="15107" width="17.6640625" customWidth="1"/>
    <col min="15108" max="15108" width="3" customWidth="1"/>
    <col min="15109" max="15109" width="3.44140625" customWidth="1"/>
    <col min="15110" max="15110" width="12" customWidth="1"/>
    <col min="15111" max="15112" width="10.6640625" customWidth="1"/>
    <col min="15361" max="15361" width="12.6640625" customWidth="1"/>
    <col min="15362" max="15362" width="25.6640625" customWidth="1"/>
    <col min="15363" max="15363" width="17.6640625" customWidth="1"/>
    <col min="15364" max="15364" width="3" customWidth="1"/>
    <col min="15365" max="15365" width="3.44140625" customWidth="1"/>
    <col min="15366" max="15366" width="12" customWidth="1"/>
    <col min="15367" max="15368" width="10.6640625" customWidth="1"/>
    <col min="15617" max="15617" width="12.6640625" customWidth="1"/>
    <col min="15618" max="15618" width="25.6640625" customWidth="1"/>
    <col min="15619" max="15619" width="17.6640625" customWidth="1"/>
    <col min="15620" max="15620" width="3" customWidth="1"/>
    <col min="15621" max="15621" width="3.44140625" customWidth="1"/>
    <col min="15622" max="15622" width="12" customWidth="1"/>
    <col min="15623" max="15624" width="10.6640625" customWidth="1"/>
    <col min="15873" max="15873" width="12.6640625" customWidth="1"/>
    <col min="15874" max="15874" width="25.6640625" customWidth="1"/>
    <col min="15875" max="15875" width="17.6640625" customWidth="1"/>
    <col min="15876" max="15876" width="3" customWidth="1"/>
    <col min="15877" max="15877" width="3.44140625" customWidth="1"/>
    <col min="15878" max="15878" width="12" customWidth="1"/>
    <col min="15879" max="15880" width="10.6640625" customWidth="1"/>
    <col min="16129" max="16129" width="12.6640625" customWidth="1"/>
    <col min="16130" max="16130" width="25.6640625" customWidth="1"/>
    <col min="16131" max="16131" width="17.6640625" customWidth="1"/>
    <col min="16132" max="16132" width="3" customWidth="1"/>
    <col min="16133" max="16133" width="3.44140625" customWidth="1"/>
    <col min="16134" max="16134" width="12" customWidth="1"/>
    <col min="16135" max="16136" width="10.6640625" customWidth="1"/>
  </cols>
  <sheetData>
    <row r="1" spans="1:77" s="949" customFormat="1" ht="15" customHeight="1">
      <c r="A1" s="948" t="s">
        <v>603</v>
      </c>
      <c r="B1" s="948"/>
      <c r="C1" s="948"/>
      <c r="D1" s="948"/>
      <c r="E1" s="948"/>
      <c r="F1" s="109"/>
      <c r="G1" s="109"/>
      <c r="H1" s="109"/>
    </row>
    <row r="2" spans="1:77" s="949" customFormat="1" ht="15" customHeight="1">
      <c r="A2" s="950"/>
      <c r="B2" s="951"/>
      <c r="C2" s="952"/>
      <c r="D2" s="953"/>
      <c r="E2" s="954"/>
      <c r="F2" s="109"/>
      <c r="G2" s="109"/>
      <c r="H2" s="109"/>
    </row>
    <row r="3" spans="1:77" s="949" customFormat="1" ht="15" customHeight="1">
      <c r="A3" s="955"/>
      <c r="B3" s="956"/>
      <c r="C3" s="957"/>
      <c r="D3" s="958"/>
      <c r="E3" s="959"/>
      <c r="F3" s="1991" t="s">
        <v>604</v>
      </c>
      <c r="G3" s="1991"/>
      <c r="H3" s="1991"/>
    </row>
    <row r="4" spans="1:77" s="949" customFormat="1" ht="15" customHeight="1">
      <c r="A4" s="955"/>
      <c r="B4" s="956"/>
      <c r="C4" s="957"/>
      <c r="D4" s="958"/>
      <c r="E4" s="959"/>
      <c r="F4" s="960" t="s">
        <v>605</v>
      </c>
      <c r="G4" s="955" t="s">
        <v>606</v>
      </c>
      <c r="H4" s="960" t="s">
        <v>606</v>
      </c>
    </row>
    <row r="5" spans="1:77" s="949" customFormat="1" ht="15" customHeight="1">
      <c r="A5" s="1990" t="s">
        <v>568</v>
      </c>
      <c r="B5" s="1990"/>
      <c r="C5" s="897" t="s">
        <v>550</v>
      </c>
      <c r="D5" s="958"/>
      <c r="E5" s="959"/>
      <c r="F5" s="955" t="s">
        <v>225</v>
      </c>
      <c r="G5" s="955" t="s">
        <v>225</v>
      </c>
      <c r="H5" s="960" t="s">
        <v>229</v>
      </c>
    </row>
    <row r="6" spans="1:77" s="949" customFormat="1" ht="5.0999999999999996" customHeight="1">
      <c r="A6" s="109"/>
      <c r="B6" s="961"/>
      <c r="C6" s="927"/>
      <c r="D6" s="36"/>
      <c r="E6" s="962"/>
      <c r="F6" s="109"/>
      <c r="G6" s="109"/>
      <c r="H6" s="109"/>
    </row>
    <row r="7" spans="1:77" s="949" customFormat="1" ht="12.9" customHeight="1">
      <c r="A7" s="491" t="s">
        <v>218</v>
      </c>
      <c r="B7" s="963"/>
      <c r="C7" s="491"/>
      <c r="D7" s="958"/>
      <c r="E7" s="964"/>
      <c r="F7" s="899">
        <f>SUM(F8:F25)</f>
        <v>22281</v>
      </c>
      <c r="G7" s="899">
        <f>SUM(G8:G25)</f>
        <v>8220</v>
      </c>
      <c r="H7" s="1711">
        <f>G7/F7*100</f>
        <v>36.892419550289482</v>
      </c>
    </row>
    <row r="8" spans="1:77" s="949" customFormat="1" ht="12.9" customHeight="1">
      <c r="A8" s="965" t="s">
        <v>607</v>
      </c>
      <c r="B8" s="965" t="s">
        <v>1155</v>
      </c>
      <c r="C8" s="965" t="s">
        <v>609</v>
      </c>
      <c r="D8" s="36"/>
      <c r="E8" s="966"/>
      <c r="F8" s="967">
        <v>904</v>
      </c>
      <c r="G8" s="967">
        <v>84</v>
      </c>
      <c r="H8" s="967">
        <f t="shared" ref="H8:H25" si="0">G8/F8*100</f>
        <v>9.2920353982300892</v>
      </c>
    </row>
    <row r="9" spans="1:77" s="949" customFormat="1" ht="12.9" customHeight="1">
      <c r="A9" s="968"/>
      <c r="B9" s="965" t="s">
        <v>610</v>
      </c>
      <c r="C9" s="965" t="s">
        <v>611</v>
      </c>
      <c r="D9" s="36"/>
      <c r="E9" s="966"/>
      <c r="F9" s="967">
        <v>541</v>
      </c>
      <c r="G9" s="967">
        <v>72</v>
      </c>
      <c r="H9" s="967">
        <f t="shared" si="0"/>
        <v>13.308687615526802</v>
      </c>
    </row>
    <row r="10" spans="1:77" s="949" customFormat="1" ht="12.9" customHeight="1">
      <c r="A10" s="968"/>
      <c r="B10" s="965" t="s">
        <v>1156</v>
      </c>
      <c r="C10" s="965" t="s">
        <v>1157</v>
      </c>
      <c r="D10" s="36"/>
      <c r="E10" s="966"/>
      <c r="F10" s="967">
        <v>10</v>
      </c>
      <c r="G10" s="967">
        <v>5</v>
      </c>
      <c r="H10" s="967">
        <f t="shared" si="0"/>
        <v>50</v>
      </c>
    </row>
    <row r="11" spans="1:77" s="949" customFormat="1" ht="12.9" customHeight="1">
      <c r="A11" s="968"/>
      <c r="B11" s="965" t="s">
        <v>1158</v>
      </c>
      <c r="C11" s="965" t="s">
        <v>566</v>
      </c>
      <c r="D11" s="36"/>
      <c r="E11" s="966"/>
      <c r="F11" s="967">
        <v>6384</v>
      </c>
      <c r="G11" s="967">
        <v>2696</v>
      </c>
      <c r="H11" s="967">
        <f t="shared" si="0"/>
        <v>42.230576441102755</v>
      </c>
      <c r="L11" s="969"/>
    </row>
    <row r="12" spans="1:77" s="949" customFormat="1" ht="12.9" customHeight="1">
      <c r="A12" s="965" t="s">
        <v>612</v>
      </c>
      <c r="B12" s="965" t="s">
        <v>613</v>
      </c>
      <c r="C12" s="965" t="s">
        <v>614</v>
      </c>
      <c r="D12" s="36"/>
      <c r="E12" s="966"/>
      <c r="F12" s="967">
        <v>317</v>
      </c>
      <c r="G12" s="967">
        <v>75</v>
      </c>
      <c r="H12" s="967">
        <f t="shared" si="0"/>
        <v>23.65930599369085</v>
      </c>
    </row>
    <row r="13" spans="1:77" s="949" customFormat="1" ht="12.9" customHeight="1">
      <c r="A13" s="968"/>
      <c r="B13" s="965" t="s">
        <v>615</v>
      </c>
      <c r="C13" s="965" t="s">
        <v>585</v>
      </c>
      <c r="D13" s="36"/>
      <c r="E13" s="966"/>
      <c r="F13" s="967">
        <v>311</v>
      </c>
      <c r="G13" s="967">
        <v>93</v>
      </c>
      <c r="H13" s="967">
        <f t="shared" si="0"/>
        <v>29.903536977491964</v>
      </c>
    </row>
    <row r="14" spans="1:77" s="949" customFormat="1" ht="12.9" customHeight="1">
      <c r="A14" s="970"/>
      <c r="B14" s="103" t="s">
        <v>616</v>
      </c>
      <c r="C14" s="103" t="s">
        <v>580</v>
      </c>
      <c r="D14" s="971"/>
      <c r="E14" s="972"/>
      <c r="F14" s="967">
        <v>1926</v>
      </c>
      <c r="G14" s="1693">
        <v>1340</v>
      </c>
      <c r="H14" s="1693">
        <f t="shared" si="0"/>
        <v>69.574247144340603</v>
      </c>
    </row>
    <row r="15" spans="1:77" s="974" customFormat="1" ht="12.9" customHeight="1">
      <c r="A15" s="970"/>
      <c r="B15" s="103" t="s">
        <v>1159</v>
      </c>
      <c r="C15" s="103" t="s">
        <v>579</v>
      </c>
      <c r="D15" s="971"/>
      <c r="E15" s="972"/>
      <c r="F15" s="967">
        <v>27</v>
      </c>
      <c r="G15" s="967">
        <v>25</v>
      </c>
      <c r="H15" s="967">
        <f t="shared" si="0"/>
        <v>92.592592592592595</v>
      </c>
      <c r="I15" s="973"/>
      <c r="J15" s="973"/>
      <c r="K15" s="973"/>
      <c r="L15" s="973"/>
      <c r="M15" s="973"/>
      <c r="N15" s="973"/>
      <c r="O15" s="973"/>
      <c r="P15" s="973"/>
      <c r="Q15" s="973"/>
      <c r="R15" s="973"/>
      <c r="S15" s="973"/>
      <c r="T15" s="973"/>
      <c r="U15" s="973"/>
      <c r="V15" s="973"/>
      <c r="W15" s="973"/>
      <c r="X15" s="973"/>
      <c r="Y15" s="973"/>
      <c r="Z15" s="973"/>
      <c r="AA15" s="973"/>
      <c r="AB15" s="973"/>
      <c r="AC15" s="973"/>
      <c r="AD15" s="973"/>
      <c r="AE15" s="973"/>
      <c r="AF15" s="973"/>
      <c r="AG15" s="973"/>
      <c r="AH15" s="973"/>
      <c r="AI15" s="973"/>
      <c r="AJ15" s="973"/>
      <c r="AK15" s="973"/>
      <c r="AL15" s="973"/>
      <c r="AM15" s="973"/>
      <c r="AN15" s="973"/>
      <c r="AO15" s="973"/>
      <c r="AP15" s="973"/>
      <c r="AQ15" s="973"/>
      <c r="AR15" s="973"/>
      <c r="AS15" s="973"/>
      <c r="AT15" s="973"/>
      <c r="AU15" s="973"/>
      <c r="AV15" s="973"/>
      <c r="AW15" s="973"/>
      <c r="AX15" s="973"/>
      <c r="AY15" s="973"/>
      <c r="AZ15" s="973"/>
      <c r="BA15" s="973"/>
      <c r="BB15" s="973"/>
      <c r="BC15" s="973"/>
      <c r="BD15" s="973"/>
      <c r="BE15" s="973"/>
      <c r="BF15" s="973"/>
      <c r="BG15" s="973"/>
      <c r="BH15" s="973"/>
      <c r="BI15" s="973"/>
      <c r="BJ15" s="973"/>
      <c r="BK15" s="973"/>
      <c r="BL15" s="973"/>
      <c r="BM15" s="973"/>
      <c r="BN15" s="973"/>
      <c r="BO15" s="973"/>
      <c r="BP15" s="973"/>
      <c r="BQ15" s="973"/>
      <c r="BR15" s="973"/>
      <c r="BS15" s="973"/>
      <c r="BT15" s="973"/>
      <c r="BU15" s="973"/>
      <c r="BV15" s="973"/>
      <c r="BW15" s="973"/>
      <c r="BX15" s="973"/>
      <c r="BY15" s="973"/>
    </row>
    <row r="16" spans="1:77" s="949" customFormat="1" ht="12.9" customHeight="1">
      <c r="A16" s="968"/>
      <c r="B16" s="965" t="s">
        <v>1160</v>
      </c>
      <c r="C16" s="965" t="s">
        <v>617</v>
      </c>
      <c r="D16" s="36"/>
      <c r="E16" s="966"/>
      <c r="F16" s="975">
        <v>1806</v>
      </c>
      <c r="G16" s="967">
        <v>837</v>
      </c>
      <c r="H16" s="967">
        <f t="shared" si="0"/>
        <v>46.345514950166113</v>
      </c>
    </row>
    <row r="17" spans="1:8" s="949" customFormat="1" ht="12.9" customHeight="1">
      <c r="A17" s="968"/>
      <c r="B17" s="976" t="s">
        <v>1161</v>
      </c>
      <c r="C17" s="965" t="s">
        <v>1162</v>
      </c>
      <c r="D17" s="36"/>
      <c r="E17" s="966"/>
      <c r="F17" s="967">
        <v>191</v>
      </c>
      <c r="G17" s="967">
        <v>13</v>
      </c>
      <c r="H17" s="967">
        <f t="shared" si="0"/>
        <v>6.8062827225130889</v>
      </c>
    </row>
    <row r="18" spans="1:8" s="949" customFormat="1" ht="12.9" customHeight="1">
      <c r="A18" s="968"/>
      <c r="B18" s="977" t="s">
        <v>1163</v>
      </c>
      <c r="C18" s="977" t="s">
        <v>587</v>
      </c>
      <c r="D18" s="36"/>
      <c r="E18" s="966"/>
      <c r="F18" s="967">
        <v>40</v>
      </c>
      <c r="G18" s="967">
        <v>16</v>
      </c>
      <c r="H18" s="967">
        <f t="shared" si="0"/>
        <v>40</v>
      </c>
    </row>
    <row r="19" spans="1:8" s="949" customFormat="1" ht="12.9" customHeight="1">
      <c r="A19" s="968"/>
      <c r="B19" s="965" t="s">
        <v>1164</v>
      </c>
      <c r="C19" s="965" t="s">
        <v>588</v>
      </c>
      <c r="D19" s="36"/>
      <c r="E19" s="966"/>
      <c r="F19" s="978">
        <v>101</v>
      </c>
      <c r="G19" s="967">
        <v>100</v>
      </c>
      <c r="H19" s="967">
        <f t="shared" si="0"/>
        <v>99.009900990099013</v>
      </c>
    </row>
    <row r="20" spans="1:8" s="949" customFormat="1" ht="12.9" customHeight="1">
      <c r="A20" s="968"/>
      <c r="B20" s="979" t="s">
        <v>1165</v>
      </c>
      <c r="C20" s="965" t="s">
        <v>589</v>
      </c>
      <c r="D20" s="36"/>
      <c r="E20" s="966"/>
      <c r="F20" s="967">
        <v>9024</v>
      </c>
      <c r="G20" s="967">
        <v>2602</v>
      </c>
      <c r="H20" s="967">
        <f t="shared" si="0"/>
        <v>28.834219858156029</v>
      </c>
    </row>
    <row r="21" spans="1:8" s="949" customFormat="1" ht="12.9" customHeight="1">
      <c r="A21" s="968"/>
      <c r="B21" s="980" t="s">
        <v>1166</v>
      </c>
      <c r="C21" s="965" t="s">
        <v>597</v>
      </c>
      <c r="D21" s="36"/>
      <c r="E21" s="966"/>
      <c r="F21" s="967">
        <v>55</v>
      </c>
      <c r="G21" s="967">
        <v>21</v>
      </c>
      <c r="H21" s="967">
        <f t="shared" si="0"/>
        <v>38.181818181818187</v>
      </c>
    </row>
    <row r="22" spans="1:8" s="949" customFormat="1" ht="12.9" customHeight="1">
      <c r="A22" s="968"/>
      <c r="B22" s="979" t="s">
        <v>1167</v>
      </c>
      <c r="C22" s="965" t="s">
        <v>598</v>
      </c>
      <c r="D22" s="36"/>
      <c r="E22" s="966"/>
      <c r="F22" s="967">
        <v>69</v>
      </c>
      <c r="G22" s="967">
        <v>65</v>
      </c>
      <c r="H22" s="967">
        <f t="shared" si="0"/>
        <v>94.20289855072464</v>
      </c>
    </row>
    <row r="23" spans="1:8" s="949" customFormat="1" ht="12.9" customHeight="1">
      <c r="A23" s="968"/>
      <c r="B23" s="979" t="s">
        <v>1168</v>
      </c>
      <c r="C23" s="965" t="s">
        <v>599</v>
      </c>
      <c r="D23" s="36"/>
      <c r="E23" s="966"/>
      <c r="F23" s="967">
        <v>161</v>
      </c>
      <c r="G23" s="967">
        <v>136</v>
      </c>
      <c r="H23" s="967">
        <f t="shared" si="0"/>
        <v>84.472049689440993</v>
      </c>
    </row>
    <row r="24" spans="1:8" s="949" customFormat="1" ht="12.9" customHeight="1">
      <c r="A24" s="968"/>
      <c r="B24" s="979" t="s">
        <v>1169</v>
      </c>
      <c r="C24" s="965" t="s">
        <v>600</v>
      </c>
      <c r="D24" s="36"/>
      <c r="E24" s="966"/>
      <c r="F24" s="967">
        <v>358</v>
      </c>
      <c r="G24" s="967">
        <v>26</v>
      </c>
      <c r="H24" s="967">
        <f t="shared" si="0"/>
        <v>7.2625698324022352</v>
      </c>
    </row>
    <row r="25" spans="1:8" s="949" customFormat="1" ht="12.9" customHeight="1">
      <c r="A25" s="968"/>
      <c r="B25" s="965" t="s">
        <v>1170</v>
      </c>
      <c r="C25" s="965" t="s">
        <v>601</v>
      </c>
      <c r="D25" s="36"/>
      <c r="E25" s="966"/>
      <c r="F25" s="978">
        <v>56</v>
      </c>
      <c r="G25" s="967">
        <v>14</v>
      </c>
      <c r="H25" s="967">
        <f t="shared" si="0"/>
        <v>25</v>
      </c>
    </row>
    <row r="26" spans="1:8" s="949" customFormat="1" ht="5.0999999999999996" customHeight="1">
      <c r="A26" s="981"/>
      <c r="B26" s="982"/>
      <c r="C26" s="983"/>
      <c r="D26" s="936"/>
      <c r="E26" s="109"/>
      <c r="F26" s="984"/>
      <c r="G26" s="984"/>
      <c r="H26" s="939"/>
    </row>
    <row r="27" spans="1:8" s="949" customFormat="1" ht="5.0999999999999996" customHeight="1">
      <c r="A27" s="985"/>
      <c r="B27" s="986"/>
      <c r="C27" s="987"/>
      <c r="D27" s="988"/>
      <c r="E27" s="760"/>
      <c r="F27" s="989"/>
      <c r="G27" s="989"/>
      <c r="H27" s="932"/>
    </row>
    <row r="28" spans="1:8" s="949" customFormat="1" ht="12.9" customHeight="1">
      <c r="A28" s="990" t="s">
        <v>618</v>
      </c>
      <c r="B28" s="982"/>
      <c r="C28" s="983"/>
      <c r="D28" s="936"/>
      <c r="E28" s="109"/>
      <c r="F28" s="984"/>
      <c r="G28" s="984"/>
      <c r="H28" s="939"/>
    </row>
    <row r="29" spans="1:8" s="917" customFormat="1" ht="12.9" customHeight="1">
      <c r="A29" s="936" t="s">
        <v>602</v>
      </c>
      <c r="B29" s="1030"/>
      <c r="C29" s="1031"/>
      <c r="D29" s="1031"/>
      <c r="E29" s="939"/>
      <c r="F29" s="939"/>
      <c r="G29" s="939"/>
      <c r="H29" s="939"/>
    </row>
    <row r="30" spans="1:8" s="949" customFormat="1" ht="15" customHeight="1">
      <c r="A30" s="991"/>
      <c r="B30" s="992"/>
      <c r="C30" s="991"/>
      <c r="D30" s="991"/>
      <c r="E30" s="991"/>
      <c r="F30" s="991"/>
      <c r="G30" s="991"/>
      <c r="H30" s="991"/>
    </row>
    <row r="31" spans="1:8" s="949" customFormat="1" ht="15" customHeight="1">
      <c r="A31" s="1708" t="s">
        <v>619</v>
      </c>
      <c r="B31" s="1708"/>
      <c r="C31" s="1708"/>
      <c r="D31" s="1708"/>
      <c r="E31" s="1708"/>
      <c r="F31" s="1708"/>
      <c r="G31" s="936"/>
      <c r="H31" s="936"/>
    </row>
    <row r="32" spans="1:8" s="949" customFormat="1" ht="15" customHeight="1">
      <c r="A32" s="1709"/>
      <c r="B32" s="1710"/>
      <c r="C32" s="1710"/>
      <c r="D32" s="1710"/>
      <c r="E32" s="936"/>
      <c r="F32" s="936"/>
      <c r="G32" s="936"/>
      <c r="H32" s="936"/>
    </row>
    <row r="33" spans="1:11" s="949" customFormat="1" ht="15" customHeight="1">
      <c r="A33" s="994"/>
      <c r="B33" s="995"/>
      <c r="C33" s="995"/>
      <c r="D33" s="996"/>
      <c r="E33" s="994"/>
      <c r="F33" s="1991" t="s">
        <v>620</v>
      </c>
      <c r="G33" s="1991"/>
      <c r="H33" s="1991"/>
    </row>
    <row r="34" spans="1:11" s="949" customFormat="1" ht="15" customHeight="1">
      <c r="A34" s="996"/>
      <c r="B34" s="996"/>
      <c r="C34" s="997" t="s">
        <v>30</v>
      </c>
      <c r="D34" s="998"/>
      <c r="E34" s="998"/>
      <c r="F34" s="997" t="s">
        <v>621</v>
      </c>
      <c r="G34" s="998"/>
      <c r="H34" s="997" t="s">
        <v>400</v>
      </c>
    </row>
    <row r="35" spans="1:11" s="949" customFormat="1" ht="15" customHeight="1">
      <c r="A35" s="994" t="s">
        <v>622</v>
      </c>
      <c r="B35" s="999" t="s">
        <v>623</v>
      </c>
      <c r="C35" s="998" t="s">
        <v>225</v>
      </c>
      <c r="D35" s="998"/>
      <c r="E35" s="998"/>
      <c r="F35" s="998" t="s">
        <v>225</v>
      </c>
      <c r="G35" s="998"/>
      <c r="H35" s="960" t="s">
        <v>229</v>
      </c>
    </row>
    <row r="36" spans="1:11" s="949" customFormat="1" ht="12.9" customHeight="1">
      <c r="A36" s="1000" t="s">
        <v>624</v>
      </c>
      <c r="B36" s="1001" t="s">
        <v>625</v>
      </c>
      <c r="C36" s="1002">
        <v>316</v>
      </c>
      <c r="D36" s="1003"/>
      <c r="E36" s="1003"/>
      <c r="F36" s="1004">
        <v>25</v>
      </c>
      <c r="H36" s="1005">
        <f t="shared" ref="H36:H49" si="1">SUM(F36/C36*100)</f>
        <v>7.9113924050632916</v>
      </c>
      <c r="I36" s="1006"/>
    </row>
    <row r="37" spans="1:11" s="949" customFormat="1" ht="12.9" customHeight="1">
      <c r="A37" s="936"/>
      <c r="B37" s="1001" t="s">
        <v>626</v>
      </c>
      <c r="C37" s="1002">
        <v>249</v>
      </c>
      <c r="D37" s="1003"/>
      <c r="E37" s="1003"/>
      <c r="F37" s="1004">
        <v>64</v>
      </c>
      <c r="H37" s="1005">
        <f t="shared" si="1"/>
        <v>25.702811244979916</v>
      </c>
      <c r="I37" s="1006"/>
      <c r="K37" s="1006"/>
    </row>
    <row r="38" spans="1:11" s="949" customFormat="1" ht="12.9" customHeight="1">
      <c r="A38" s="936"/>
      <c r="B38" s="1001" t="s">
        <v>627</v>
      </c>
      <c r="C38" s="1002">
        <v>230</v>
      </c>
      <c r="D38" s="1003"/>
      <c r="E38" s="1003"/>
      <c r="F38" s="1004">
        <v>43</v>
      </c>
      <c r="H38" s="1005">
        <f t="shared" si="1"/>
        <v>18.695652173913043</v>
      </c>
      <c r="I38" s="1006"/>
    </row>
    <row r="39" spans="1:11" s="949" customFormat="1" ht="12.9" customHeight="1">
      <c r="A39" s="936"/>
      <c r="B39" s="1001" t="s">
        <v>628</v>
      </c>
      <c r="C39" s="1002">
        <v>207</v>
      </c>
      <c r="D39" s="1003"/>
      <c r="E39" s="1003"/>
      <c r="F39" s="1004">
        <v>45</v>
      </c>
      <c r="H39" s="1005">
        <f t="shared" si="1"/>
        <v>21.739130434782609</v>
      </c>
      <c r="I39" s="1006"/>
    </row>
    <row r="40" spans="1:11" s="949" customFormat="1" ht="12.9" customHeight="1">
      <c r="A40" s="1000" t="s">
        <v>629</v>
      </c>
      <c r="B40" s="1001" t="s">
        <v>630</v>
      </c>
      <c r="C40" s="1002">
        <v>325</v>
      </c>
      <c r="D40" s="1003"/>
      <c r="E40" s="1003"/>
      <c r="F40" s="1004">
        <v>83</v>
      </c>
      <c r="H40" s="1005">
        <f t="shared" si="1"/>
        <v>25.538461538461537</v>
      </c>
      <c r="I40" s="1006"/>
    </row>
    <row r="41" spans="1:11" s="949" customFormat="1" ht="12.9" customHeight="1">
      <c r="A41" s="936"/>
      <c r="B41" s="1001" t="s">
        <v>631</v>
      </c>
      <c r="C41" s="1002">
        <v>237</v>
      </c>
      <c r="D41" s="1003"/>
      <c r="E41" s="1003"/>
      <c r="F41" s="1004">
        <v>51</v>
      </c>
      <c r="H41" s="1005">
        <f t="shared" si="1"/>
        <v>21.518987341772153</v>
      </c>
      <c r="I41" s="1006"/>
    </row>
    <row r="42" spans="1:11" s="949" customFormat="1" ht="12.9" customHeight="1">
      <c r="A42" s="936"/>
      <c r="B42" s="1001" t="s">
        <v>632</v>
      </c>
      <c r="C42" s="1002">
        <v>213</v>
      </c>
      <c r="D42" s="1003"/>
      <c r="E42" s="1003"/>
      <c r="F42" s="1004">
        <v>13</v>
      </c>
      <c r="H42" s="1005">
        <f t="shared" si="1"/>
        <v>6.103286384976526</v>
      </c>
      <c r="I42" s="1006"/>
    </row>
    <row r="43" spans="1:11" s="949" customFormat="1" ht="12.9" customHeight="1">
      <c r="A43" s="936"/>
      <c r="B43" s="1001" t="s">
        <v>633</v>
      </c>
      <c r="C43" s="1002">
        <v>585</v>
      </c>
      <c r="D43" s="1003"/>
      <c r="E43" s="1003"/>
      <c r="F43" s="1004">
        <v>97</v>
      </c>
      <c r="H43" s="1005">
        <f t="shared" si="1"/>
        <v>16.581196581196579</v>
      </c>
      <c r="I43" s="1006"/>
    </row>
    <row r="44" spans="1:11" s="949" customFormat="1" ht="12.9" customHeight="1">
      <c r="A44" s="1000" t="s">
        <v>634</v>
      </c>
      <c r="B44" s="1001" t="s">
        <v>635</v>
      </c>
      <c r="C44" s="1002">
        <v>959</v>
      </c>
      <c r="D44" s="1003"/>
      <c r="E44" s="1003"/>
      <c r="F44" s="1004">
        <v>327</v>
      </c>
      <c r="H44" s="1005">
        <f t="shared" si="1"/>
        <v>34.098018769551622</v>
      </c>
      <c r="I44" s="1006"/>
    </row>
    <row r="45" spans="1:11" s="949" customFormat="1" ht="12.9" customHeight="1">
      <c r="A45" s="936"/>
      <c r="B45" s="1001" t="s">
        <v>636</v>
      </c>
      <c r="C45" s="1002">
        <v>543</v>
      </c>
      <c r="D45" s="1003"/>
      <c r="E45" s="1003"/>
      <c r="F45" s="1004">
        <v>92</v>
      </c>
      <c r="H45" s="1005">
        <f t="shared" si="1"/>
        <v>16.94290976058932</v>
      </c>
      <c r="I45" s="1006"/>
    </row>
    <row r="46" spans="1:11" s="949" customFormat="1" ht="12.9" customHeight="1">
      <c r="A46" s="936"/>
      <c r="B46" s="1001" t="s">
        <v>637</v>
      </c>
      <c r="C46" s="1002">
        <v>449</v>
      </c>
      <c r="D46" s="1003"/>
      <c r="E46" s="1003"/>
      <c r="F46" s="1004">
        <v>60</v>
      </c>
      <c r="H46" s="1005">
        <f t="shared" si="1"/>
        <v>13.363028953229399</v>
      </c>
      <c r="I46" s="1006"/>
    </row>
    <row r="47" spans="1:11" s="949" customFormat="1" ht="12.9" customHeight="1">
      <c r="A47" s="936"/>
      <c r="B47" s="1001" t="s">
        <v>638</v>
      </c>
      <c r="C47" s="1002">
        <v>399</v>
      </c>
      <c r="D47" s="1003"/>
      <c r="E47" s="1003"/>
      <c r="F47" s="1004">
        <v>131</v>
      </c>
      <c r="H47" s="1005">
        <f t="shared" si="1"/>
        <v>32.832080200501252</v>
      </c>
      <c r="I47" s="1006"/>
    </row>
    <row r="48" spans="1:11" s="949" customFormat="1" ht="12.9" customHeight="1">
      <c r="A48" s="936"/>
      <c r="B48" s="1001" t="s">
        <v>639</v>
      </c>
      <c r="C48" s="1002">
        <v>367</v>
      </c>
      <c r="D48" s="1003"/>
      <c r="E48" s="1003"/>
      <c r="F48" s="1004">
        <v>81</v>
      </c>
      <c r="H48" s="1005">
        <f t="shared" si="1"/>
        <v>22.070844686648503</v>
      </c>
      <c r="I48" s="1006"/>
    </row>
    <row r="49" spans="1:9" s="949" customFormat="1" ht="12.9" customHeight="1">
      <c r="A49" s="936"/>
      <c r="B49" s="1001" t="s">
        <v>640</v>
      </c>
      <c r="C49" s="1002">
        <v>341</v>
      </c>
      <c r="D49" s="1003"/>
      <c r="E49" s="1003"/>
      <c r="F49" s="1004">
        <v>54</v>
      </c>
      <c r="H49" s="1005">
        <f t="shared" si="1"/>
        <v>15.835777126099707</v>
      </c>
      <c r="I49" s="1006"/>
    </row>
    <row r="50" spans="1:9" s="949" customFormat="1" ht="5.0999999999999996" customHeight="1">
      <c r="A50" s="936"/>
      <c r="B50" s="1001"/>
      <c r="C50" s="936"/>
      <c r="D50" s="936"/>
      <c r="E50" s="1007"/>
      <c r="F50" s="109"/>
      <c r="G50" s="1007"/>
      <c r="H50" s="1005"/>
    </row>
    <row r="51" spans="1:9" s="949" customFormat="1" ht="5.0999999999999996" customHeight="1">
      <c r="A51" s="988"/>
      <c r="B51" s="988"/>
      <c r="C51" s="988"/>
      <c r="D51" s="988"/>
      <c r="E51" s="988"/>
      <c r="F51" s="988"/>
      <c r="G51" s="988"/>
      <c r="H51" s="988"/>
    </row>
    <row r="52" spans="1:9" s="917" customFormat="1" ht="14.1" customHeight="1">
      <c r="A52" s="936" t="s">
        <v>602</v>
      </c>
      <c r="B52" s="1030"/>
      <c r="C52" s="1031"/>
      <c r="D52" s="1031"/>
      <c r="E52" s="939"/>
      <c r="F52" s="939"/>
      <c r="G52" s="939"/>
      <c r="H52" s="939"/>
    </row>
    <row r="53" spans="1:9" s="72" customFormat="1" ht="16.649999999999999" customHeight="1">
      <c r="D53" s="1008"/>
    </row>
  </sheetData>
  <mergeCells count="3">
    <mergeCell ref="F3:H3"/>
    <mergeCell ref="A5:B5"/>
    <mergeCell ref="F33:H33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45"/>
  <sheetViews>
    <sheetView showGridLines="0" zoomScaleNormal="100" zoomScaleSheetLayoutView="70" workbookViewId="0">
      <selection activeCell="O24" sqref="O24"/>
    </sheetView>
  </sheetViews>
  <sheetFormatPr baseColWidth="10" defaultColWidth="9.109375" defaultRowHeight="14.4"/>
  <cols>
    <col min="1" max="1" width="28.6640625" customWidth="1"/>
    <col min="2" max="2" width="14.5546875" customWidth="1"/>
    <col min="3" max="5" width="6.6640625" customWidth="1"/>
    <col min="6" max="6" width="1.6640625" customWidth="1"/>
    <col min="7" max="8" width="6.6640625" customWidth="1"/>
    <col min="9" max="9" width="1.6640625" customWidth="1"/>
    <col min="10" max="10" width="5.88671875" customWidth="1"/>
    <col min="11" max="11" width="6.6640625" customWidth="1"/>
    <col min="12" max="18" width="0" hidden="1" customWidth="1"/>
    <col min="257" max="257" width="28.6640625" customWidth="1"/>
    <col min="258" max="258" width="14.5546875" customWidth="1"/>
    <col min="259" max="261" width="6.6640625" customWidth="1"/>
    <col min="262" max="262" width="1.6640625" customWidth="1"/>
    <col min="263" max="264" width="6.6640625" customWidth="1"/>
    <col min="265" max="265" width="1.6640625" customWidth="1"/>
    <col min="266" max="266" width="5.88671875" customWidth="1"/>
    <col min="267" max="267" width="6.6640625" customWidth="1"/>
    <col min="268" max="274" width="0" hidden="1" customWidth="1"/>
    <col min="513" max="513" width="28.6640625" customWidth="1"/>
    <col min="514" max="514" width="14.5546875" customWidth="1"/>
    <col min="515" max="517" width="6.6640625" customWidth="1"/>
    <col min="518" max="518" width="1.6640625" customWidth="1"/>
    <col min="519" max="520" width="6.6640625" customWidth="1"/>
    <col min="521" max="521" width="1.6640625" customWidth="1"/>
    <col min="522" max="522" width="5.88671875" customWidth="1"/>
    <col min="523" max="523" width="6.6640625" customWidth="1"/>
    <col min="524" max="530" width="0" hidden="1" customWidth="1"/>
    <col min="769" max="769" width="28.6640625" customWidth="1"/>
    <col min="770" max="770" width="14.5546875" customWidth="1"/>
    <col min="771" max="773" width="6.6640625" customWidth="1"/>
    <col min="774" max="774" width="1.6640625" customWidth="1"/>
    <col min="775" max="776" width="6.6640625" customWidth="1"/>
    <col min="777" max="777" width="1.6640625" customWidth="1"/>
    <col min="778" max="778" width="5.88671875" customWidth="1"/>
    <col min="779" max="779" width="6.6640625" customWidth="1"/>
    <col min="780" max="786" width="0" hidden="1" customWidth="1"/>
    <col min="1025" max="1025" width="28.6640625" customWidth="1"/>
    <col min="1026" max="1026" width="14.5546875" customWidth="1"/>
    <col min="1027" max="1029" width="6.6640625" customWidth="1"/>
    <col min="1030" max="1030" width="1.6640625" customWidth="1"/>
    <col min="1031" max="1032" width="6.6640625" customWidth="1"/>
    <col min="1033" max="1033" width="1.6640625" customWidth="1"/>
    <col min="1034" max="1034" width="5.88671875" customWidth="1"/>
    <col min="1035" max="1035" width="6.6640625" customWidth="1"/>
    <col min="1036" max="1042" width="0" hidden="1" customWidth="1"/>
    <col min="1281" max="1281" width="28.6640625" customWidth="1"/>
    <col min="1282" max="1282" width="14.5546875" customWidth="1"/>
    <col min="1283" max="1285" width="6.6640625" customWidth="1"/>
    <col min="1286" max="1286" width="1.6640625" customWidth="1"/>
    <col min="1287" max="1288" width="6.6640625" customWidth="1"/>
    <col min="1289" max="1289" width="1.6640625" customWidth="1"/>
    <col min="1290" max="1290" width="5.88671875" customWidth="1"/>
    <col min="1291" max="1291" width="6.6640625" customWidth="1"/>
    <col min="1292" max="1298" width="0" hidden="1" customWidth="1"/>
    <col min="1537" max="1537" width="28.6640625" customWidth="1"/>
    <col min="1538" max="1538" width="14.5546875" customWidth="1"/>
    <col min="1539" max="1541" width="6.6640625" customWidth="1"/>
    <col min="1542" max="1542" width="1.6640625" customWidth="1"/>
    <col min="1543" max="1544" width="6.6640625" customWidth="1"/>
    <col min="1545" max="1545" width="1.6640625" customWidth="1"/>
    <col min="1546" max="1546" width="5.88671875" customWidth="1"/>
    <col min="1547" max="1547" width="6.6640625" customWidth="1"/>
    <col min="1548" max="1554" width="0" hidden="1" customWidth="1"/>
    <col min="1793" max="1793" width="28.6640625" customWidth="1"/>
    <col min="1794" max="1794" width="14.5546875" customWidth="1"/>
    <col min="1795" max="1797" width="6.6640625" customWidth="1"/>
    <col min="1798" max="1798" width="1.6640625" customWidth="1"/>
    <col min="1799" max="1800" width="6.6640625" customWidth="1"/>
    <col min="1801" max="1801" width="1.6640625" customWidth="1"/>
    <col min="1802" max="1802" width="5.88671875" customWidth="1"/>
    <col min="1803" max="1803" width="6.6640625" customWidth="1"/>
    <col min="1804" max="1810" width="0" hidden="1" customWidth="1"/>
    <col min="2049" max="2049" width="28.6640625" customWidth="1"/>
    <col min="2050" max="2050" width="14.5546875" customWidth="1"/>
    <col min="2051" max="2053" width="6.6640625" customWidth="1"/>
    <col min="2054" max="2054" width="1.6640625" customWidth="1"/>
    <col min="2055" max="2056" width="6.6640625" customWidth="1"/>
    <col min="2057" max="2057" width="1.6640625" customWidth="1"/>
    <col min="2058" max="2058" width="5.88671875" customWidth="1"/>
    <col min="2059" max="2059" width="6.6640625" customWidth="1"/>
    <col min="2060" max="2066" width="0" hidden="1" customWidth="1"/>
    <col min="2305" max="2305" width="28.6640625" customWidth="1"/>
    <col min="2306" max="2306" width="14.5546875" customWidth="1"/>
    <col min="2307" max="2309" width="6.6640625" customWidth="1"/>
    <col min="2310" max="2310" width="1.6640625" customWidth="1"/>
    <col min="2311" max="2312" width="6.6640625" customWidth="1"/>
    <col min="2313" max="2313" width="1.6640625" customWidth="1"/>
    <col min="2314" max="2314" width="5.88671875" customWidth="1"/>
    <col min="2315" max="2315" width="6.6640625" customWidth="1"/>
    <col min="2316" max="2322" width="0" hidden="1" customWidth="1"/>
    <col min="2561" max="2561" width="28.6640625" customWidth="1"/>
    <col min="2562" max="2562" width="14.5546875" customWidth="1"/>
    <col min="2563" max="2565" width="6.6640625" customWidth="1"/>
    <col min="2566" max="2566" width="1.6640625" customWidth="1"/>
    <col min="2567" max="2568" width="6.6640625" customWidth="1"/>
    <col min="2569" max="2569" width="1.6640625" customWidth="1"/>
    <col min="2570" max="2570" width="5.88671875" customWidth="1"/>
    <col min="2571" max="2571" width="6.6640625" customWidth="1"/>
    <col min="2572" max="2578" width="0" hidden="1" customWidth="1"/>
    <col min="2817" max="2817" width="28.6640625" customWidth="1"/>
    <col min="2818" max="2818" width="14.5546875" customWidth="1"/>
    <col min="2819" max="2821" width="6.6640625" customWidth="1"/>
    <col min="2822" max="2822" width="1.6640625" customWidth="1"/>
    <col min="2823" max="2824" width="6.6640625" customWidth="1"/>
    <col min="2825" max="2825" width="1.6640625" customWidth="1"/>
    <col min="2826" max="2826" width="5.88671875" customWidth="1"/>
    <col min="2827" max="2827" width="6.6640625" customWidth="1"/>
    <col min="2828" max="2834" width="0" hidden="1" customWidth="1"/>
    <col min="3073" max="3073" width="28.6640625" customWidth="1"/>
    <col min="3074" max="3074" width="14.5546875" customWidth="1"/>
    <col min="3075" max="3077" width="6.6640625" customWidth="1"/>
    <col min="3078" max="3078" width="1.6640625" customWidth="1"/>
    <col min="3079" max="3080" width="6.6640625" customWidth="1"/>
    <col min="3081" max="3081" width="1.6640625" customWidth="1"/>
    <col min="3082" max="3082" width="5.88671875" customWidth="1"/>
    <col min="3083" max="3083" width="6.6640625" customWidth="1"/>
    <col min="3084" max="3090" width="0" hidden="1" customWidth="1"/>
    <col min="3329" max="3329" width="28.6640625" customWidth="1"/>
    <col min="3330" max="3330" width="14.5546875" customWidth="1"/>
    <col min="3331" max="3333" width="6.6640625" customWidth="1"/>
    <col min="3334" max="3334" width="1.6640625" customWidth="1"/>
    <col min="3335" max="3336" width="6.6640625" customWidth="1"/>
    <col min="3337" max="3337" width="1.6640625" customWidth="1"/>
    <col min="3338" max="3338" width="5.88671875" customWidth="1"/>
    <col min="3339" max="3339" width="6.6640625" customWidth="1"/>
    <col min="3340" max="3346" width="0" hidden="1" customWidth="1"/>
    <col min="3585" max="3585" width="28.6640625" customWidth="1"/>
    <col min="3586" max="3586" width="14.5546875" customWidth="1"/>
    <col min="3587" max="3589" width="6.6640625" customWidth="1"/>
    <col min="3590" max="3590" width="1.6640625" customWidth="1"/>
    <col min="3591" max="3592" width="6.6640625" customWidth="1"/>
    <col min="3593" max="3593" width="1.6640625" customWidth="1"/>
    <col min="3594" max="3594" width="5.88671875" customWidth="1"/>
    <col min="3595" max="3595" width="6.6640625" customWidth="1"/>
    <col min="3596" max="3602" width="0" hidden="1" customWidth="1"/>
    <col min="3841" max="3841" width="28.6640625" customWidth="1"/>
    <col min="3842" max="3842" width="14.5546875" customWidth="1"/>
    <col min="3843" max="3845" width="6.6640625" customWidth="1"/>
    <col min="3846" max="3846" width="1.6640625" customWidth="1"/>
    <col min="3847" max="3848" width="6.6640625" customWidth="1"/>
    <col min="3849" max="3849" width="1.6640625" customWidth="1"/>
    <col min="3850" max="3850" width="5.88671875" customWidth="1"/>
    <col min="3851" max="3851" width="6.6640625" customWidth="1"/>
    <col min="3852" max="3858" width="0" hidden="1" customWidth="1"/>
    <col min="4097" max="4097" width="28.6640625" customWidth="1"/>
    <col min="4098" max="4098" width="14.5546875" customWidth="1"/>
    <col min="4099" max="4101" width="6.6640625" customWidth="1"/>
    <col min="4102" max="4102" width="1.6640625" customWidth="1"/>
    <col min="4103" max="4104" width="6.6640625" customWidth="1"/>
    <col min="4105" max="4105" width="1.6640625" customWidth="1"/>
    <col min="4106" max="4106" width="5.88671875" customWidth="1"/>
    <col min="4107" max="4107" width="6.6640625" customWidth="1"/>
    <col min="4108" max="4114" width="0" hidden="1" customWidth="1"/>
    <col min="4353" max="4353" width="28.6640625" customWidth="1"/>
    <col min="4354" max="4354" width="14.5546875" customWidth="1"/>
    <col min="4355" max="4357" width="6.6640625" customWidth="1"/>
    <col min="4358" max="4358" width="1.6640625" customWidth="1"/>
    <col min="4359" max="4360" width="6.6640625" customWidth="1"/>
    <col min="4361" max="4361" width="1.6640625" customWidth="1"/>
    <col min="4362" max="4362" width="5.88671875" customWidth="1"/>
    <col min="4363" max="4363" width="6.6640625" customWidth="1"/>
    <col min="4364" max="4370" width="0" hidden="1" customWidth="1"/>
    <col min="4609" max="4609" width="28.6640625" customWidth="1"/>
    <col min="4610" max="4610" width="14.5546875" customWidth="1"/>
    <col min="4611" max="4613" width="6.6640625" customWidth="1"/>
    <col min="4614" max="4614" width="1.6640625" customWidth="1"/>
    <col min="4615" max="4616" width="6.6640625" customWidth="1"/>
    <col min="4617" max="4617" width="1.6640625" customWidth="1"/>
    <col min="4618" max="4618" width="5.88671875" customWidth="1"/>
    <col min="4619" max="4619" width="6.6640625" customWidth="1"/>
    <col min="4620" max="4626" width="0" hidden="1" customWidth="1"/>
    <col min="4865" max="4865" width="28.6640625" customWidth="1"/>
    <col min="4866" max="4866" width="14.5546875" customWidth="1"/>
    <col min="4867" max="4869" width="6.6640625" customWidth="1"/>
    <col min="4870" max="4870" width="1.6640625" customWidth="1"/>
    <col min="4871" max="4872" width="6.6640625" customWidth="1"/>
    <col min="4873" max="4873" width="1.6640625" customWidth="1"/>
    <col min="4874" max="4874" width="5.88671875" customWidth="1"/>
    <col min="4875" max="4875" width="6.6640625" customWidth="1"/>
    <col min="4876" max="4882" width="0" hidden="1" customWidth="1"/>
    <col min="5121" max="5121" width="28.6640625" customWidth="1"/>
    <col min="5122" max="5122" width="14.5546875" customWidth="1"/>
    <col min="5123" max="5125" width="6.6640625" customWidth="1"/>
    <col min="5126" max="5126" width="1.6640625" customWidth="1"/>
    <col min="5127" max="5128" width="6.6640625" customWidth="1"/>
    <col min="5129" max="5129" width="1.6640625" customWidth="1"/>
    <col min="5130" max="5130" width="5.88671875" customWidth="1"/>
    <col min="5131" max="5131" width="6.6640625" customWidth="1"/>
    <col min="5132" max="5138" width="0" hidden="1" customWidth="1"/>
    <col min="5377" max="5377" width="28.6640625" customWidth="1"/>
    <col min="5378" max="5378" width="14.5546875" customWidth="1"/>
    <col min="5379" max="5381" width="6.6640625" customWidth="1"/>
    <col min="5382" max="5382" width="1.6640625" customWidth="1"/>
    <col min="5383" max="5384" width="6.6640625" customWidth="1"/>
    <col min="5385" max="5385" width="1.6640625" customWidth="1"/>
    <col min="5386" max="5386" width="5.88671875" customWidth="1"/>
    <col min="5387" max="5387" width="6.6640625" customWidth="1"/>
    <col min="5388" max="5394" width="0" hidden="1" customWidth="1"/>
    <col min="5633" max="5633" width="28.6640625" customWidth="1"/>
    <col min="5634" max="5634" width="14.5546875" customWidth="1"/>
    <col min="5635" max="5637" width="6.6640625" customWidth="1"/>
    <col min="5638" max="5638" width="1.6640625" customWidth="1"/>
    <col min="5639" max="5640" width="6.6640625" customWidth="1"/>
    <col min="5641" max="5641" width="1.6640625" customWidth="1"/>
    <col min="5642" max="5642" width="5.88671875" customWidth="1"/>
    <col min="5643" max="5643" width="6.6640625" customWidth="1"/>
    <col min="5644" max="5650" width="0" hidden="1" customWidth="1"/>
    <col min="5889" max="5889" width="28.6640625" customWidth="1"/>
    <col min="5890" max="5890" width="14.5546875" customWidth="1"/>
    <col min="5891" max="5893" width="6.6640625" customWidth="1"/>
    <col min="5894" max="5894" width="1.6640625" customWidth="1"/>
    <col min="5895" max="5896" width="6.6640625" customWidth="1"/>
    <col min="5897" max="5897" width="1.6640625" customWidth="1"/>
    <col min="5898" max="5898" width="5.88671875" customWidth="1"/>
    <col min="5899" max="5899" width="6.6640625" customWidth="1"/>
    <col min="5900" max="5906" width="0" hidden="1" customWidth="1"/>
    <col min="6145" max="6145" width="28.6640625" customWidth="1"/>
    <col min="6146" max="6146" width="14.5546875" customWidth="1"/>
    <col min="6147" max="6149" width="6.6640625" customWidth="1"/>
    <col min="6150" max="6150" width="1.6640625" customWidth="1"/>
    <col min="6151" max="6152" width="6.6640625" customWidth="1"/>
    <col min="6153" max="6153" width="1.6640625" customWidth="1"/>
    <col min="6154" max="6154" width="5.88671875" customWidth="1"/>
    <col min="6155" max="6155" width="6.6640625" customWidth="1"/>
    <col min="6156" max="6162" width="0" hidden="1" customWidth="1"/>
    <col min="6401" max="6401" width="28.6640625" customWidth="1"/>
    <col min="6402" max="6402" width="14.5546875" customWidth="1"/>
    <col min="6403" max="6405" width="6.6640625" customWidth="1"/>
    <col min="6406" max="6406" width="1.6640625" customWidth="1"/>
    <col min="6407" max="6408" width="6.6640625" customWidth="1"/>
    <col min="6409" max="6409" width="1.6640625" customWidth="1"/>
    <col min="6410" max="6410" width="5.88671875" customWidth="1"/>
    <col min="6411" max="6411" width="6.6640625" customWidth="1"/>
    <col min="6412" max="6418" width="0" hidden="1" customWidth="1"/>
    <col min="6657" max="6657" width="28.6640625" customWidth="1"/>
    <col min="6658" max="6658" width="14.5546875" customWidth="1"/>
    <col min="6659" max="6661" width="6.6640625" customWidth="1"/>
    <col min="6662" max="6662" width="1.6640625" customWidth="1"/>
    <col min="6663" max="6664" width="6.6640625" customWidth="1"/>
    <col min="6665" max="6665" width="1.6640625" customWidth="1"/>
    <col min="6666" max="6666" width="5.88671875" customWidth="1"/>
    <col min="6667" max="6667" width="6.6640625" customWidth="1"/>
    <col min="6668" max="6674" width="0" hidden="1" customWidth="1"/>
    <col min="6913" max="6913" width="28.6640625" customWidth="1"/>
    <col min="6914" max="6914" width="14.5546875" customWidth="1"/>
    <col min="6915" max="6917" width="6.6640625" customWidth="1"/>
    <col min="6918" max="6918" width="1.6640625" customWidth="1"/>
    <col min="6919" max="6920" width="6.6640625" customWidth="1"/>
    <col min="6921" max="6921" width="1.6640625" customWidth="1"/>
    <col min="6922" max="6922" width="5.88671875" customWidth="1"/>
    <col min="6923" max="6923" width="6.6640625" customWidth="1"/>
    <col min="6924" max="6930" width="0" hidden="1" customWidth="1"/>
    <col min="7169" max="7169" width="28.6640625" customWidth="1"/>
    <col min="7170" max="7170" width="14.5546875" customWidth="1"/>
    <col min="7171" max="7173" width="6.6640625" customWidth="1"/>
    <col min="7174" max="7174" width="1.6640625" customWidth="1"/>
    <col min="7175" max="7176" width="6.6640625" customWidth="1"/>
    <col min="7177" max="7177" width="1.6640625" customWidth="1"/>
    <col min="7178" max="7178" width="5.88671875" customWidth="1"/>
    <col min="7179" max="7179" width="6.6640625" customWidth="1"/>
    <col min="7180" max="7186" width="0" hidden="1" customWidth="1"/>
    <col min="7425" max="7425" width="28.6640625" customWidth="1"/>
    <col min="7426" max="7426" width="14.5546875" customWidth="1"/>
    <col min="7427" max="7429" width="6.6640625" customWidth="1"/>
    <col min="7430" max="7430" width="1.6640625" customWidth="1"/>
    <col min="7431" max="7432" width="6.6640625" customWidth="1"/>
    <col min="7433" max="7433" width="1.6640625" customWidth="1"/>
    <col min="7434" max="7434" width="5.88671875" customWidth="1"/>
    <col min="7435" max="7435" width="6.6640625" customWidth="1"/>
    <col min="7436" max="7442" width="0" hidden="1" customWidth="1"/>
    <col min="7681" max="7681" width="28.6640625" customWidth="1"/>
    <col min="7682" max="7682" width="14.5546875" customWidth="1"/>
    <col min="7683" max="7685" width="6.6640625" customWidth="1"/>
    <col min="7686" max="7686" width="1.6640625" customWidth="1"/>
    <col min="7687" max="7688" width="6.6640625" customWidth="1"/>
    <col min="7689" max="7689" width="1.6640625" customWidth="1"/>
    <col min="7690" max="7690" width="5.88671875" customWidth="1"/>
    <col min="7691" max="7691" width="6.6640625" customWidth="1"/>
    <col min="7692" max="7698" width="0" hidden="1" customWidth="1"/>
    <col min="7937" max="7937" width="28.6640625" customWidth="1"/>
    <col min="7938" max="7938" width="14.5546875" customWidth="1"/>
    <col min="7939" max="7941" width="6.6640625" customWidth="1"/>
    <col min="7942" max="7942" width="1.6640625" customWidth="1"/>
    <col min="7943" max="7944" width="6.6640625" customWidth="1"/>
    <col min="7945" max="7945" width="1.6640625" customWidth="1"/>
    <col min="7946" max="7946" width="5.88671875" customWidth="1"/>
    <col min="7947" max="7947" width="6.6640625" customWidth="1"/>
    <col min="7948" max="7954" width="0" hidden="1" customWidth="1"/>
    <col min="8193" max="8193" width="28.6640625" customWidth="1"/>
    <col min="8194" max="8194" width="14.5546875" customWidth="1"/>
    <col min="8195" max="8197" width="6.6640625" customWidth="1"/>
    <col min="8198" max="8198" width="1.6640625" customWidth="1"/>
    <col min="8199" max="8200" width="6.6640625" customWidth="1"/>
    <col min="8201" max="8201" width="1.6640625" customWidth="1"/>
    <col min="8202" max="8202" width="5.88671875" customWidth="1"/>
    <col min="8203" max="8203" width="6.6640625" customWidth="1"/>
    <col min="8204" max="8210" width="0" hidden="1" customWidth="1"/>
    <col min="8449" max="8449" width="28.6640625" customWidth="1"/>
    <col min="8450" max="8450" width="14.5546875" customWidth="1"/>
    <col min="8451" max="8453" width="6.6640625" customWidth="1"/>
    <col min="8454" max="8454" width="1.6640625" customWidth="1"/>
    <col min="8455" max="8456" width="6.6640625" customWidth="1"/>
    <col min="8457" max="8457" width="1.6640625" customWidth="1"/>
    <col min="8458" max="8458" width="5.88671875" customWidth="1"/>
    <col min="8459" max="8459" width="6.6640625" customWidth="1"/>
    <col min="8460" max="8466" width="0" hidden="1" customWidth="1"/>
    <col min="8705" max="8705" width="28.6640625" customWidth="1"/>
    <col min="8706" max="8706" width="14.5546875" customWidth="1"/>
    <col min="8707" max="8709" width="6.6640625" customWidth="1"/>
    <col min="8710" max="8710" width="1.6640625" customWidth="1"/>
    <col min="8711" max="8712" width="6.6640625" customWidth="1"/>
    <col min="8713" max="8713" width="1.6640625" customWidth="1"/>
    <col min="8714" max="8714" width="5.88671875" customWidth="1"/>
    <col min="8715" max="8715" width="6.6640625" customWidth="1"/>
    <col min="8716" max="8722" width="0" hidden="1" customWidth="1"/>
    <col min="8961" max="8961" width="28.6640625" customWidth="1"/>
    <col min="8962" max="8962" width="14.5546875" customWidth="1"/>
    <col min="8963" max="8965" width="6.6640625" customWidth="1"/>
    <col min="8966" max="8966" width="1.6640625" customWidth="1"/>
    <col min="8967" max="8968" width="6.6640625" customWidth="1"/>
    <col min="8969" max="8969" width="1.6640625" customWidth="1"/>
    <col min="8970" max="8970" width="5.88671875" customWidth="1"/>
    <col min="8971" max="8971" width="6.6640625" customWidth="1"/>
    <col min="8972" max="8978" width="0" hidden="1" customWidth="1"/>
    <col min="9217" max="9217" width="28.6640625" customWidth="1"/>
    <col min="9218" max="9218" width="14.5546875" customWidth="1"/>
    <col min="9219" max="9221" width="6.6640625" customWidth="1"/>
    <col min="9222" max="9222" width="1.6640625" customWidth="1"/>
    <col min="9223" max="9224" width="6.6640625" customWidth="1"/>
    <col min="9225" max="9225" width="1.6640625" customWidth="1"/>
    <col min="9226" max="9226" width="5.88671875" customWidth="1"/>
    <col min="9227" max="9227" width="6.6640625" customWidth="1"/>
    <col min="9228" max="9234" width="0" hidden="1" customWidth="1"/>
    <col min="9473" max="9473" width="28.6640625" customWidth="1"/>
    <col min="9474" max="9474" width="14.5546875" customWidth="1"/>
    <col min="9475" max="9477" width="6.6640625" customWidth="1"/>
    <col min="9478" max="9478" width="1.6640625" customWidth="1"/>
    <col min="9479" max="9480" width="6.6640625" customWidth="1"/>
    <col min="9481" max="9481" width="1.6640625" customWidth="1"/>
    <col min="9482" max="9482" width="5.88671875" customWidth="1"/>
    <col min="9483" max="9483" width="6.6640625" customWidth="1"/>
    <col min="9484" max="9490" width="0" hidden="1" customWidth="1"/>
    <col min="9729" max="9729" width="28.6640625" customWidth="1"/>
    <col min="9730" max="9730" width="14.5546875" customWidth="1"/>
    <col min="9731" max="9733" width="6.6640625" customWidth="1"/>
    <col min="9734" max="9734" width="1.6640625" customWidth="1"/>
    <col min="9735" max="9736" width="6.6640625" customWidth="1"/>
    <col min="9737" max="9737" width="1.6640625" customWidth="1"/>
    <col min="9738" max="9738" width="5.88671875" customWidth="1"/>
    <col min="9739" max="9739" width="6.6640625" customWidth="1"/>
    <col min="9740" max="9746" width="0" hidden="1" customWidth="1"/>
    <col min="9985" max="9985" width="28.6640625" customWidth="1"/>
    <col min="9986" max="9986" width="14.5546875" customWidth="1"/>
    <col min="9987" max="9989" width="6.6640625" customWidth="1"/>
    <col min="9990" max="9990" width="1.6640625" customWidth="1"/>
    <col min="9991" max="9992" width="6.6640625" customWidth="1"/>
    <col min="9993" max="9993" width="1.6640625" customWidth="1"/>
    <col min="9994" max="9994" width="5.88671875" customWidth="1"/>
    <col min="9995" max="9995" width="6.6640625" customWidth="1"/>
    <col min="9996" max="10002" width="0" hidden="1" customWidth="1"/>
    <col min="10241" max="10241" width="28.6640625" customWidth="1"/>
    <col min="10242" max="10242" width="14.5546875" customWidth="1"/>
    <col min="10243" max="10245" width="6.6640625" customWidth="1"/>
    <col min="10246" max="10246" width="1.6640625" customWidth="1"/>
    <col min="10247" max="10248" width="6.6640625" customWidth="1"/>
    <col min="10249" max="10249" width="1.6640625" customWidth="1"/>
    <col min="10250" max="10250" width="5.88671875" customWidth="1"/>
    <col min="10251" max="10251" width="6.6640625" customWidth="1"/>
    <col min="10252" max="10258" width="0" hidden="1" customWidth="1"/>
    <col min="10497" max="10497" width="28.6640625" customWidth="1"/>
    <col min="10498" max="10498" width="14.5546875" customWidth="1"/>
    <col min="10499" max="10501" width="6.6640625" customWidth="1"/>
    <col min="10502" max="10502" width="1.6640625" customWidth="1"/>
    <col min="10503" max="10504" width="6.6640625" customWidth="1"/>
    <col min="10505" max="10505" width="1.6640625" customWidth="1"/>
    <col min="10506" max="10506" width="5.88671875" customWidth="1"/>
    <col min="10507" max="10507" width="6.6640625" customWidth="1"/>
    <col min="10508" max="10514" width="0" hidden="1" customWidth="1"/>
    <col min="10753" max="10753" width="28.6640625" customWidth="1"/>
    <col min="10754" max="10754" width="14.5546875" customWidth="1"/>
    <col min="10755" max="10757" width="6.6640625" customWidth="1"/>
    <col min="10758" max="10758" width="1.6640625" customWidth="1"/>
    <col min="10759" max="10760" width="6.6640625" customWidth="1"/>
    <col min="10761" max="10761" width="1.6640625" customWidth="1"/>
    <col min="10762" max="10762" width="5.88671875" customWidth="1"/>
    <col min="10763" max="10763" width="6.6640625" customWidth="1"/>
    <col min="10764" max="10770" width="0" hidden="1" customWidth="1"/>
    <col min="11009" max="11009" width="28.6640625" customWidth="1"/>
    <col min="11010" max="11010" width="14.5546875" customWidth="1"/>
    <col min="11011" max="11013" width="6.6640625" customWidth="1"/>
    <col min="11014" max="11014" width="1.6640625" customWidth="1"/>
    <col min="11015" max="11016" width="6.6640625" customWidth="1"/>
    <col min="11017" max="11017" width="1.6640625" customWidth="1"/>
    <col min="11018" max="11018" width="5.88671875" customWidth="1"/>
    <col min="11019" max="11019" width="6.6640625" customWidth="1"/>
    <col min="11020" max="11026" width="0" hidden="1" customWidth="1"/>
    <col min="11265" max="11265" width="28.6640625" customWidth="1"/>
    <col min="11266" max="11266" width="14.5546875" customWidth="1"/>
    <col min="11267" max="11269" width="6.6640625" customWidth="1"/>
    <col min="11270" max="11270" width="1.6640625" customWidth="1"/>
    <col min="11271" max="11272" width="6.6640625" customWidth="1"/>
    <col min="11273" max="11273" width="1.6640625" customWidth="1"/>
    <col min="11274" max="11274" width="5.88671875" customWidth="1"/>
    <col min="11275" max="11275" width="6.6640625" customWidth="1"/>
    <col min="11276" max="11282" width="0" hidden="1" customWidth="1"/>
    <col min="11521" max="11521" width="28.6640625" customWidth="1"/>
    <col min="11522" max="11522" width="14.5546875" customWidth="1"/>
    <col min="11523" max="11525" width="6.6640625" customWidth="1"/>
    <col min="11526" max="11526" width="1.6640625" customWidth="1"/>
    <col min="11527" max="11528" width="6.6640625" customWidth="1"/>
    <col min="11529" max="11529" width="1.6640625" customWidth="1"/>
    <col min="11530" max="11530" width="5.88671875" customWidth="1"/>
    <col min="11531" max="11531" width="6.6640625" customWidth="1"/>
    <col min="11532" max="11538" width="0" hidden="1" customWidth="1"/>
    <col min="11777" max="11777" width="28.6640625" customWidth="1"/>
    <col min="11778" max="11778" width="14.5546875" customWidth="1"/>
    <col min="11779" max="11781" width="6.6640625" customWidth="1"/>
    <col min="11782" max="11782" width="1.6640625" customWidth="1"/>
    <col min="11783" max="11784" width="6.6640625" customWidth="1"/>
    <col min="11785" max="11785" width="1.6640625" customWidth="1"/>
    <col min="11786" max="11786" width="5.88671875" customWidth="1"/>
    <col min="11787" max="11787" width="6.6640625" customWidth="1"/>
    <col min="11788" max="11794" width="0" hidden="1" customWidth="1"/>
    <col min="12033" max="12033" width="28.6640625" customWidth="1"/>
    <col min="12034" max="12034" width="14.5546875" customWidth="1"/>
    <col min="12035" max="12037" width="6.6640625" customWidth="1"/>
    <col min="12038" max="12038" width="1.6640625" customWidth="1"/>
    <col min="12039" max="12040" width="6.6640625" customWidth="1"/>
    <col min="12041" max="12041" width="1.6640625" customWidth="1"/>
    <col min="12042" max="12042" width="5.88671875" customWidth="1"/>
    <col min="12043" max="12043" width="6.6640625" customWidth="1"/>
    <col min="12044" max="12050" width="0" hidden="1" customWidth="1"/>
    <col min="12289" max="12289" width="28.6640625" customWidth="1"/>
    <col min="12290" max="12290" width="14.5546875" customWidth="1"/>
    <col min="12291" max="12293" width="6.6640625" customWidth="1"/>
    <col min="12294" max="12294" width="1.6640625" customWidth="1"/>
    <col min="12295" max="12296" width="6.6640625" customWidth="1"/>
    <col min="12297" max="12297" width="1.6640625" customWidth="1"/>
    <col min="12298" max="12298" width="5.88671875" customWidth="1"/>
    <col min="12299" max="12299" width="6.6640625" customWidth="1"/>
    <col min="12300" max="12306" width="0" hidden="1" customWidth="1"/>
    <col min="12545" max="12545" width="28.6640625" customWidth="1"/>
    <col min="12546" max="12546" width="14.5546875" customWidth="1"/>
    <col min="12547" max="12549" width="6.6640625" customWidth="1"/>
    <col min="12550" max="12550" width="1.6640625" customWidth="1"/>
    <col min="12551" max="12552" width="6.6640625" customWidth="1"/>
    <col min="12553" max="12553" width="1.6640625" customWidth="1"/>
    <col min="12554" max="12554" width="5.88671875" customWidth="1"/>
    <col min="12555" max="12555" width="6.6640625" customWidth="1"/>
    <col min="12556" max="12562" width="0" hidden="1" customWidth="1"/>
    <col min="12801" max="12801" width="28.6640625" customWidth="1"/>
    <col min="12802" max="12802" width="14.5546875" customWidth="1"/>
    <col min="12803" max="12805" width="6.6640625" customWidth="1"/>
    <col min="12806" max="12806" width="1.6640625" customWidth="1"/>
    <col min="12807" max="12808" width="6.6640625" customWidth="1"/>
    <col min="12809" max="12809" width="1.6640625" customWidth="1"/>
    <col min="12810" max="12810" width="5.88671875" customWidth="1"/>
    <col min="12811" max="12811" width="6.6640625" customWidth="1"/>
    <col min="12812" max="12818" width="0" hidden="1" customWidth="1"/>
    <col min="13057" max="13057" width="28.6640625" customWidth="1"/>
    <col min="13058" max="13058" width="14.5546875" customWidth="1"/>
    <col min="13059" max="13061" width="6.6640625" customWidth="1"/>
    <col min="13062" max="13062" width="1.6640625" customWidth="1"/>
    <col min="13063" max="13064" width="6.6640625" customWidth="1"/>
    <col min="13065" max="13065" width="1.6640625" customWidth="1"/>
    <col min="13066" max="13066" width="5.88671875" customWidth="1"/>
    <col min="13067" max="13067" width="6.6640625" customWidth="1"/>
    <col min="13068" max="13074" width="0" hidden="1" customWidth="1"/>
    <col min="13313" max="13313" width="28.6640625" customWidth="1"/>
    <col min="13314" max="13314" width="14.5546875" customWidth="1"/>
    <col min="13315" max="13317" width="6.6640625" customWidth="1"/>
    <col min="13318" max="13318" width="1.6640625" customWidth="1"/>
    <col min="13319" max="13320" width="6.6640625" customWidth="1"/>
    <col min="13321" max="13321" width="1.6640625" customWidth="1"/>
    <col min="13322" max="13322" width="5.88671875" customWidth="1"/>
    <col min="13323" max="13323" width="6.6640625" customWidth="1"/>
    <col min="13324" max="13330" width="0" hidden="1" customWidth="1"/>
    <col min="13569" max="13569" width="28.6640625" customWidth="1"/>
    <col min="13570" max="13570" width="14.5546875" customWidth="1"/>
    <col min="13571" max="13573" width="6.6640625" customWidth="1"/>
    <col min="13574" max="13574" width="1.6640625" customWidth="1"/>
    <col min="13575" max="13576" width="6.6640625" customWidth="1"/>
    <col min="13577" max="13577" width="1.6640625" customWidth="1"/>
    <col min="13578" max="13578" width="5.88671875" customWidth="1"/>
    <col min="13579" max="13579" width="6.6640625" customWidth="1"/>
    <col min="13580" max="13586" width="0" hidden="1" customWidth="1"/>
    <col min="13825" max="13825" width="28.6640625" customWidth="1"/>
    <col min="13826" max="13826" width="14.5546875" customWidth="1"/>
    <col min="13827" max="13829" width="6.6640625" customWidth="1"/>
    <col min="13830" max="13830" width="1.6640625" customWidth="1"/>
    <col min="13831" max="13832" width="6.6640625" customWidth="1"/>
    <col min="13833" max="13833" width="1.6640625" customWidth="1"/>
    <col min="13834" max="13834" width="5.88671875" customWidth="1"/>
    <col min="13835" max="13835" width="6.6640625" customWidth="1"/>
    <col min="13836" max="13842" width="0" hidden="1" customWidth="1"/>
    <col min="14081" max="14081" width="28.6640625" customWidth="1"/>
    <col min="14082" max="14082" width="14.5546875" customWidth="1"/>
    <col min="14083" max="14085" width="6.6640625" customWidth="1"/>
    <col min="14086" max="14086" width="1.6640625" customWidth="1"/>
    <col min="14087" max="14088" width="6.6640625" customWidth="1"/>
    <col min="14089" max="14089" width="1.6640625" customWidth="1"/>
    <col min="14090" max="14090" width="5.88671875" customWidth="1"/>
    <col min="14091" max="14091" width="6.6640625" customWidth="1"/>
    <col min="14092" max="14098" width="0" hidden="1" customWidth="1"/>
    <col min="14337" max="14337" width="28.6640625" customWidth="1"/>
    <col min="14338" max="14338" width="14.5546875" customWidth="1"/>
    <col min="14339" max="14341" width="6.6640625" customWidth="1"/>
    <col min="14342" max="14342" width="1.6640625" customWidth="1"/>
    <col min="14343" max="14344" width="6.6640625" customWidth="1"/>
    <col min="14345" max="14345" width="1.6640625" customWidth="1"/>
    <col min="14346" max="14346" width="5.88671875" customWidth="1"/>
    <col min="14347" max="14347" width="6.6640625" customWidth="1"/>
    <col min="14348" max="14354" width="0" hidden="1" customWidth="1"/>
    <col min="14593" max="14593" width="28.6640625" customWidth="1"/>
    <col min="14594" max="14594" width="14.5546875" customWidth="1"/>
    <col min="14595" max="14597" width="6.6640625" customWidth="1"/>
    <col min="14598" max="14598" width="1.6640625" customWidth="1"/>
    <col min="14599" max="14600" width="6.6640625" customWidth="1"/>
    <col min="14601" max="14601" width="1.6640625" customWidth="1"/>
    <col min="14602" max="14602" width="5.88671875" customWidth="1"/>
    <col min="14603" max="14603" width="6.6640625" customWidth="1"/>
    <col min="14604" max="14610" width="0" hidden="1" customWidth="1"/>
    <col min="14849" max="14849" width="28.6640625" customWidth="1"/>
    <col min="14850" max="14850" width="14.5546875" customWidth="1"/>
    <col min="14851" max="14853" width="6.6640625" customWidth="1"/>
    <col min="14854" max="14854" width="1.6640625" customWidth="1"/>
    <col min="14855" max="14856" width="6.6640625" customWidth="1"/>
    <col min="14857" max="14857" width="1.6640625" customWidth="1"/>
    <col min="14858" max="14858" width="5.88671875" customWidth="1"/>
    <col min="14859" max="14859" width="6.6640625" customWidth="1"/>
    <col min="14860" max="14866" width="0" hidden="1" customWidth="1"/>
    <col min="15105" max="15105" width="28.6640625" customWidth="1"/>
    <col min="15106" max="15106" width="14.5546875" customWidth="1"/>
    <col min="15107" max="15109" width="6.6640625" customWidth="1"/>
    <col min="15110" max="15110" width="1.6640625" customWidth="1"/>
    <col min="15111" max="15112" width="6.6640625" customWidth="1"/>
    <col min="15113" max="15113" width="1.6640625" customWidth="1"/>
    <col min="15114" max="15114" width="5.88671875" customWidth="1"/>
    <col min="15115" max="15115" width="6.6640625" customWidth="1"/>
    <col min="15116" max="15122" width="0" hidden="1" customWidth="1"/>
    <col min="15361" max="15361" width="28.6640625" customWidth="1"/>
    <col min="15362" max="15362" width="14.5546875" customWidth="1"/>
    <col min="15363" max="15365" width="6.6640625" customWidth="1"/>
    <col min="15366" max="15366" width="1.6640625" customWidth="1"/>
    <col min="15367" max="15368" width="6.6640625" customWidth="1"/>
    <col min="15369" max="15369" width="1.6640625" customWidth="1"/>
    <col min="15370" max="15370" width="5.88671875" customWidth="1"/>
    <col min="15371" max="15371" width="6.6640625" customWidth="1"/>
    <col min="15372" max="15378" width="0" hidden="1" customWidth="1"/>
    <col min="15617" max="15617" width="28.6640625" customWidth="1"/>
    <col min="15618" max="15618" width="14.5546875" customWidth="1"/>
    <col min="15619" max="15621" width="6.6640625" customWidth="1"/>
    <col min="15622" max="15622" width="1.6640625" customWidth="1"/>
    <col min="15623" max="15624" width="6.6640625" customWidth="1"/>
    <col min="15625" max="15625" width="1.6640625" customWidth="1"/>
    <col min="15626" max="15626" width="5.88671875" customWidth="1"/>
    <col min="15627" max="15627" width="6.6640625" customWidth="1"/>
    <col min="15628" max="15634" width="0" hidden="1" customWidth="1"/>
    <col min="15873" max="15873" width="28.6640625" customWidth="1"/>
    <col min="15874" max="15874" width="14.5546875" customWidth="1"/>
    <col min="15875" max="15877" width="6.6640625" customWidth="1"/>
    <col min="15878" max="15878" width="1.6640625" customWidth="1"/>
    <col min="15879" max="15880" width="6.6640625" customWidth="1"/>
    <col min="15881" max="15881" width="1.6640625" customWidth="1"/>
    <col min="15882" max="15882" width="5.88671875" customWidth="1"/>
    <col min="15883" max="15883" width="6.6640625" customWidth="1"/>
    <col min="15884" max="15890" width="0" hidden="1" customWidth="1"/>
    <col min="16129" max="16129" width="28.6640625" customWidth="1"/>
    <col min="16130" max="16130" width="14.5546875" customWidth="1"/>
    <col min="16131" max="16133" width="6.6640625" customWidth="1"/>
    <col min="16134" max="16134" width="1.6640625" customWidth="1"/>
    <col min="16135" max="16136" width="6.6640625" customWidth="1"/>
    <col min="16137" max="16137" width="1.6640625" customWidth="1"/>
    <col min="16138" max="16138" width="5.88671875" customWidth="1"/>
    <col min="16139" max="16139" width="6.6640625" customWidth="1"/>
    <col min="16140" max="16146" width="0" hidden="1" customWidth="1"/>
  </cols>
  <sheetData>
    <row r="1" spans="1:11" s="72" customFormat="1" ht="15" customHeight="1">
      <c r="A1" s="1009" t="s">
        <v>641</v>
      </c>
      <c r="B1" s="1010"/>
      <c r="C1" s="1010"/>
      <c r="D1" s="1010"/>
    </row>
    <row r="2" spans="1:11" s="72" customFormat="1" ht="15" customHeight="1">
      <c r="A2" s="1009"/>
      <c r="B2" s="1010"/>
      <c r="C2" s="1010"/>
      <c r="D2" s="1010"/>
    </row>
    <row r="3" spans="1:11" s="72" customFormat="1" ht="15" customHeight="1">
      <c r="A3" s="1010"/>
      <c r="B3" s="1011"/>
      <c r="C3" s="1012"/>
      <c r="D3" s="1012"/>
      <c r="E3" s="936"/>
      <c r="F3" s="936"/>
      <c r="G3" s="1011"/>
      <c r="H3" s="1011"/>
      <c r="I3" s="1011"/>
      <c r="J3" s="1011"/>
      <c r="K3" s="1011" t="s">
        <v>245</v>
      </c>
    </row>
    <row r="4" spans="1:11" s="72" customFormat="1" ht="15" customHeight="1">
      <c r="A4" s="994" t="s">
        <v>642</v>
      </c>
      <c r="B4" s="997"/>
      <c r="C4" s="997"/>
      <c r="D4" s="997"/>
      <c r="E4" s="997"/>
      <c r="F4" s="997"/>
      <c r="G4" s="1990" t="s">
        <v>643</v>
      </c>
      <c r="H4" s="1990"/>
      <c r="I4" s="1990"/>
      <c r="J4" s="1990"/>
      <c r="K4" s="1990"/>
    </row>
    <row r="5" spans="1:11" s="78" customFormat="1" ht="5.0999999999999996" customHeight="1">
      <c r="A5" s="1013"/>
      <c r="B5" s="1014"/>
      <c r="D5" s="1014"/>
      <c r="F5" s="1014"/>
      <c r="G5" s="1015"/>
      <c r="H5" s="1014"/>
      <c r="I5" s="1016"/>
      <c r="J5" s="1014"/>
      <c r="K5" s="1017"/>
    </row>
    <row r="6" spans="1:11" s="1022" customFormat="1" ht="18" customHeight="1">
      <c r="A6" s="491" t="s">
        <v>218</v>
      </c>
      <c r="B6" s="997"/>
      <c r="C6" s="1018"/>
      <c r="D6" s="997"/>
      <c r="E6" s="1019"/>
      <c r="F6" s="1020"/>
      <c r="G6" s="1020"/>
      <c r="H6" s="1021"/>
      <c r="I6" s="1020"/>
      <c r="J6" s="1020"/>
      <c r="K6" s="899">
        <f>SUM(K7:K14)</f>
        <v>3759</v>
      </c>
    </row>
    <row r="7" spans="1:11" s="72" customFormat="1" ht="18" customHeight="1">
      <c r="A7" s="1023" t="s">
        <v>644</v>
      </c>
      <c r="B7" s="1024"/>
      <c r="E7" s="1025"/>
      <c r="F7" s="910"/>
      <c r="G7" s="1026"/>
      <c r="I7" s="910"/>
      <c r="J7" s="910"/>
      <c r="K7" s="1026">
        <v>24</v>
      </c>
    </row>
    <row r="8" spans="1:11" s="72" customFormat="1" ht="18" customHeight="1">
      <c r="A8" s="1023" t="s">
        <v>645</v>
      </c>
      <c r="B8" s="1024"/>
      <c r="E8" s="1025"/>
      <c r="F8" s="910"/>
      <c r="G8" s="1026"/>
      <c r="I8" s="910"/>
      <c r="J8" s="910"/>
      <c r="K8" s="1026">
        <v>580</v>
      </c>
    </row>
    <row r="9" spans="1:11" s="72" customFormat="1" ht="18" customHeight="1">
      <c r="A9" s="1023" t="s">
        <v>646</v>
      </c>
      <c r="B9" s="1024"/>
      <c r="E9" s="1025"/>
      <c r="F9" s="910"/>
      <c r="G9" s="1026"/>
      <c r="I9" s="910"/>
      <c r="J9" s="910"/>
      <c r="K9" s="1026">
        <v>262</v>
      </c>
    </row>
    <row r="10" spans="1:11" s="72" customFormat="1" ht="18" customHeight="1">
      <c r="A10" s="1023" t="s">
        <v>647</v>
      </c>
      <c r="B10" s="1024"/>
      <c r="E10" s="1025"/>
      <c r="F10" s="910"/>
      <c r="G10" s="1026"/>
      <c r="I10" s="910"/>
      <c r="J10" s="910"/>
      <c r="K10" s="1026">
        <v>138</v>
      </c>
    </row>
    <row r="11" spans="1:11" s="72" customFormat="1" ht="18" customHeight="1">
      <c r="A11" s="1023" t="s">
        <v>648</v>
      </c>
      <c r="B11" s="1024"/>
      <c r="E11" s="1025"/>
      <c r="F11" s="910"/>
      <c r="G11" s="1026"/>
      <c r="I11" s="910"/>
      <c r="J11" s="910"/>
      <c r="K11" s="1026">
        <v>705</v>
      </c>
    </row>
    <row r="12" spans="1:11" s="72" customFormat="1" ht="18" customHeight="1">
      <c r="A12" s="1023" t="s">
        <v>649</v>
      </c>
      <c r="B12" s="1024"/>
      <c r="E12" s="1025"/>
      <c r="F12" s="910"/>
      <c r="G12" s="1026"/>
      <c r="I12" s="910"/>
      <c r="J12" s="910"/>
      <c r="K12" s="1026">
        <v>146</v>
      </c>
    </row>
    <row r="13" spans="1:11" s="72" customFormat="1" ht="18" customHeight="1">
      <c r="A13" s="1027" t="s">
        <v>650</v>
      </c>
      <c r="B13" s="1024"/>
      <c r="E13" s="1025"/>
      <c r="F13" s="910"/>
      <c r="G13" s="1026"/>
      <c r="I13" s="910"/>
      <c r="J13" s="910"/>
      <c r="K13" s="1026">
        <v>1178</v>
      </c>
    </row>
    <row r="14" spans="1:11" s="72" customFormat="1" ht="18" customHeight="1">
      <c r="A14" s="1027" t="s">
        <v>651</v>
      </c>
      <c r="B14" s="31"/>
      <c r="E14" s="1025"/>
      <c r="F14" s="78"/>
      <c r="G14" s="1026"/>
      <c r="I14" s="78"/>
      <c r="J14" s="78"/>
      <c r="K14" s="1026">
        <v>726</v>
      </c>
    </row>
    <row r="15" spans="1:11" s="72" customFormat="1" ht="4.6500000000000004" customHeight="1">
      <c r="A15" s="1028"/>
      <c r="B15" s="1024"/>
      <c r="C15" s="109"/>
      <c r="D15" s="109"/>
      <c r="E15" s="939"/>
      <c r="F15" s="939"/>
      <c r="G15" s="939"/>
      <c r="H15" s="939"/>
      <c r="I15" s="939"/>
      <c r="J15" s="939"/>
      <c r="K15" s="939"/>
    </row>
    <row r="16" spans="1:11" s="72" customFormat="1" ht="4.6500000000000004" customHeight="1">
      <c r="A16" s="1029"/>
      <c r="B16" s="1029"/>
      <c r="C16" s="760"/>
      <c r="D16" s="760"/>
      <c r="E16" s="932"/>
      <c r="F16" s="932"/>
      <c r="G16" s="932"/>
      <c r="H16" s="932"/>
      <c r="I16" s="932"/>
      <c r="J16" s="932"/>
      <c r="K16" s="932"/>
    </row>
    <row r="17" spans="1:13" s="72" customFormat="1" ht="15" customHeight="1">
      <c r="A17" s="936" t="s">
        <v>602</v>
      </c>
      <c r="B17" s="31"/>
    </row>
    <row r="18" spans="1:13" s="72" customFormat="1" ht="15" customHeight="1">
      <c r="A18" s="72" t="s">
        <v>652</v>
      </c>
      <c r="B18" s="31"/>
    </row>
    <row r="19" spans="1:13" s="72" customFormat="1" ht="15" customHeight="1">
      <c r="A19" s="72" t="s">
        <v>653</v>
      </c>
      <c r="B19" s="31"/>
    </row>
    <row r="20" spans="1:13" s="917" customFormat="1" ht="15" customHeight="1">
      <c r="A20" s="1032"/>
      <c r="B20" s="1030"/>
      <c r="C20" s="1031"/>
      <c r="D20" s="1031"/>
      <c r="E20" s="939"/>
      <c r="F20" s="939"/>
      <c r="G20" s="939"/>
      <c r="H20" s="939"/>
      <c r="I20" s="1032"/>
      <c r="J20" s="1032"/>
      <c r="K20" s="1032"/>
    </row>
    <row r="21" spans="1:13" s="72" customFormat="1" ht="15" customHeight="1">
      <c r="A21" s="1012"/>
      <c r="B21" s="31"/>
    </row>
    <row r="22" spans="1:13" s="72" customFormat="1" ht="15" customHeight="1">
      <c r="A22" s="1993" t="s">
        <v>654</v>
      </c>
      <c r="B22" s="1993"/>
      <c r="C22" s="1993"/>
      <c r="D22" s="1993"/>
      <c r="E22" s="1993"/>
      <c r="F22" s="1993"/>
      <c r="G22" s="1993"/>
      <c r="H22" s="1993"/>
      <c r="I22" s="1993"/>
      <c r="J22" s="1993"/>
      <c r="K22" s="1993"/>
    </row>
    <row r="23" spans="1:13" s="72" customFormat="1" ht="15" customHeight="1">
      <c r="A23" s="1712"/>
      <c r="B23" s="1712"/>
      <c r="C23" s="1712"/>
      <c r="D23" s="1712"/>
      <c r="E23" s="1712"/>
      <c r="F23" s="1712"/>
      <c r="G23" s="1712"/>
      <c r="H23" s="1712"/>
      <c r="I23" s="1712"/>
      <c r="J23" s="1712"/>
      <c r="K23" s="1712"/>
    </row>
    <row r="24" spans="1:13" s="72" customFormat="1" ht="15" customHeight="1">
      <c r="A24" s="1033"/>
      <c r="B24" s="1034"/>
      <c r="C24" s="1994" t="s">
        <v>551</v>
      </c>
      <c r="D24" s="1994"/>
      <c r="E24" s="1994"/>
      <c r="F24" s="1994"/>
      <c r="G24" s="1994"/>
      <c r="H24" s="1994"/>
      <c r="I24" s="1994"/>
      <c r="J24" s="1994"/>
      <c r="K24" s="1994"/>
      <c r="M24" s="72">
        <f>171*1</f>
        <v>171</v>
      </c>
    </row>
    <row r="25" spans="1:13" s="72" customFormat="1" ht="15" customHeight="1">
      <c r="A25" s="1033"/>
      <c r="B25" s="1034"/>
      <c r="C25" s="1035"/>
      <c r="D25" s="1036"/>
      <c r="E25" s="1036"/>
      <c r="F25" s="1037" t="s">
        <v>234</v>
      </c>
      <c r="G25" s="1038"/>
      <c r="H25" s="1038"/>
      <c r="I25" s="1038"/>
      <c r="J25" s="1038"/>
      <c r="K25" s="1038"/>
    </row>
    <row r="26" spans="1:13" s="72" customFormat="1" ht="15" customHeight="1">
      <c r="A26" s="1033"/>
      <c r="B26" s="1034"/>
      <c r="C26" s="1034" t="s">
        <v>218</v>
      </c>
      <c r="D26" s="1994" t="s">
        <v>655</v>
      </c>
      <c r="E26" s="1994"/>
      <c r="F26" s="957"/>
      <c r="G26" s="1994" t="s">
        <v>606</v>
      </c>
      <c r="H26" s="1994"/>
      <c r="I26" s="957"/>
      <c r="J26" s="1994" t="s">
        <v>656</v>
      </c>
      <c r="K26" s="1994"/>
      <c r="L26" s="72" t="e">
        <f>#REF!*5</f>
        <v>#REF!</v>
      </c>
    </row>
    <row r="27" spans="1:13" s="72" customFormat="1" ht="15" customHeight="1">
      <c r="A27" s="1039" t="s">
        <v>657</v>
      </c>
      <c r="B27" s="1040" t="s">
        <v>658</v>
      </c>
      <c r="C27" s="958" t="s">
        <v>225</v>
      </c>
      <c r="D27" s="1034" t="s">
        <v>225</v>
      </c>
      <c r="E27" s="1034" t="s">
        <v>229</v>
      </c>
      <c r="F27" s="995"/>
      <c r="G27" s="1034" t="s">
        <v>225</v>
      </c>
      <c r="H27" s="1034" t="s">
        <v>229</v>
      </c>
      <c r="I27" s="995"/>
      <c r="J27" s="1034" t="s">
        <v>225</v>
      </c>
      <c r="K27" s="1034" t="s">
        <v>229</v>
      </c>
    </row>
    <row r="28" spans="1:13" s="72" customFormat="1" ht="5.0999999999999996" customHeight="1">
      <c r="A28" s="1041"/>
      <c r="B28" s="1042"/>
      <c r="C28" s="1042"/>
      <c r="D28" s="78"/>
      <c r="E28" s="78"/>
      <c r="F28" s="1041"/>
      <c r="G28" s="1041"/>
      <c r="H28" s="1041"/>
      <c r="I28" s="78"/>
      <c r="J28" s="1041"/>
      <c r="K28" s="1041"/>
    </row>
    <row r="29" spans="1:13" s="72" customFormat="1" ht="18" customHeight="1">
      <c r="A29" s="1043" t="s">
        <v>659</v>
      </c>
      <c r="B29" s="1044"/>
      <c r="C29" s="1044"/>
      <c r="D29" s="1045"/>
      <c r="E29" s="1045"/>
      <c r="F29" s="1044"/>
      <c r="G29" s="1044"/>
      <c r="H29" s="1044"/>
      <c r="I29" s="1045"/>
      <c r="J29" s="1044"/>
      <c r="K29" s="1044"/>
    </row>
    <row r="30" spans="1:13" s="72" customFormat="1" ht="18" customHeight="1">
      <c r="A30" s="1046" t="s">
        <v>660</v>
      </c>
      <c r="B30" s="1047" t="s">
        <v>66</v>
      </c>
      <c r="C30" s="1048">
        <v>1500</v>
      </c>
      <c r="D30" s="1049">
        <v>905</v>
      </c>
      <c r="E30" s="1050">
        <v>60.333333333333336</v>
      </c>
      <c r="F30" s="1051"/>
      <c r="G30" s="1052">
        <v>84</v>
      </c>
      <c r="H30" s="1050">
        <v>5.6000000000000005</v>
      </c>
      <c r="I30" s="1051"/>
      <c r="J30" s="1053" t="s">
        <v>23</v>
      </c>
      <c r="K30" s="1053" t="s">
        <v>23</v>
      </c>
    </row>
    <row r="31" spans="1:13" s="72" customFormat="1" ht="18" customHeight="1">
      <c r="A31" s="1046" t="s">
        <v>661</v>
      </c>
      <c r="B31" s="1047" t="s">
        <v>66</v>
      </c>
      <c r="C31" s="1048">
        <v>758</v>
      </c>
      <c r="D31" s="1049">
        <v>177</v>
      </c>
      <c r="E31" s="1050">
        <v>23.350923482849602</v>
      </c>
      <c r="F31" s="1051"/>
      <c r="G31" s="1052">
        <v>27</v>
      </c>
      <c r="H31" s="1050">
        <v>3.5620052770448551</v>
      </c>
      <c r="I31" s="1051"/>
      <c r="J31" s="1053" t="s">
        <v>23</v>
      </c>
      <c r="K31" s="1053" t="s">
        <v>23</v>
      </c>
    </row>
    <row r="32" spans="1:13" s="72" customFormat="1" ht="18" customHeight="1">
      <c r="A32" s="1046" t="s">
        <v>662</v>
      </c>
      <c r="B32" s="1047" t="s">
        <v>236</v>
      </c>
      <c r="C32" s="1048">
        <v>3901</v>
      </c>
      <c r="D32" s="1049">
        <v>771</v>
      </c>
      <c r="E32" s="1050">
        <v>19.7641630351192</v>
      </c>
      <c r="F32" s="1051"/>
      <c r="G32" s="1052">
        <v>297</v>
      </c>
      <c r="H32" s="1050">
        <v>7.6134324532171238</v>
      </c>
      <c r="I32" s="1051"/>
      <c r="J32" s="1054">
        <v>110</v>
      </c>
      <c r="K32" s="1050">
        <v>2.8197897974878239</v>
      </c>
    </row>
    <row r="33" spans="1:11" s="72" customFormat="1" ht="18" customHeight="1">
      <c r="A33" s="1046" t="s">
        <v>663</v>
      </c>
      <c r="B33" s="1047" t="s">
        <v>108</v>
      </c>
      <c r="C33" s="1048">
        <v>237</v>
      </c>
      <c r="D33" s="1049">
        <v>82</v>
      </c>
      <c r="E33" s="1050">
        <v>34.599156118143462</v>
      </c>
      <c r="F33" s="1051"/>
      <c r="G33" s="1052">
        <v>16</v>
      </c>
      <c r="H33" s="1050">
        <v>6.7510548523206744</v>
      </c>
      <c r="I33" s="1051"/>
      <c r="J33" s="1053" t="s">
        <v>23</v>
      </c>
      <c r="K33" s="1053" t="s">
        <v>23</v>
      </c>
    </row>
    <row r="34" spans="1:11" s="72" customFormat="1" ht="18" customHeight="1">
      <c r="A34" s="1046" t="s">
        <v>664</v>
      </c>
      <c r="B34" s="1047" t="s">
        <v>135</v>
      </c>
      <c r="C34" s="1048">
        <v>1400</v>
      </c>
      <c r="D34" s="1055" t="s">
        <v>32</v>
      </c>
      <c r="E34" s="1055" t="s">
        <v>32</v>
      </c>
      <c r="F34" s="1055"/>
      <c r="G34" s="1055" t="s">
        <v>32</v>
      </c>
      <c r="H34" s="1055" t="s">
        <v>32</v>
      </c>
      <c r="I34" s="1055"/>
      <c r="J34" s="1056" t="s">
        <v>32</v>
      </c>
      <c r="K34" s="1056" t="s">
        <v>32</v>
      </c>
    </row>
    <row r="35" spans="1:11" s="72" customFormat="1" ht="18" customHeight="1">
      <c r="A35" s="1046" t="s">
        <v>665</v>
      </c>
      <c r="B35" s="1047" t="s">
        <v>135</v>
      </c>
      <c r="C35" s="1048">
        <v>1000</v>
      </c>
      <c r="D35" s="1055" t="s">
        <v>32</v>
      </c>
      <c r="E35" s="1055" t="s">
        <v>32</v>
      </c>
      <c r="F35" s="1055"/>
      <c r="G35" s="1055" t="s">
        <v>32</v>
      </c>
      <c r="H35" s="1055" t="s">
        <v>32</v>
      </c>
      <c r="I35" s="1055"/>
      <c r="J35" s="1056" t="s">
        <v>32</v>
      </c>
      <c r="K35" s="1056" t="s">
        <v>32</v>
      </c>
    </row>
    <row r="36" spans="1:11" s="72" customFormat="1" ht="18" customHeight="1">
      <c r="A36" s="1046" t="s">
        <v>666</v>
      </c>
      <c r="B36" s="1047" t="s">
        <v>138</v>
      </c>
      <c r="C36" s="1048">
        <v>301</v>
      </c>
      <c r="D36" s="1049">
        <v>95</v>
      </c>
      <c r="E36" s="1050">
        <v>31.561461794019934</v>
      </c>
      <c r="F36" s="1051"/>
      <c r="G36" s="1052">
        <v>23</v>
      </c>
      <c r="H36" s="1050">
        <v>7.6411960132890364</v>
      </c>
      <c r="I36" s="1051"/>
      <c r="J36" s="1053" t="s">
        <v>23</v>
      </c>
      <c r="K36" s="1053" t="s">
        <v>23</v>
      </c>
    </row>
    <row r="37" spans="1:11" s="72" customFormat="1" ht="18" customHeight="1">
      <c r="A37" s="1046" t="s">
        <v>667</v>
      </c>
      <c r="B37" s="1047" t="s">
        <v>183</v>
      </c>
      <c r="C37" s="1048">
        <v>900</v>
      </c>
      <c r="D37" s="1055" t="s">
        <v>32</v>
      </c>
      <c r="E37" s="1055" t="s">
        <v>32</v>
      </c>
      <c r="F37" s="1051"/>
      <c r="G37" s="1055" t="s">
        <v>32</v>
      </c>
      <c r="H37" s="1055" t="s">
        <v>32</v>
      </c>
      <c r="I37" s="1055"/>
      <c r="J37" s="1055" t="s">
        <v>32</v>
      </c>
      <c r="K37" s="1055" t="s">
        <v>32</v>
      </c>
    </row>
    <row r="38" spans="1:11" s="72" customFormat="1" ht="18" customHeight="1">
      <c r="A38" s="1046" t="s">
        <v>668</v>
      </c>
      <c r="B38" s="1047" t="s">
        <v>190</v>
      </c>
      <c r="C38" s="1048">
        <v>318</v>
      </c>
      <c r="D38" s="1049">
        <v>228</v>
      </c>
      <c r="E38" s="1050">
        <v>71.698113207547166</v>
      </c>
      <c r="F38" s="1051"/>
      <c r="G38" s="1052">
        <v>39</v>
      </c>
      <c r="H38" s="1050">
        <v>12.264150943396226</v>
      </c>
      <c r="I38" s="1051"/>
      <c r="J38" s="1053" t="s">
        <v>23</v>
      </c>
      <c r="K38" s="1053" t="s">
        <v>23</v>
      </c>
    </row>
    <row r="39" spans="1:11" s="72" customFormat="1" ht="18" customHeight="1">
      <c r="A39" s="1046" t="s">
        <v>669</v>
      </c>
      <c r="B39" s="1047" t="s">
        <v>170</v>
      </c>
      <c r="C39" s="1048">
        <v>1012</v>
      </c>
      <c r="D39" s="1049">
        <v>394</v>
      </c>
      <c r="E39" s="1050">
        <v>38.932806324110672</v>
      </c>
      <c r="F39" s="1051"/>
      <c r="G39" s="1052">
        <v>131</v>
      </c>
      <c r="H39" s="1050">
        <v>12.944664031620553</v>
      </c>
      <c r="I39" s="1051"/>
      <c r="J39" s="1054">
        <v>82</v>
      </c>
      <c r="K39" s="1050">
        <v>8.1027667984189726</v>
      </c>
    </row>
    <row r="40" spans="1:11" s="72" customFormat="1" ht="18" customHeight="1">
      <c r="A40" s="1043" t="s">
        <v>670</v>
      </c>
      <c r="B40" s="1057"/>
      <c r="C40" s="1058"/>
      <c r="D40" s="1059"/>
      <c r="E40" s="1060"/>
      <c r="F40" s="1045"/>
      <c r="G40" s="1061"/>
      <c r="H40" s="1060"/>
      <c r="I40" s="1045"/>
      <c r="J40" s="1062"/>
      <c r="K40" s="1060"/>
    </row>
    <row r="41" spans="1:11" s="72" customFormat="1" ht="18" customHeight="1">
      <c r="A41" s="1046" t="s">
        <v>671</v>
      </c>
      <c r="B41" s="1047"/>
      <c r="C41" s="1048">
        <v>105</v>
      </c>
      <c r="D41" s="1049">
        <v>28</v>
      </c>
      <c r="E41" s="1050">
        <v>26.666666666666668</v>
      </c>
      <c r="F41" s="1051"/>
      <c r="G41" s="1052">
        <v>21</v>
      </c>
      <c r="H41" s="1050">
        <v>20</v>
      </c>
      <c r="I41" s="1051"/>
      <c r="J41" s="1054">
        <v>10</v>
      </c>
      <c r="K41" s="1050">
        <v>9.5238095238095237</v>
      </c>
    </row>
    <row r="42" spans="1:11" s="72" customFormat="1" ht="5.0999999999999996" customHeight="1">
      <c r="A42" s="1030"/>
      <c r="B42" s="36"/>
      <c r="C42" s="36"/>
      <c r="D42" s="1030"/>
      <c r="E42" s="1030"/>
      <c r="F42" s="1030"/>
      <c r="G42" s="109"/>
      <c r="H42" s="109"/>
      <c r="I42" s="36"/>
      <c r="J42" s="36"/>
      <c r="K42" s="36"/>
    </row>
    <row r="43" spans="1:11" s="72" customFormat="1" ht="5.0999999999999996" customHeight="1">
      <c r="A43" s="1063"/>
      <c r="B43" s="1064"/>
      <c r="C43" s="1065"/>
      <c r="D43" s="1063"/>
      <c r="E43" s="1063"/>
      <c r="F43" s="1063"/>
      <c r="G43" s="1066"/>
      <c r="H43" s="1066"/>
      <c r="I43" s="1065"/>
      <c r="J43" s="1065"/>
      <c r="K43" s="1065"/>
    </row>
    <row r="44" spans="1:11" s="917" customFormat="1" ht="14.1" customHeight="1">
      <c r="A44" s="936" t="s">
        <v>602</v>
      </c>
      <c r="B44" s="1030"/>
      <c r="C44" s="1031"/>
      <c r="D44" s="1031"/>
      <c r="E44" s="939"/>
      <c r="F44" s="939"/>
      <c r="G44" s="939"/>
      <c r="H44" s="939"/>
      <c r="I44" s="1032"/>
      <c r="J44" s="1032"/>
      <c r="K44" s="1032"/>
    </row>
    <row r="45" spans="1:11">
      <c r="A45" s="1713"/>
      <c r="B45" s="1713"/>
      <c r="C45" s="1713"/>
      <c r="D45" s="1713"/>
      <c r="E45" s="1713"/>
      <c r="F45" s="1713"/>
      <c r="G45" s="1713"/>
      <c r="H45" s="1713"/>
      <c r="I45" s="1713"/>
      <c r="J45" s="1713"/>
      <c r="K45" s="1713"/>
    </row>
  </sheetData>
  <mergeCells count="6">
    <mergeCell ref="G4:K4"/>
    <mergeCell ref="A22:K22"/>
    <mergeCell ref="C24:K24"/>
    <mergeCell ref="D26:E26"/>
    <mergeCell ref="G26:H26"/>
    <mergeCell ref="J26:K26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9"/>
  <sheetViews>
    <sheetView showGridLines="0" zoomScaleNormal="100" zoomScaleSheetLayoutView="70" workbookViewId="0">
      <selection activeCell="O24" sqref="O24"/>
    </sheetView>
  </sheetViews>
  <sheetFormatPr baseColWidth="10" defaultColWidth="9.109375" defaultRowHeight="14.4"/>
  <cols>
    <col min="1" max="1" width="23.109375" customWidth="1"/>
    <col min="2" max="10" width="7.6640625" customWidth="1"/>
    <col min="11" max="11" width="14.5546875" customWidth="1"/>
    <col min="12" max="12" width="20.88671875" customWidth="1"/>
    <col min="13" max="14" width="22" customWidth="1"/>
    <col min="15" max="15" width="8.88671875" customWidth="1"/>
    <col min="16" max="16" width="10.88671875" customWidth="1"/>
    <col min="257" max="257" width="24.5546875" customWidth="1"/>
    <col min="258" max="266" width="7.6640625" customWidth="1"/>
    <col min="267" max="267" width="14.5546875" customWidth="1"/>
    <col min="268" max="268" width="20.88671875" customWidth="1"/>
    <col min="269" max="270" width="22" customWidth="1"/>
    <col min="271" max="271" width="8.88671875" customWidth="1"/>
    <col min="272" max="272" width="10.88671875" customWidth="1"/>
    <col min="513" max="513" width="24.5546875" customWidth="1"/>
    <col min="514" max="522" width="7.6640625" customWidth="1"/>
    <col min="523" max="523" width="14.5546875" customWidth="1"/>
    <col min="524" max="524" width="20.88671875" customWidth="1"/>
    <col min="525" max="526" width="22" customWidth="1"/>
    <col min="527" max="527" width="8.88671875" customWidth="1"/>
    <col min="528" max="528" width="10.88671875" customWidth="1"/>
    <col min="769" max="769" width="24.5546875" customWidth="1"/>
    <col min="770" max="778" width="7.6640625" customWidth="1"/>
    <col min="779" max="779" width="14.5546875" customWidth="1"/>
    <col min="780" max="780" width="20.88671875" customWidth="1"/>
    <col min="781" max="782" width="22" customWidth="1"/>
    <col min="783" max="783" width="8.88671875" customWidth="1"/>
    <col min="784" max="784" width="10.88671875" customWidth="1"/>
    <col min="1025" max="1025" width="24.5546875" customWidth="1"/>
    <col min="1026" max="1034" width="7.6640625" customWidth="1"/>
    <col min="1035" max="1035" width="14.5546875" customWidth="1"/>
    <col min="1036" max="1036" width="20.88671875" customWidth="1"/>
    <col min="1037" max="1038" width="22" customWidth="1"/>
    <col min="1039" max="1039" width="8.88671875" customWidth="1"/>
    <col min="1040" max="1040" width="10.88671875" customWidth="1"/>
    <col min="1281" max="1281" width="24.5546875" customWidth="1"/>
    <col min="1282" max="1290" width="7.6640625" customWidth="1"/>
    <col min="1291" max="1291" width="14.5546875" customWidth="1"/>
    <col min="1292" max="1292" width="20.88671875" customWidth="1"/>
    <col min="1293" max="1294" width="22" customWidth="1"/>
    <col min="1295" max="1295" width="8.88671875" customWidth="1"/>
    <col min="1296" max="1296" width="10.88671875" customWidth="1"/>
    <col min="1537" max="1537" width="24.5546875" customWidth="1"/>
    <col min="1538" max="1546" width="7.6640625" customWidth="1"/>
    <col min="1547" max="1547" width="14.5546875" customWidth="1"/>
    <col min="1548" max="1548" width="20.88671875" customWidth="1"/>
    <col min="1549" max="1550" width="22" customWidth="1"/>
    <col min="1551" max="1551" width="8.88671875" customWidth="1"/>
    <col min="1552" max="1552" width="10.88671875" customWidth="1"/>
    <col min="1793" max="1793" width="24.5546875" customWidth="1"/>
    <col min="1794" max="1802" width="7.6640625" customWidth="1"/>
    <col min="1803" max="1803" width="14.5546875" customWidth="1"/>
    <col min="1804" max="1804" width="20.88671875" customWidth="1"/>
    <col min="1805" max="1806" width="22" customWidth="1"/>
    <col min="1807" max="1807" width="8.88671875" customWidth="1"/>
    <col min="1808" max="1808" width="10.88671875" customWidth="1"/>
    <col min="2049" max="2049" width="24.5546875" customWidth="1"/>
    <col min="2050" max="2058" width="7.6640625" customWidth="1"/>
    <col min="2059" max="2059" width="14.5546875" customWidth="1"/>
    <col min="2060" max="2060" width="20.88671875" customWidth="1"/>
    <col min="2061" max="2062" width="22" customWidth="1"/>
    <col min="2063" max="2063" width="8.88671875" customWidth="1"/>
    <col min="2064" max="2064" width="10.88671875" customWidth="1"/>
    <col min="2305" max="2305" width="24.5546875" customWidth="1"/>
    <col min="2306" max="2314" width="7.6640625" customWidth="1"/>
    <col min="2315" max="2315" width="14.5546875" customWidth="1"/>
    <col min="2316" max="2316" width="20.88671875" customWidth="1"/>
    <col min="2317" max="2318" width="22" customWidth="1"/>
    <col min="2319" max="2319" width="8.88671875" customWidth="1"/>
    <col min="2320" max="2320" width="10.88671875" customWidth="1"/>
    <col min="2561" max="2561" width="24.5546875" customWidth="1"/>
    <col min="2562" max="2570" width="7.6640625" customWidth="1"/>
    <col min="2571" max="2571" width="14.5546875" customWidth="1"/>
    <col min="2572" max="2572" width="20.88671875" customWidth="1"/>
    <col min="2573" max="2574" width="22" customWidth="1"/>
    <col min="2575" max="2575" width="8.88671875" customWidth="1"/>
    <col min="2576" max="2576" width="10.88671875" customWidth="1"/>
    <col min="2817" max="2817" width="24.5546875" customWidth="1"/>
    <col min="2818" max="2826" width="7.6640625" customWidth="1"/>
    <col min="2827" max="2827" width="14.5546875" customWidth="1"/>
    <col min="2828" max="2828" width="20.88671875" customWidth="1"/>
    <col min="2829" max="2830" width="22" customWidth="1"/>
    <col min="2831" max="2831" width="8.88671875" customWidth="1"/>
    <col min="2832" max="2832" width="10.88671875" customWidth="1"/>
    <col min="3073" max="3073" width="24.5546875" customWidth="1"/>
    <col min="3074" max="3082" width="7.6640625" customWidth="1"/>
    <col min="3083" max="3083" width="14.5546875" customWidth="1"/>
    <col min="3084" max="3084" width="20.88671875" customWidth="1"/>
    <col min="3085" max="3086" width="22" customWidth="1"/>
    <col min="3087" max="3087" width="8.88671875" customWidth="1"/>
    <col min="3088" max="3088" width="10.88671875" customWidth="1"/>
    <col min="3329" max="3329" width="24.5546875" customWidth="1"/>
    <col min="3330" max="3338" width="7.6640625" customWidth="1"/>
    <col min="3339" max="3339" width="14.5546875" customWidth="1"/>
    <col min="3340" max="3340" width="20.88671875" customWidth="1"/>
    <col min="3341" max="3342" width="22" customWidth="1"/>
    <col min="3343" max="3343" width="8.88671875" customWidth="1"/>
    <col min="3344" max="3344" width="10.88671875" customWidth="1"/>
    <col min="3585" max="3585" width="24.5546875" customWidth="1"/>
    <col min="3586" max="3594" width="7.6640625" customWidth="1"/>
    <col min="3595" max="3595" width="14.5546875" customWidth="1"/>
    <col min="3596" max="3596" width="20.88671875" customWidth="1"/>
    <col min="3597" max="3598" width="22" customWidth="1"/>
    <col min="3599" max="3599" width="8.88671875" customWidth="1"/>
    <col min="3600" max="3600" width="10.88671875" customWidth="1"/>
    <col min="3841" max="3841" width="24.5546875" customWidth="1"/>
    <col min="3842" max="3850" width="7.6640625" customWidth="1"/>
    <col min="3851" max="3851" width="14.5546875" customWidth="1"/>
    <col min="3852" max="3852" width="20.88671875" customWidth="1"/>
    <col min="3853" max="3854" width="22" customWidth="1"/>
    <col min="3855" max="3855" width="8.88671875" customWidth="1"/>
    <col min="3856" max="3856" width="10.88671875" customWidth="1"/>
    <col min="4097" max="4097" width="24.5546875" customWidth="1"/>
    <col min="4098" max="4106" width="7.6640625" customWidth="1"/>
    <col min="4107" max="4107" width="14.5546875" customWidth="1"/>
    <col min="4108" max="4108" width="20.88671875" customWidth="1"/>
    <col min="4109" max="4110" width="22" customWidth="1"/>
    <col min="4111" max="4111" width="8.88671875" customWidth="1"/>
    <col min="4112" max="4112" width="10.88671875" customWidth="1"/>
    <col min="4353" max="4353" width="24.5546875" customWidth="1"/>
    <col min="4354" max="4362" width="7.6640625" customWidth="1"/>
    <col min="4363" max="4363" width="14.5546875" customWidth="1"/>
    <col min="4364" max="4364" width="20.88671875" customWidth="1"/>
    <col min="4365" max="4366" width="22" customWidth="1"/>
    <col min="4367" max="4367" width="8.88671875" customWidth="1"/>
    <col min="4368" max="4368" width="10.88671875" customWidth="1"/>
    <col min="4609" max="4609" width="24.5546875" customWidth="1"/>
    <col min="4610" max="4618" width="7.6640625" customWidth="1"/>
    <col min="4619" max="4619" width="14.5546875" customWidth="1"/>
    <col min="4620" max="4620" width="20.88671875" customWidth="1"/>
    <col min="4621" max="4622" width="22" customWidth="1"/>
    <col min="4623" max="4623" width="8.88671875" customWidth="1"/>
    <col min="4624" max="4624" width="10.88671875" customWidth="1"/>
    <col min="4865" max="4865" width="24.5546875" customWidth="1"/>
    <col min="4866" max="4874" width="7.6640625" customWidth="1"/>
    <col min="4875" max="4875" width="14.5546875" customWidth="1"/>
    <col min="4876" max="4876" width="20.88671875" customWidth="1"/>
    <col min="4877" max="4878" width="22" customWidth="1"/>
    <col min="4879" max="4879" width="8.88671875" customWidth="1"/>
    <col min="4880" max="4880" width="10.88671875" customWidth="1"/>
    <col min="5121" max="5121" width="24.5546875" customWidth="1"/>
    <col min="5122" max="5130" width="7.6640625" customWidth="1"/>
    <col min="5131" max="5131" width="14.5546875" customWidth="1"/>
    <col min="5132" max="5132" width="20.88671875" customWidth="1"/>
    <col min="5133" max="5134" width="22" customWidth="1"/>
    <col min="5135" max="5135" width="8.88671875" customWidth="1"/>
    <col min="5136" max="5136" width="10.88671875" customWidth="1"/>
    <col min="5377" max="5377" width="24.5546875" customWidth="1"/>
    <col min="5378" max="5386" width="7.6640625" customWidth="1"/>
    <col min="5387" max="5387" width="14.5546875" customWidth="1"/>
    <col min="5388" max="5388" width="20.88671875" customWidth="1"/>
    <col min="5389" max="5390" width="22" customWidth="1"/>
    <col min="5391" max="5391" width="8.88671875" customWidth="1"/>
    <col min="5392" max="5392" width="10.88671875" customWidth="1"/>
    <col min="5633" max="5633" width="24.5546875" customWidth="1"/>
    <col min="5634" max="5642" width="7.6640625" customWidth="1"/>
    <col min="5643" max="5643" width="14.5546875" customWidth="1"/>
    <col min="5644" max="5644" width="20.88671875" customWidth="1"/>
    <col min="5645" max="5646" width="22" customWidth="1"/>
    <col min="5647" max="5647" width="8.88671875" customWidth="1"/>
    <col min="5648" max="5648" width="10.88671875" customWidth="1"/>
    <col min="5889" max="5889" width="24.5546875" customWidth="1"/>
    <col min="5890" max="5898" width="7.6640625" customWidth="1"/>
    <col min="5899" max="5899" width="14.5546875" customWidth="1"/>
    <col min="5900" max="5900" width="20.88671875" customWidth="1"/>
    <col min="5901" max="5902" width="22" customWidth="1"/>
    <col min="5903" max="5903" width="8.88671875" customWidth="1"/>
    <col min="5904" max="5904" width="10.88671875" customWidth="1"/>
    <col min="6145" max="6145" width="24.5546875" customWidth="1"/>
    <col min="6146" max="6154" width="7.6640625" customWidth="1"/>
    <col min="6155" max="6155" width="14.5546875" customWidth="1"/>
    <col min="6156" max="6156" width="20.88671875" customWidth="1"/>
    <col min="6157" max="6158" width="22" customWidth="1"/>
    <col min="6159" max="6159" width="8.88671875" customWidth="1"/>
    <col min="6160" max="6160" width="10.88671875" customWidth="1"/>
    <col min="6401" max="6401" width="24.5546875" customWidth="1"/>
    <col min="6402" max="6410" width="7.6640625" customWidth="1"/>
    <col min="6411" max="6411" width="14.5546875" customWidth="1"/>
    <col min="6412" max="6412" width="20.88671875" customWidth="1"/>
    <col min="6413" max="6414" width="22" customWidth="1"/>
    <col min="6415" max="6415" width="8.88671875" customWidth="1"/>
    <col min="6416" max="6416" width="10.88671875" customWidth="1"/>
    <col min="6657" max="6657" width="24.5546875" customWidth="1"/>
    <col min="6658" max="6666" width="7.6640625" customWidth="1"/>
    <col min="6667" max="6667" width="14.5546875" customWidth="1"/>
    <col min="6668" max="6668" width="20.88671875" customWidth="1"/>
    <col min="6669" max="6670" width="22" customWidth="1"/>
    <col min="6671" max="6671" width="8.88671875" customWidth="1"/>
    <col min="6672" max="6672" width="10.88671875" customWidth="1"/>
    <col min="6913" max="6913" width="24.5546875" customWidth="1"/>
    <col min="6914" max="6922" width="7.6640625" customWidth="1"/>
    <col min="6923" max="6923" width="14.5546875" customWidth="1"/>
    <col min="6924" max="6924" width="20.88671875" customWidth="1"/>
    <col min="6925" max="6926" width="22" customWidth="1"/>
    <col min="6927" max="6927" width="8.88671875" customWidth="1"/>
    <col min="6928" max="6928" width="10.88671875" customWidth="1"/>
    <col min="7169" max="7169" width="24.5546875" customWidth="1"/>
    <col min="7170" max="7178" width="7.6640625" customWidth="1"/>
    <col min="7179" max="7179" width="14.5546875" customWidth="1"/>
    <col min="7180" max="7180" width="20.88671875" customWidth="1"/>
    <col min="7181" max="7182" width="22" customWidth="1"/>
    <col min="7183" max="7183" width="8.88671875" customWidth="1"/>
    <col min="7184" max="7184" width="10.88671875" customWidth="1"/>
    <col min="7425" max="7425" width="24.5546875" customWidth="1"/>
    <col min="7426" max="7434" width="7.6640625" customWidth="1"/>
    <col min="7435" max="7435" width="14.5546875" customWidth="1"/>
    <col min="7436" max="7436" width="20.88671875" customWidth="1"/>
    <col min="7437" max="7438" width="22" customWidth="1"/>
    <col min="7439" max="7439" width="8.88671875" customWidth="1"/>
    <col min="7440" max="7440" width="10.88671875" customWidth="1"/>
    <col min="7681" max="7681" width="24.5546875" customWidth="1"/>
    <col min="7682" max="7690" width="7.6640625" customWidth="1"/>
    <col min="7691" max="7691" width="14.5546875" customWidth="1"/>
    <col min="7692" max="7692" width="20.88671875" customWidth="1"/>
    <col min="7693" max="7694" width="22" customWidth="1"/>
    <col min="7695" max="7695" width="8.88671875" customWidth="1"/>
    <col min="7696" max="7696" width="10.88671875" customWidth="1"/>
    <col min="7937" max="7937" width="24.5546875" customWidth="1"/>
    <col min="7938" max="7946" width="7.6640625" customWidth="1"/>
    <col min="7947" max="7947" width="14.5546875" customWidth="1"/>
    <col min="7948" max="7948" width="20.88671875" customWidth="1"/>
    <col min="7949" max="7950" width="22" customWidth="1"/>
    <col min="7951" max="7951" width="8.88671875" customWidth="1"/>
    <col min="7952" max="7952" width="10.88671875" customWidth="1"/>
    <col min="8193" max="8193" width="24.5546875" customWidth="1"/>
    <col min="8194" max="8202" width="7.6640625" customWidth="1"/>
    <col min="8203" max="8203" width="14.5546875" customWidth="1"/>
    <col min="8204" max="8204" width="20.88671875" customWidth="1"/>
    <col min="8205" max="8206" width="22" customWidth="1"/>
    <col min="8207" max="8207" width="8.88671875" customWidth="1"/>
    <col min="8208" max="8208" width="10.88671875" customWidth="1"/>
    <col min="8449" max="8449" width="24.5546875" customWidth="1"/>
    <col min="8450" max="8458" width="7.6640625" customWidth="1"/>
    <col min="8459" max="8459" width="14.5546875" customWidth="1"/>
    <col min="8460" max="8460" width="20.88671875" customWidth="1"/>
    <col min="8461" max="8462" width="22" customWidth="1"/>
    <col min="8463" max="8463" width="8.88671875" customWidth="1"/>
    <col min="8464" max="8464" width="10.88671875" customWidth="1"/>
    <col min="8705" max="8705" width="24.5546875" customWidth="1"/>
    <col min="8706" max="8714" width="7.6640625" customWidth="1"/>
    <col min="8715" max="8715" width="14.5546875" customWidth="1"/>
    <col min="8716" max="8716" width="20.88671875" customWidth="1"/>
    <col min="8717" max="8718" width="22" customWidth="1"/>
    <col min="8719" max="8719" width="8.88671875" customWidth="1"/>
    <col min="8720" max="8720" width="10.88671875" customWidth="1"/>
    <col min="8961" max="8961" width="24.5546875" customWidth="1"/>
    <col min="8962" max="8970" width="7.6640625" customWidth="1"/>
    <col min="8971" max="8971" width="14.5546875" customWidth="1"/>
    <col min="8972" max="8972" width="20.88671875" customWidth="1"/>
    <col min="8973" max="8974" width="22" customWidth="1"/>
    <col min="8975" max="8975" width="8.88671875" customWidth="1"/>
    <col min="8976" max="8976" width="10.88671875" customWidth="1"/>
    <col min="9217" max="9217" width="24.5546875" customWidth="1"/>
    <col min="9218" max="9226" width="7.6640625" customWidth="1"/>
    <col min="9227" max="9227" width="14.5546875" customWidth="1"/>
    <col min="9228" max="9228" width="20.88671875" customWidth="1"/>
    <col min="9229" max="9230" width="22" customWidth="1"/>
    <col min="9231" max="9231" width="8.88671875" customWidth="1"/>
    <col min="9232" max="9232" width="10.88671875" customWidth="1"/>
    <col min="9473" max="9473" width="24.5546875" customWidth="1"/>
    <col min="9474" max="9482" width="7.6640625" customWidth="1"/>
    <col min="9483" max="9483" width="14.5546875" customWidth="1"/>
    <col min="9484" max="9484" width="20.88671875" customWidth="1"/>
    <col min="9485" max="9486" width="22" customWidth="1"/>
    <col min="9487" max="9487" width="8.88671875" customWidth="1"/>
    <col min="9488" max="9488" width="10.88671875" customWidth="1"/>
    <col min="9729" max="9729" width="24.5546875" customWidth="1"/>
    <col min="9730" max="9738" width="7.6640625" customWidth="1"/>
    <col min="9739" max="9739" width="14.5546875" customWidth="1"/>
    <col min="9740" max="9740" width="20.88671875" customWidth="1"/>
    <col min="9741" max="9742" width="22" customWidth="1"/>
    <col min="9743" max="9743" width="8.88671875" customWidth="1"/>
    <col min="9744" max="9744" width="10.88671875" customWidth="1"/>
    <col min="9985" max="9985" width="24.5546875" customWidth="1"/>
    <col min="9986" max="9994" width="7.6640625" customWidth="1"/>
    <col min="9995" max="9995" width="14.5546875" customWidth="1"/>
    <col min="9996" max="9996" width="20.88671875" customWidth="1"/>
    <col min="9997" max="9998" width="22" customWidth="1"/>
    <col min="9999" max="9999" width="8.88671875" customWidth="1"/>
    <col min="10000" max="10000" width="10.88671875" customWidth="1"/>
    <col min="10241" max="10241" width="24.5546875" customWidth="1"/>
    <col min="10242" max="10250" width="7.6640625" customWidth="1"/>
    <col min="10251" max="10251" width="14.5546875" customWidth="1"/>
    <col min="10252" max="10252" width="20.88671875" customWidth="1"/>
    <col min="10253" max="10254" width="22" customWidth="1"/>
    <col min="10255" max="10255" width="8.88671875" customWidth="1"/>
    <col min="10256" max="10256" width="10.88671875" customWidth="1"/>
    <col min="10497" max="10497" width="24.5546875" customWidth="1"/>
    <col min="10498" max="10506" width="7.6640625" customWidth="1"/>
    <col min="10507" max="10507" width="14.5546875" customWidth="1"/>
    <col min="10508" max="10508" width="20.88671875" customWidth="1"/>
    <col min="10509" max="10510" width="22" customWidth="1"/>
    <col min="10511" max="10511" width="8.88671875" customWidth="1"/>
    <col min="10512" max="10512" width="10.88671875" customWidth="1"/>
    <col min="10753" max="10753" width="24.5546875" customWidth="1"/>
    <col min="10754" max="10762" width="7.6640625" customWidth="1"/>
    <col min="10763" max="10763" width="14.5546875" customWidth="1"/>
    <col min="10764" max="10764" width="20.88671875" customWidth="1"/>
    <col min="10765" max="10766" width="22" customWidth="1"/>
    <col min="10767" max="10767" width="8.88671875" customWidth="1"/>
    <col min="10768" max="10768" width="10.88671875" customWidth="1"/>
    <col min="11009" max="11009" width="24.5546875" customWidth="1"/>
    <col min="11010" max="11018" width="7.6640625" customWidth="1"/>
    <col min="11019" max="11019" width="14.5546875" customWidth="1"/>
    <col min="11020" max="11020" width="20.88671875" customWidth="1"/>
    <col min="11021" max="11022" width="22" customWidth="1"/>
    <col min="11023" max="11023" width="8.88671875" customWidth="1"/>
    <col min="11024" max="11024" width="10.88671875" customWidth="1"/>
    <col min="11265" max="11265" width="24.5546875" customWidth="1"/>
    <col min="11266" max="11274" width="7.6640625" customWidth="1"/>
    <col min="11275" max="11275" width="14.5546875" customWidth="1"/>
    <col min="11276" max="11276" width="20.88671875" customWidth="1"/>
    <col min="11277" max="11278" width="22" customWidth="1"/>
    <col min="11279" max="11279" width="8.88671875" customWidth="1"/>
    <col min="11280" max="11280" width="10.88671875" customWidth="1"/>
    <col min="11521" max="11521" width="24.5546875" customWidth="1"/>
    <col min="11522" max="11530" width="7.6640625" customWidth="1"/>
    <col min="11531" max="11531" width="14.5546875" customWidth="1"/>
    <col min="11532" max="11532" width="20.88671875" customWidth="1"/>
    <col min="11533" max="11534" width="22" customWidth="1"/>
    <col min="11535" max="11535" width="8.88671875" customWidth="1"/>
    <col min="11536" max="11536" width="10.88671875" customWidth="1"/>
    <col min="11777" max="11777" width="24.5546875" customWidth="1"/>
    <col min="11778" max="11786" width="7.6640625" customWidth="1"/>
    <col min="11787" max="11787" width="14.5546875" customWidth="1"/>
    <col min="11788" max="11788" width="20.88671875" customWidth="1"/>
    <col min="11789" max="11790" width="22" customWidth="1"/>
    <col min="11791" max="11791" width="8.88671875" customWidth="1"/>
    <col min="11792" max="11792" width="10.88671875" customWidth="1"/>
    <col min="12033" max="12033" width="24.5546875" customWidth="1"/>
    <col min="12034" max="12042" width="7.6640625" customWidth="1"/>
    <col min="12043" max="12043" width="14.5546875" customWidth="1"/>
    <col min="12044" max="12044" width="20.88671875" customWidth="1"/>
    <col min="12045" max="12046" width="22" customWidth="1"/>
    <col min="12047" max="12047" width="8.88671875" customWidth="1"/>
    <col min="12048" max="12048" width="10.88671875" customWidth="1"/>
    <col min="12289" max="12289" width="24.5546875" customWidth="1"/>
    <col min="12290" max="12298" width="7.6640625" customWidth="1"/>
    <col min="12299" max="12299" width="14.5546875" customWidth="1"/>
    <col min="12300" max="12300" width="20.88671875" customWidth="1"/>
    <col min="12301" max="12302" width="22" customWidth="1"/>
    <col min="12303" max="12303" width="8.88671875" customWidth="1"/>
    <col min="12304" max="12304" width="10.88671875" customWidth="1"/>
    <col min="12545" max="12545" width="24.5546875" customWidth="1"/>
    <col min="12546" max="12554" width="7.6640625" customWidth="1"/>
    <col min="12555" max="12555" width="14.5546875" customWidth="1"/>
    <col min="12556" max="12556" width="20.88671875" customWidth="1"/>
    <col min="12557" max="12558" width="22" customWidth="1"/>
    <col min="12559" max="12559" width="8.88671875" customWidth="1"/>
    <col min="12560" max="12560" width="10.88671875" customWidth="1"/>
    <col min="12801" max="12801" width="24.5546875" customWidth="1"/>
    <col min="12802" max="12810" width="7.6640625" customWidth="1"/>
    <col min="12811" max="12811" width="14.5546875" customWidth="1"/>
    <col min="12812" max="12812" width="20.88671875" customWidth="1"/>
    <col min="12813" max="12814" width="22" customWidth="1"/>
    <col min="12815" max="12815" width="8.88671875" customWidth="1"/>
    <col min="12816" max="12816" width="10.88671875" customWidth="1"/>
    <col min="13057" max="13057" width="24.5546875" customWidth="1"/>
    <col min="13058" max="13066" width="7.6640625" customWidth="1"/>
    <col min="13067" max="13067" width="14.5546875" customWidth="1"/>
    <col min="13068" max="13068" width="20.88671875" customWidth="1"/>
    <col min="13069" max="13070" width="22" customWidth="1"/>
    <col min="13071" max="13071" width="8.88671875" customWidth="1"/>
    <col min="13072" max="13072" width="10.88671875" customWidth="1"/>
    <col min="13313" max="13313" width="24.5546875" customWidth="1"/>
    <col min="13314" max="13322" width="7.6640625" customWidth="1"/>
    <col min="13323" max="13323" width="14.5546875" customWidth="1"/>
    <col min="13324" max="13324" width="20.88671875" customWidth="1"/>
    <col min="13325" max="13326" width="22" customWidth="1"/>
    <col min="13327" max="13327" width="8.88671875" customWidth="1"/>
    <col min="13328" max="13328" width="10.88671875" customWidth="1"/>
    <col min="13569" max="13569" width="24.5546875" customWidth="1"/>
    <col min="13570" max="13578" width="7.6640625" customWidth="1"/>
    <col min="13579" max="13579" width="14.5546875" customWidth="1"/>
    <col min="13580" max="13580" width="20.88671875" customWidth="1"/>
    <col min="13581" max="13582" width="22" customWidth="1"/>
    <col min="13583" max="13583" width="8.88671875" customWidth="1"/>
    <col min="13584" max="13584" width="10.88671875" customWidth="1"/>
    <col min="13825" max="13825" width="24.5546875" customWidth="1"/>
    <col min="13826" max="13834" width="7.6640625" customWidth="1"/>
    <col min="13835" max="13835" width="14.5546875" customWidth="1"/>
    <col min="13836" max="13836" width="20.88671875" customWidth="1"/>
    <col min="13837" max="13838" width="22" customWidth="1"/>
    <col min="13839" max="13839" width="8.88671875" customWidth="1"/>
    <col min="13840" max="13840" width="10.88671875" customWidth="1"/>
    <col min="14081" max="14081" width="24.5546875" customWidth="1"/>
    <col min="14082" max="14090" width="7.6640625" customWidth="1"/>
    <col min="14091" max="14091" width="14.5546875" customWidth="1"/>
    <col min="14092" max="14092" width="20.88671875" customWidth="1"/>
    <col min="14093" max="14094" width="22" customWidth="1"/>
    <col min="14095" max="14095" width="8.88671875" customWidth="1"/>
    <col min="14096" max="14096" width="10.88671875" customWidth="1"/>
    <col min="14337" max="14337" width="24.5546875" customWidth="1"/>
    <col min="14338" max="14346" width="7.6640625" customWidth="1"/>
    <col min="14347" max="14347" width="14.5546875" customWidth="1"/>
    <col min="14348" max="14348" width="20.88671875" customWidth="1"/>
    <col min="14349" max="14350" width="22" customWidth="1"/>
    <col min="14351" max="14351" width="8.88671875" customWidth="1"/>
    <col min="14352" max="14352" width="10.88671875" customWidth="1"/>
    <col min="14593" max="14593" width="24.5546875" customWidth="1"/>
    <col min="14594" max="14602" width="7.6640625" customWidth="1"/>
    <col min="14603" max="14603" width="14.5546875" customWidth="1"/>
    <col min="14604" max="14604" width="20.88671875" customWidth="1"/>
    <col min="14605" max="14606" width="22" customWidth="1"/>
    <col min="14607" max="14607" width="8.88671875" customWidth="1"/>
    <col min="14608" max="14608" width="10.88671875" customWidth="1"/>
    <col min="14849" max="14849" width="24.5546875" customWidth="1"/>
    <col min="14850" max="14858" width="7.6640625" customWidth="1"/>
    <col min="14859" max="14859" width="14.5546875" customWidth="1"/>
    <col min="14860" max="14860" width="20.88671875" customWidth="1"/>
    <col min="14861" max="14862" width="22" customWidth="1"/>
    <col min="14863" max="14863" width="8.88671875" customWidth="1"/>
    <col min="14864" max="14864" width="10.88671875" customWidth="1"/>
    <col min="15105" max="15105" width="24.5546875" customWidth="1"/>
    <col min="15106" max="15114" width="7.6640625" customWidth="1"/>
    <col min="15115" max="15115" width="14.5546875" customWidth="1"/>
    <col min="15116" max="15116" width="20.88671875" customWidth="1"/>
    <col min="15117" max="15118" width="22" customWidth="1"/>
    <col min="15119" max="15119" width="8.88671875" customWidth="1"/>
    <col min="15120" max="15120" width="10.88671875" customWidth="1"/>
    <col min="15361" max="15361" width="24.5546875" customWidth="1"/>
    <col min="15362" max="15370" width="7.6640625" customWidth="1"/>
    <col min="15371" max="15371" width="14.5546875" customWidth="1"/>
    <col min="15372" max="15372" width="20.88671875" customWidth="1"/>
    <col min="15373" max="15374" width="22" customWidth="1"/>
    <col min="15375" max="15375" width="8.88671875" customWidth="1"/>
    <col min="15376" max="15376" width="10.88671875" customWidth="1"/>
    <col min="15617" max="15617" width="24.5546875" customWidth="1"/>
    <col min="15618" max="15626" width="7.6640625" customWidth="1"/>
    <col min="15627" max="15627" width="14.5546875" customWidth="1"/>
    <col min="15628" max="15628" width="20.88671875" customWidth="1"/>
    <col min="15629" max="15630" width="22" customWidth="1"/>
    <col min="15631" max="15631" width="8.88671875" customWidth="1"/>
    <col min="15632" max="15632" width="10.88671875" customWidth="1"/>
    <col min="15873" max="15873" width="24.5546875" customWidth="1"/>
    <col min="15874" max="15882" width="7.6640625" customWidth="1"/>
    <col min="15883" max="15883" width="14.5546875" customWidth="1"/>
    <col min="15884" max="15884" width="20.88671875" customWidth="1"/>
    <col min="15885" max="15886" width="22" customWidth="1"/>
    <col min="15887" max="15887" width="8.88671875" customWidth="1"/>
    <col min="15888" max="15888" width="10.88671875" customWidth="1"/>
    <col min="16129" max="16129" width="24.5546875" customWidth="1"/>
    <col min="16130" max="16138" width="7.6640625" customWidth="1"/>
    <col min="16139" max="16139" width="14.5546875" customWidth="1"/>
    <col min="16140" max="16140" width="20.88671875" customWidth="1"/>
    <col min="16141" max="16142" width="22" customWidth="1"/>
    <col min="16143" max="16143" width="8.88671875" customWidth="1"/>
    <col min="16144" max="16144" width="10.88671875" customWidth="1"/>
  </cols>
  <sheetData>
    <row r="1" spans="1:10" s="1067" customFormat="1" ht="15" customHeight="1">
      <c r="A1" s="1009" t="s">
        <v>672</v>
      </c>
      <c r="B1" s="1010"/>
      <c r="C1" s="1010"/>
      <c r="D1" s="936"/>
      <c r="E1" s="936"/>
      <c r="F1" s="936"/>
      <c r="G1" s="936"/>
      <c r="H1" s="936"/>
      <c r="I1" s="1011"/>
    </row>
    <row r="2" spans="1:10" s="1067" customFormat="1" ht="15" customHeight="1">
      <c r="A2" s="1068"/>
      <c r="B2" s="1009"/>
      <c r="C2" s="1009"/>
      <c r="D2" s="993"/>
      <c r="E2" s="936"/>
      <c r="F2" s="936"/>
      <c r="G2" s="936"/>
      <c r="H2" s="936"/>
      <c r="I2" s="1011"/>
    </row>
    <row r="3" spans="1:10" s="1067" customFormat="1" ht="18" customHeight="1">
      <c r="A3" s="1010"/>
      <c r="B3" s="1010"/>
      <c r="C3" s="1010"/>
      <c r="D3" s="1010"/>
      <c r="E3" s="936"/>
      <c r="F3" s="936"/>
      <c r="G3" s="936"/>
      <c r="H3" s="936"/>
      <c r="I3" s="1011"/>
      <c r="J3" s="31" t="s">
        <v>245</v>
      </c>
    </row>
    <row r="4" spans="1:10" s="1067" customFormat="1" ht="15" customHeight="1">
      <c r="A4" s="995"/>
      <c r="B4" s="997"/>
      <c r="C4" s="957"/>
      <c r="D4" s="893" t="s">
        <v>673</v>
      </c>
      <c r="E4" s="958" t="s">
        <v>674</v>
      </c>
      <c r="F4" s="891"/>
      <c r="G4" s="1069"/>
      <c r="H4" s="893" t="s">
        <v>675</v>
      </c>
      <c r="I4" s="893" t="s">
        <v>676</v>
      </c>
      <c r="J4" s="958" t="s">
        <v>677</v>
      </c>
    </row>
    <row r="5" spans="1:10" s="1067" customFormat="1" ht="15" customHeight="1">
      <c r="A5" s="995"/>
      <c r="B5" s="997"/>
      <c r="C5" s="957"/>
      <c r="D5" s="893" t="s">
        <v>678</v>
      </c>
      <c r="E5" s="893" t="s">
        <v>679</v>
      </c>
      <c r="F5" s="958" t="s">
        <v>674</v>
      </c>
      <c r="G5" s="958" t="s">
        <v>680</v>
      </c>
      <c r="H5" s="893" t="s">
        <v>681</v>
      </c>
      <c r="I5" s="893" t="s">
        <v>682</v>
      </c>
      <c r="J5" s="958" t="s">
        <v>683</v>
      </c>
    </row>
    <row r="6" spans="1:10" s="1067" customFormat="1" ht="15" customHeight="1">
      <c r="A6" s="995" t="s">
        <v>642</v>
      </c>
      <c r="B6" s="958" t="s">
        <v>218</v>
      </c>
      <c r="C6" s="958" t="s">
        <v>644</v>
      </c>
      <c r="D6" s="893" t="s">
        <v>684</v>
      </c>
      <c r="E6" s="893" t="s">
        <v>685</v>
      </c>
      <c r="F6" s="893" t="s">
        <v>686</v>
      </c>
      <c r="G6" s="893" t="s">
        <v>687</v>
      </c>
      <c r="H6" s="893" t="s">
        <v>688</v>
      </c>
      <c r="I6" s="893" t="s">
        <v>689</v>
      </c>
      <c r="J6" s="1070" t="s">
        <v>690</v>
      </c>
    </row>
    <row r="7" spans="1:10" s="1067" customFormat="1" ht="4.6500000000000004" customHeight="1">
      <c r="A7" s="1013"/>
      <c r="B7" s="78"/>
      <c r="C7" s="78"/>
      <c r="D7" s="1014"/>
      <c r="E7" s="78"/>
      <c r="F7" s="78"/>
      <c r="G7" s="1014"/>
      <c r="H7" s="1014"/>
      <c r="I7" s="78"/>
      <c r="J7" s="1071"/>
    </row>
    <row r="8" spans="1:10" s="1073" customFormat="1" ht="21.9" customHeight="1">
      <c r="A8" s="491" t="s">
        <v>218</v>
      </c>
      <c r="B8" s="1072">
        <f>SUM(B10+B17)</f>
        <v>2021</v>
      </c>
      <c r="C8" s="1072">
        <f>SUM(C17)</f>
        <v>2</v>
      </c>
      <c r="D8" s="1072" t="s">
        <v>32</v>
      </c>
      <c r="E8" s="1072">
        <f t="shared" ref="E8:J8" si="0">SUM(E10+E17)</f>
        <v>57</v>
      </c>
      <c r="F8" s="1072">
        <f t="shared" si="0"/>
        <v>137</v>
      </c>
      <c r="G8" s="1072">
        <f t="shared" si="0"/>
        <v>136</v>
      </c>
      <c r="H8" s="1072">
        <f t="shared" si="0"/>
        <v>112</v>
      </c>
      <c r="I8" s="1072">
        <f t="shared" si="0"/>
        <v>1491</v>
      </c>
      <c r="J8" s="1072">
        <f t="shared" si="0"/>
        <v>86</v>
      </c>
    </row>
    <row r="9" spans="1:10" s="1076" customFormat="1" ht="5.0999999999999996" customHeight="1">
      <c r="A9" s="1074"/>
      <c r="B9" s="1075"/>
      <c r="C9" s="1075"/>
      <c r="D9" s="1075"/>
      <c r="E9" s="1075"/>
      <c r="F9" s="1075"/>
      <c r="G9" s="1075"/>
      <c r="H9" s="1075"/>
      <c r="I9" s="1075"/>
      <c r="J9" s="1075"/>
    </row>
    <row r="10" spans="1:10" s="1067" customFormat="1" ht="25.05" customHeight="1">
      <c r="A10" s="491" t="s">
        <v>691</v>
      </c>
      <c r="B10" s="1072">
        <f>SUM(C10,D10,E10,F10,G10,H10,I10,J10)</f>
        <v>240</v>
      </c>
      <c r="C10" s="1072" t="s">
        <v>32</v>
      </c>
      <c r="D10" s="1072" t="s">
        <v>32</v>
      </c>
      <c r="E10" s="1072">
        <f t="shared" ref="E10:J10" si="1">SUM(E11:E16)</f>
        <v>20</v>
      </c>
      <c r="F10" s="1072">
        <f t="shared" si="1"/>
        <v>44</v>
      </c>
      <c r="G10" s="1072">
        <f t="shared" si="1"/>
        <v>57</v>
      </c>
      <c r="H10" s="1072">
        <f t="shared" si="1"/>
        <v>43</v>
      </c>
      <c r="I10" s="1072">
        <f t="shared" si="1"/>
        <v>59</v>
      </c>
      <c r="J10" s="1072">
        <f t="shared" si="1"/>
        <v>17</v>
      </c>
    </row>
    <row r="11" spans="1:10" s="1067" customFormat="1" ht="25.05" customHeight="1">
      <c r="A11" s="1714" t="s">
        <v>692</v>
      </c>
      <c r="B11" s="1715">
        <v>2</v>
      </c>
      <c r="C11" s="1715" t="s">
        <v>32</v>
      </c>
      <c r="D11" s="1715" t="s">
        <v>32</v>
      </c>
      <c r="E11" s="1715" t="s">
        <v>32</v>
      </c>
      <c r="F11" s="1715" t="s">
        <v>32</v>
      </c>
      <c r="G11" s="1715" t="s">
        <v>32</v>
      </c>
      <c r="H11" s="1715" t="s">
        <v>32</v>
      </c>
      <c r="I11" s="1715">
        <v>2</v>
      </c>
      <c r="J11" s="1716" t="s">
        <v>32</v>
      </c>
    </row>
    <row r="12" spans="1:10" s="1067" customFormat="1" ht="25.05" customHeight="1">
      <c r="A12" s="1077" t="s">
        <v>693</v>
      </c>
      <c r="B12" s="1078">
        <v>55</v>
      </c>
      <c r="C12" s="1715" t="s">
        <v>32</v>
      </c>
      <c r="D12" s="1715" t="s">
        <v>32</v>
      </c>
      <c r="E12" s="1078">
        <v>2</v>
      </c>
      <c r="F12" s="1078">
        <v>2</v>
      </c>
      <c r="G12" s="1078">
        <v>6</v>
      </c>
      <c r="H12" s="1080">
        <v>2</v>
      </c>
      <c r="I12" s="1080">
        <v>37</v>
      </c>
      <c r="J12" s="1080">
        <v>6</v>
      </c>
    </row>
    <row r="13" spans="1:10" s="1067" customFormat="1" ht="25.05" customHeight="1">
      <c r="A13" s="1077" t="s">
        <v>1171</v>
      </c>
      <c r="B13" s="1078">
        <v>82</v>
      </c>
      <c r="C13" s="1715" t="s">
        <v>32</v>
      </c>
      <c r="D13" s="1715" t="s">
        <v>32</v>
      </c>
      <c r="E13" s="1715"/>
      <c r="F13" s="1715">
        <v>29</v>
      </c>
      <c r="G13" s="1715">
        <v>10</v>
      </c>
      <c r="H13" s="1715">
        <v>41</v>
      </c>
      <c r="I13" s="1715">
        <v>2</v>
      </c>
      <c r="J13" s="1715" t="s">
        <v>32</v>
      </c>
    </row>
    <row r="14" spans="1:10" s="1067" customFormat="1" ht="25.05" customHeight="1">
      <c r="A14" s="1077" t="s">
        <v>694</v>
      </c>
      <c r="B14" s="1078">
        <v>41</v>
      </c>
      <c r="C14" s="1715" t="s">
        <v>32</v>
      </c>
      <c r="D14" s="1715" t="s">
        <v>32</v>
      </c>
      <c r="E14" s="1078">
        <v>3</v>
      </c>
      <c r="F14" s="1078" t="s">
        <v>32</v>
      </c>
      <c r="G14" s="1078">
        <v>29</v>
      </c>
      <c r="H14" s="1078" t="s">
        <v>32</v>
      </c>
      <c r="I14" s="1715">
        <v>5</v>
      </c>
      <c r="J14" s="1715">
        <v>4</v>
      </c>
    </row>
    <row r="15" spans="1:10" s="1067" customFormat="1" ht="25.05" customHeight="1">
      <c r="A15" s="1077" t="s">
        <v>695</v>
      </c>
      <c r="B15" s="1078">
        <v>22</v>
      </c>
      <c r="C15" s="1715" t="s">
        <v>32</v>
      </c>
      <c r="D15" s="1715" t="s">
        <v>32</v>
      </c>
      <c r="E15" s="1715">
        <v>2</v>
      </c>
      <c r="F15" s="1715" t="s">
        <v>32</v>
      </c>
      <c r="G15" s="1715" t="s">
        <v>32</v>
      </c>
      <c r="H15" s="1715" t="s">
        <v>32</v>
      </c>
      <c r="I15" s="1080">
        <v>13</v>
      </c>
      <c r="J15" s="1080">
        <v>7</v>
      </c>
    </row>
    <row r="16" spans="1:10" s="1067" customFormat="1" ht="25.05" customHeight="1">
      <c r="A16" s="1077" t="s">
        <v>696</v>
      </c>
      <c r="B16" s="1078">
        <v>38</v>
      </c>
      <c r="C16" s="1715" t="s">
        <v>32</v>
      </c>
      <c r="D16" s="1715" t="s">
        <v>32</v>
      </c>
      <c r="E16" s="1078">
        <v>13</v>
      </c>
      <c r="F16" s="1078">
        <v>13</v>
      </c>
      <c r="G16" s="1078">
        <v>12</v>
      </c>
      <c r="H16" s="1715" t="s">
        <v>32</v>
      </c>
      <c r="I16" s="1080" t="s">
        <v>32</v>
      </c>
      <c r="J16" s="1080" t="s">
        <v>32</v>
      </c>
    </row>
    <row r="17" spans="1:12" s="1067" customFormat="1" ht="25.05" customHeight="1">
      <c r="A17" s="491" t="s">
        <v>697</v>
      </c>
      <c r="B17" s="1072">
        <f t="shared" ref="B17" si="2">SUM(C17,D17,E17,F17,G17,H17,I17,J17)</f>
        <v>1781</v>
      </c>
      <c r="C17" s="1072">
        <f>SUM(C18:C24)</f>
        <v>2</v>
      </c>
      <c r="D17" s="1072" t="s">
        <v>32</v>
      </c>
      <c r="E17" s="1072">
        <f t="shared" ref="E17:J17" si="3">SUM(E18:E24)</f>
        <v>37</v>
      </c>
      <c r="F17" s="1072">
        <f t="shared" si="3"/>
        <v>93</v>
      </c>
      <c r="G17" s="1072">
        <f t="shared" si="3"/>
        <v>79</v>
      </c>
      <c r="H17" s="1072">
        <f t="shared" si="3"/>
        <v>69</v>
      </c>
      <c r="I17" s="1072">
        <f t="shared" si="3"/>
        <v>1432</v>
      </c>
      <c r="J17" s="1072">
        <f t="shared" si="3"/>
        <v>69</v>
      </c>
      <c r="K17" s="1079"/>
    </row>
    <row r="18" spans="1:12" s="1067" customFormat="1" ht="25.05" customHeight="1">
      <c r="A18" s="1714" t="s">
        <v>1172</v>
      </c>
      <c r="B18" s="1715">
        <v>2</v>
      </c>
      <c r="C18" s="1715" t="s">
        <v>32</v>
      </c>
      <c r="D18" s="1715" t="s">
        <v>32</v>
      </c>
      <c r="E18" s="1715" t="s">
        <v>32</v>
      </c>
      <c r="F18" s="1715" t="s">
        <v>32</v>
      </c>
      <c r="G18" s="1715" t="s">
        <v>32</v>
      </c>
      <c r="H18" s="1715" t="s">
        <v>32</v>
      </c>
      <c r="I18" s="1715">
        <v>1</v>
      </c>
      <c r="J18" s="1715">
        <v>1</v>
      </c>
      <c r="K18" s="1079"/>
    </row>
    <row r="19" spans="1:12" s="1067" customFormat="1" ht="25.05" customHeight="1">
      <c r="A19" s="1077" t="s">
        <v>1173</v>
      </c>
      <c r="B19" s="1715">
        <v>83</v>
      </c>
      <c r="C19" s="1715"/>
      <c r="D19" s="1715"/>
      <c r="E19" s="1715">
        <v>6</v>
      </c>
      <c r="F19" s="1715">
        <v>19</v>
      </c>
      <c r="G19" s="1715">
        <v>15</v>
      </c>
      <c r="H19" s="1715">
        <v>12</v>
      </c>
      <c r="I19" s="1715">
        <v>28</v>
      </c>
      <c r="J19" s="1715">
        <v>3</v>
      </c>
      <c r="K19" s="1079"/>
      <c r="L19" s="1067">
        <v>4</v>
      </c>
    </row>
    <row r="20" spans="1:12" s="1067" customFormat="1" ht="25.05" customHeight="1">
      <c r="A20" s="1081" t="s">
        <v>698</v>
      </c>
      <c r="B20" s="1078">
        <v>1025</v>
      </c>
      <c r="C20" s="1715" t="s">
        <v>32</v>
      </c>
      <c r="D20" s="1715" t="s">
        <v>32</v>
      </c>
      <c r="E20" s="1078">
        <v>4</v>
      </c>
      <c r="F20" s="1078">
        <v>6</v>
      </c>
      <c r="G20" s="1078">
        <v>26</v>
      </c>
      <c r="H20" s="1078">
        <v>12</v>
      </c>
      <c r="I20" s="1078">
        <v>943</v>
      </c>
      <c r="J20" s="1078">
        <v>34</v>
      </c>
      <c r="K20" s="1079"/>
    </row>
    <row r="21" spans="1:12" s="1067" customFormat="1" ht="25.05" customHeight="1">
      <c r="A21" s="1077" t="s">
        <v>699</v>
      </c>
      <c r="B21" s="1078">
        <v>61</v>
      </c>
      <c r="C21" s="1715" t="s">
        <v>32</v>
      </c>
      <c r="D21" s="1715" t="s">
        <v>32</v>
      </c>
      <c r="E21" s="1078">
        <v>16</v>
      </c>
      <c r="F21" s="1078">
        <v>24</v>
      </c>
      <c r="G21" s="1078">
        <v>9</v>
      </c>
      <c r="H21" s="1078">
        <v>2</v>
      </c>
      <c r="I21" s="1078">
        <v>9</v>
      </c>
      <c r="J21" s="1078">
        <v>1</v>
      </c>
      <c r="K21" s="1079"/>
    </row>
    <row r="22" spans="1:12" s="1067" customFormat="1" ht="25.05" customHeight="1">
      <c r="A22" s="1077" t="s">
        <v>700</v>
      </c>
      <c r="B22" s="1078">
        <v>153</v>
      </c>
      <c r="C22" s="1715" t="s">
        <v>32</v>
      </c>
      <c r="D22" s="1715" t="s">
        <v>32</v>
      </c>
      <c r="E22" s="1078">
        <v>5</v>
      </c>
      <c r="F22" s="1078">
        <v>30</v>
      </c>
      <c r="G22" s="1078">
        <v>9</v>
      </c>
      <c r="H22" s="1078">
        <v>13</v>
      </c>
      <c r="I22" s="1078">
        <v>71</v>
      </c>
      <c r="J22" s="1078">
        <v>25</v>
      </c>
      <c r="K22" s="1079"/>
    </row>
    <row r="23" spans="1:12" s="1067" customFormat="1" ht="25.05" customHeight="1">
      <c r="A23" s="1077" t="s">
        <v>701</v>
      </c>
      <c r="B23" s="1078">
        <v>402</v>
      </c>
      <c r="C23" s="1715">
        <v>2</v>
      </c>
      <c r="D23" s="1715" t="s">
        <v>32</v>
      </c>
      <c r="E23" s="1078">
        <v>4</v>
      </c>
      <c r="F23" s="1078">
        <v>10</v>
      </c>
      <c r="G23" s="1078">
        <v>13</v>
      </c>
      <c r="H23" s="1078">
        <v>26</v>
      </c>
      <c r="I23" s="1078">
        <v>347</v>
      </c>
      <c r="J23" s="1078" t="s">
        <v>32</v>
      </c>
      <c r="K23" s="1079"/>
    </row>
    <row r="24" spans="1:12" s="1073" customFormat="1" ht="25.05" customHeight="1">
      <c r="A24" s="1077" t="s">
        <v>702</v>
      </c>
      <c r="B24" s="1078">
        <v>55</v>
      </c>
      <c r="C24" s="1078" t="s">
        <v>32</v>
      </c>
      <c r="D24" s="1078" t="s">
        <v>32</v>
      </c>
      <c r="E24" s="1078">
        <v>2</v>
      </c>
      <c r="F24" s="1078">
        <v>4</v>
      </c>
      <c r="G24" s="1078">
        <v>7</v>
      </c>
      <c r="H24" s="1078">
        <v>4</v>
      </c>
      <c r="I24" s="1078">
        <v>33</v>
      </c>
      <c r="J24" s="1078">
        <v>5</v>
      </c>
      <c r="K24" s="1079"/>
    </row>
    <row r="25" spans="1:12" s="1084" customFormat="1" ht="4.6500000000000004" customHeight="1">
      <c r="A25" s="976"/>
      <c r="B25" s="1082"/>
      <c r="C25" s="1083"/>
      <c r="D25" s="615"/>
      <c r="E25" s="1082"/>
      <c r="F25" s="1083"/>
      <c r="G25" s="615"/>
      <c r="H25" s="1082"/>
      <c r="I25" s="1082"/>
      <c r="J25" s="1082"/>
    </row>
    <row r="26" spans="1:12" s="1084" customFormat="1" ht="4.6500000000000004" customHeight="1">
      <c r="A26" s="1085"/>
      <c r="B26" s="1086"/>
      <c r="C26" s="1087"/>
      <c r="D26" s="1088"/>
      <c r="E26" s="1086"/>
      <c r="F26" s="1087"/>
      <c r="G26" s="1088"/>
      <c r="H26" s="1086"/>
      <c r="I26" s="1086"/>
      <c r="J26" s="1089"/>
    </row>
    <row r="27" spans="1:12" s="1067" customFormat="1" ht="15" customHeight="1">
      <c r="A27" s="936" t="s">
        <v>602</v>
      </c>
      <c r="B27" s="1090"/>
      <c r="C27" s="1091"/>
      <c r="D27" s="1092"/>
      <c r="E27" s="1092"/>
      <c r="F27" s="72"/>
      <c r="G27" s="72"/>
      <c r="H27" s="72"/>
      <c r="I27" s="1091"/>
    </row>
    <row r="28" spans="1:12" s="1067" customFormat="1" ht="15" customHeight="1">
      <c r="A28" s="1093" t="s">
        <v>703</v>
      </c>
      <c r="B28" s="1090"/>
      <c r="C28" s="1091"/>
      <c r="D28" s="1092"/>
      <c r="E28" s="1092"/>
      <c r="F28" s="72"/>
      <c r="G28" s="72"/>
      <c r="H28" s="72"/>
      <c r="I28" s="1091"/>
    </row>
    <row r="29" spans="1:12" s="917" customFormat="1" ht="14.1" customHeight="1">
      <c r="B29" s="937"/>
      <c r="C29" s="938"/>
      <c r="D29" s="938"/>
      <c r="E29" s="939"/>
      <c r="F29" s="939"/>
      <c r="G29" s="939"/>
      <c r="H29" s="939"/>
    </row>
  </sheetData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8"/>
  <sheetViews>
    <sheetView showGridLines="0" topLeftCell="A16" zoomScaleNormal="100" zoomScaleSheetLayoutView="100" workbookViewId="0">
      <selection activeCell="A28" sqref="A28"/>
    </sheetView>
  </sheetViews>
  <sheetFormatPr baseColWidth="10" defaultColWidth="9.44140625" defaultRowHeight="14.4"/>
  <cols>
    <col min="1" max="1" width="24.109375" customWidth="1"/>
    <col min="2" max="2" width="6.109375" customWidth="1"/>
    <col min="3" max="3" width="11.6640625" customWidth="1"/>
    <col min="4" max="4" width="8.33203125" customWidth="1"/>
    <col min="5" max="5" width="4.44140625" customWidth="1"/>
    <col min="6" max="6" width="0" hidden="1" customWidth="1"/>
    <col min="7" max="7" width="10.5546875" customWidth="1"/>
    <col min="8" max="8" width="4.33203125" customWidth="1"/>
    <col min="9" max="9" width="0.109375" customWidth="1"/>
    <col min="10" max="10" width="2.6640625" customWidth="1"/>
    <col min="11" max="11" width="9.33203125" customWidth="1"/>
    <col min="12" max="12" width="2.88671875" customWidth="1"/>
    <col min="13" max="13" width="1.33203125" customWidth="1"/>
    <col min="14" max="14" width="16.88671875" customWidth="1"/>
    <col min="15" max="15" width="5.5546875" customWidth="1"/>
    <col min="16" max="16" width="2.5546875" customWidth="1"/>
    <col min="17" max="17" width="8.33203125" customWidth="1"/>
    <col min="18" max="18" width="1.5546875" customWidth="1"/>
    <col min="19" max="19" width="5.5546875" customWidth="1"/>
    <col min="20" max="20" width="1.5546875" customWidth="1"/>
    <col min="257" max="257" width="23.6640625" customWidth="1"/>
    <col min="258" max="258" width="4.6640625" customWidth="1"/>
    <col min="259" max="259" width="11.6640625" customWidth="1"/>
    <col min="260" max="260" width="4.6640625" customWidth="1"/>
    <col min="261" max="261" width="7.6640625" customWidth="1"/>
    <col min="262" max="262" width="0" hidden="1" customWidth="1"/>
    <col min="263" max="263" width="7.6640625" customWidth="1"/>
    <col min="264" max="264" width="4.33203125" customWidth="1"/>
    <col min="265" max="265" width="0.109375" customWidth="1"/>
    <col min="266" max="266" width="6.6640625" customWidth="1"/>
    <col min="267" max="267" width="7.6640625" customWidth="1"/>
    <col min="268" max="268" width="0.109375" customWidth="1"/>
    <col min="269" max="269" width="7.33203125" customWidth="1"/>
    <col min="270" max="270" width="7.6640625" customWidth="1"/>
    <col min="271" max="271" width="5.5546875" customWidth="1"/>
    <col min="272" max="272" width="2.5546875" customWidth="1"/>
    <col min="273" max="273" width="5.5546875" customWidth="1"/>
    <col min="274" max="274" width="1.5546875" customWidth="1"/>
    <col min="275" max="275" width="5.5546875" customWidth="1"/>
    <col min="276" max="276" width="1.5546875" customWidth="1"/>
    <col min="513" max="513" width="23.6640625" customWidth="1"/>
    <col min="514" max="514" width="4.6640625" customWidth="1"/>
    <col min="515" max="515" width="11.6640625" customWidth="1"/>
    <col min="516" max="516" width="4.6640625" customWidth="1"/>
    <col min="517" max="517" width="7.6640625" customWidth="1"/>
    <col min="518" max="518" width="0" hidden="1" customWidth="1"/>
    <col min="519" max="519" width="7.6640625" customWidth="1"/>
    <col min="520" max="520" width="4.33203125" customWidth="1"/>
    <col min="521" max="521" width="0.109375" customWidth="1"/>
    <col min="522" max="522" width="6.6640625" customWidth="1"/>
    <col min="523" max="523" width="7.6640625" customWidth="1"/>
    <col min="524" max="524" width="0.109375" customWidth="1"/>
    <col min="525" max="525" width="7.33203125" customWidth="1"/>
    <col min="526" max="526" width="7.6640625" customWidth="1"/>
    <col min="527" max="527" width="5.5546875" customWidth="1"/>
    <col min="528" max="528" width="2.5546875" customWidth="1"/>
    <col min="529" max="529" width="5.5546875" customWidth="1"/>
    <col min="530" max="530" width="1.5546875" customWidth="1"/>
    <col min="531" max="531" width="5.5546875" customWidth="1"/>
    <col min="532" max="532" width="1.5546875" customWidth="1"/>
    <col min="769" max="769" width="23.6640625" customWidth="1"/>
    <col min="770" max="770" width="4.6640625" customWidth="1"/>
    <col min="771" max="771" width="11.6640625" customWidth="1"/>
    <col min="772" max="772" width="4.6640625" customWidth="1"/>
    <col min="773" max="773" width="7.6640625" customWidth="1"/>
    <col min="774" max="774" width="0" hidden="1" customWidth="1"/>
    <col min="775" max="775" width="7.6640625" customWidth="1"/>
    <col min="776" max="776" width="4.33203125" customWidth="1"/>
    <col min="777" max="777" width="0.109375" customWidth="1"/>
    <col min="778" max="778" width="6.6640625" customWidth="1"/>
    <col min="779" max="779" width="7.6640625" customWidth="1"/>
    <col min="780" max="780" width="0.109375" customWidth="1"/>
    <col min="781" max="781" width="7.33203125" customWidth="1"/>
    <col min="782" max="782" width="7.6640625" customWidth="1"/>
    <col min="783" max="783" width="5.5546875" customWidth="1"/>
    <col min="784" max="784" width="2.5546875" customWidth="1"/>
    <col min="785" max="785" width="5.5546875" customWidth="1"/>
    <col min="786" max="786" width="1.5546875" customWidth="1"/>
    <col min="787" max="787" width="5.5546875" customWidth="1"/>
    <col min="788" max="788" width="1.5546875" customWidth="1"/>
    <col min="1025" max="1025" width="23.6640625" customWidth="1"/>
    <col min="1026" max="1026" width="4.6640625" customWidth="1"/>
    <col min="1027" max="1027" width="11.6640625" customWidth="1"/>
    <col min="1028" max="1028" width="4.6640625" customWidth="1"/>
    <col min="1029" max="1029" width="7.6640625" customWidth="1"/>
    <col min="1030" max="1030" width="0" hidden="1" customWidth="1"/>
    <col min="1031" max="1031" width="7.6640625" customWidth="1"/>
    <col min="1032" max="1032" width="4.33203125" customWidth="1"/>
    <col min="1033" max="1033" width="0.109375" customWidth="1"/>
    <col min="1034" max="1034" width="6.6640625" customWidth="1"/>
    <col min="1035" max="1035" width="7.6640625" customWidth="1"/>
    <col min="1036" max="1036" width="0.109375" customWidth="1"/>
    <col min="1037" max="1037" width="7.33203125" customWidth="1"/>
    <col min="1038" max="1038" width="7.6640625" customWidth="1"/>
    <col min="1039" max="1039" width="5.5546875" customWidth="1"/>
    <col min="1040" max="1040" width="2.5546875" customWidth="1"/>
    <col min="1041" max="1041" width="5.5546875" customWidth="1"/>
    <col min="1042" max="1042" width="1.5546875" customWidth="1"/>
    <col min="1043" max="1043" width="5.5546875" customWidth="1"/>
    <col min="1044" max="1044" width="1.5546875" customWidth="1"/>
    <col min="1281" max="1281" width="23.6640625" customWidth="1"/>
    <col min="1282" max="1282" width="4.6640625" customWidth="1"/>
    <col min="1283" max="1283" width="11.6640625" customWidth="1"/>
    <col min="1284" max="1284" width="4.6640625" customWidth="1"/>
    <col min="1285" max="1285" width="7.6640625" customWidth="1"/>
    <col min="1286" max="1286" width="0" hidden="1" customWidth="1"/>
    <col min="1287" max="1287" width="7.6640625" customWidth="1"/>
    <col min="1288" max="1288" width="4.33203125" customWidth="1"/>
    <col min="1289" max="1289" width="0.109375" customWidth="1"/>
    <col min="1290" max="1290" width="6.6640625" customWidth="1"/>
    <col min="1291" max="1291" width="7.6640625" customWidth="1"/>
    <col min="1292" max="1292" width="0.109375" customWidth="1"/>
    <col min="1293" max="1293" width="7.33203125" customWidth="1"/>
    <col min="1294" max="1294" width="7.6640625" customWidth="1"/>
    <col min="1295" max="1295" width="5.5546875" customWidth="1"/>
    <col min="1296" max="1296" width="2.5546875" customWidth="1"/>
    <col min="1297" max="1297" width="5.5546875" customWidth="1"/>
    <col min="1298" max="1298" width="1.5546875" customWidth="1"/>
    <col min="1299" max="1299" width="5.5546875" customWidth="1"/>
    <col min="1300" max="1300" width="1.5546875" customWidth="1"/>
    <col min="1537" max="1537" width="23.6640625" customWidth="1"/>
    <col min="1538" max="1538" width="4.6640625" customWidth="1"/>
    <col min="1539" max="1539" width="11.6640625" customWidth="1"/>
    <col min="1540" max="1540" width="4.6640625" customWidth="1"/>
    <col min="1541" max="1541" width="7.6640625" customWidth="1"/>
    <col min="1542" max="1542" width="0" hidden="1" customWidth="1"/>
    <col min="1543" max="1543" width="7.6640625" customWidth="1"/>
    <col min="1544" max="1544" width="4.33203125" customWidth="1"/>
    <col min="1545" max="1545" width="0.109375" customWidth="1"/>
    <col min="1546" max="1546" width="6.6640625" customWidth="1"/>
    <col min="1547" max="1547" width="7.6640625" customWidth="1"/>
    <col min="1548" max="1548" width="0.109375" customWidth="1"/>
    <col min="1549" max="1549" width="7.33203125" customWidth="1"/>
    <col min="1550" max="1550" width="7.6640625" customWidth="1"/>
    <col min="1551" max="1551" width="5.5546875" customWidth="1"/>
    <col min="1552" max="1552" width="2.5546875" customWidth="1"/>
    <col min="1553" max="1553" width="5.5546875" customWidth="1"/>
    <col min="1554" max="1554" width="1.5546875" customWidth="1"/>
    <col min="1555" max="1555" width="5.5546875" customWidth="1"/>
    <col min="1556" max="1556" width="1.5546875" customWidth="1"/>
    <col min="1793" max="1793" width="23.6640625" customWidth="1"/>
    <col min="1794" max="1794" width="4.6640625" customWidth="1"/>
    <col min="1795" max="1795" width="11.6640625" customWidth="1"/>
    <col min="1796" max="1796" width="4.6640625" customWidth="1"/>
    <col min="1797" max="1797" width="7.6640625" customWidth="1"/>
    <col min="1798" max="1798" width="0" hidden="1" customWidth="1"/>
    <col min="1799" max="1799" width="7.6640625" customWidth="1"/>
    <col min="1800" max="1800" width="4.33203125" customWidth="1"/>
    <col min="1801" max="1801" width="0.109375" customWidth="1"/>
    <col min="1802" max="1802" width="6.6640625" customWidth="1"/>
    <col min="1803" max="1803" width="7.6640625" customWidth="1"/>
    <col min="1804" max="1804" width="0.109375" customWidth="1"/>
    <col min="1805" max="1805" width="7.33203125" customWidth="1"/>
    <col min="1806" max="1806" width="7.6640625" customWidth="1"/>
    <col min="1807" max="1807" width="5.5546875" customWidth="1"/>
    <col min="1808" max="1808" width="2.5546875" customWidth="1"/>
    <col min="1809" max="1809" width="5.5546875" customWidth="1"/>
    <col min="1810" max="1810" width="1.5546875" customWidth="1"/>
    <col min="1811" max="1811" width="5.5546875" customWidth="1"/>
    <col min="1812" max="1812" width="1.5546875" customWidth="1"/>
    <col min="2049" max="2049" width="23.6640625" customWidth="1"/>
    <col min="2050" max="2050" width="4.6640625" customWidth="1"/>
    <col min="2051" max="2051" width="11.6640625" customWidth="1"/>
    <col min="2052" max="2052" width="4.6640625" customWidth="1"/>
    <col min="2053" max="2053" width="7.6640625" customWidth="1"/>
    <col min="2054" max="2054" width="0" hidden="1" customWidth="1"/>
    <col min="2055" max="2055" width="7.6640625" customWidth="1"/>
    <col min="2056" max="2056" width="4.33203125" customWidth="1"/>
    <col min="2057" max="2057" width="0.109375" customWidth="1"/>
    <col min="2058" max="2058" width="6.6640625" customWidth="1"/>
    <col min="2059" max="2059" width="7.6640625" customWidth="1"/>
    <col min="2060" max="2060" width="0.109375" customWidth="1"/>
    <col min="2061" max="2061" width="7.33203125" customWidth="1"/>
    <col min="2062" max="2062" width="7.6640625" customWidth="1"/>
    <col min="2063" max="2063" width="5.5546875" customWidth="1"/>
    <col min="2064" max="2064" width="2.5546875" customWidth="1"/>
    <col min="2065" max="2065" width="5.5546875" customWidth="1"/>
    <col min="2066" max="2066" width="1.5546875" customWidth="1"/>
    <col min="2067" max="2067" width="5.5546875" customWidth="1"/>
    <col min="2068" max="2068" width="1.5546875" customWidth="1"/>
    <col min="2305" max="2305" width="23.6640625" customWidth="1"/>
    <col min="2306" max="2306" width="4.6640625" customWidth="1"/>
    <col min="2307" max="2307" width="11.6640625" customWidth="1"/>
    <col min="2308" max="2308" width="4.6640625" customWidth="1"/>
    <col min="2309" max="2309" width="7.6640625" customWidth="1"/>
    <col min="2310" max="2310" width="0" hidden="1" customWidth="1"/>
    <col min="2311" max="2311" width="7.6640625" customWidth="1"/>
    <col min="2312" max="2312" width="4.33203125" customWidth="1"/>
    <col min="2313" max="2313" width="0.109375" customWidth="1"/>
    <col min="2314" max="2314" width="6.6640625" customWidth="1"/>
    <col min="2315" max="2315" width="7.6640625" customWidth="1"/>
    <col min="2316" max="2316" width="0.109375" customWidth="1"/>
    <col min="2317" max="2317" width="7.33203125" customWidth="1"/>
    <col min="2318" max="2318" width="7.6640625" customWidth="1"/>
    <col min="2319" max="2319" width="5.5546875" customWidth="1"/>
    <col min="2320" max="2320" width="2.5546875" customWidth="1"/>
    <col min="2321" max="2321" width="5.5546875" customWidth="1"/>
    <col min="2322" max="2322" width="1.5546875" customWidth="1"/>
    <col min="2323" max="2323" width="5.5546875" customWidth="1"/>
    <col min="2324" max="2324" width="1.5546875" customWidth="1"/>
    <col min="2561" max="2561" width="23.6640625" customWidth="1"/>
    <col min="2562" max="2562" width="4.6640625" customWidth="1"/>
    <col min="2563" max="2563" width="11.6640625" customWidth="1"/>
    <col min="2564" max="2564" width="4.6640625" customWidth="1"/>
    <col min="2565" max="2565" width="7.6640625" customWidth="1"/>
    <col min="2566" max="2566" width="0" hidden="1" customWidth="1"/>
    <col min="2567" max="2567" width="7.6640625" customWidth="1"/>
    <col min="2568" max="2568" width="4.33203125" customWidth="1"/>
    <col min="2569" max="2569" width="0.109375" customWidth="1"/>
    <col min="2570" max="2570" width="6.6640625" customWidth="1"/>
    <col min="2571" max="2571" width="7.6640625" customWidth="1"/>
    <col min="2572" max="2572" width="0.109375" customWidth="1"/>
    <col min="2573" max="2573" width="7.33203125" customWidth="1"/>
    <col min="2574" max="2574" width="7.6640625" customWidth="1"/>
    <col min="2575" max="2575" width="5.5546875" customWidth="1"/>
    <col min="2576" max="2576" width="2.5546875" customWidth="1"/>
    <col min="2577" max="2577" width="5.5546875" customWidth="1"/>
    <col min="2578" max="2578" width="1.5546875" customWidth="1"/>
    <col min="2579" max="2579" width="5.5546875" customWidth="1"/>
    <col min="2580" max="2580" width="1.5546875" customWidth="1"/>
    <col min="2817" max="2817" width="23.6640625" customWidth="1"/>
    <col min="2818" max="2818" width="4.6640625" customWidth="1"/>
    <col min="2819" max="2819" width="11.6640625" customWidth="1"/>
    <col min="2820" max="2820" width="4.6640625" customWidth="1"/>
    <col min="2821" max="2821" width="7.6640625" customWidth="1"/>
    <col min="2822" max="2822" width="0" hidden="1" customWidth="1"/>
    <col min="2823" max="2823" width="7.6640625" customWidth="1"/>
    <col min="2824" max="2824" width="4.33203125" customWidth="1"/>
    <col min="2825" max="2825" width="0.109375" customWidth="1"/>
    <col min="2826" max="2826" width="6.6640625" customWidth="1"/>
    <col min="2827" max="2827" width="7.6640625" customWidth="1"/>
    <col min="2828" max="2828" width="0.109375" customWidth="1"/>
    <col min="2829" max="2829" width="7.33203125" customWidth="1"/>
    <col min="2830" max="2830" width="7.6640625" customWidth="1"/>
    <col min="2831" max="2831" width="5.5546875" customWidth="1"/>
    <col min="2832" max="2832" width="2.5546875" customWidth="1"/>
    <col min="2833" max="2833" width="5.5546875" customWidth="1"/>
    <col min="2834" max="2834" width="1.5546875" customWidth="1"/>
    <col min="2835" max="2835" width="5.5546875" customWidth="1"/>
    <col min="2836" max="2836" width="1.5546875" customWidth="1"/>
    <col min="3073" max="3073" width="23.6640625" customWidth="1"/>
    <col min="3074" max="3074" width="4.6640625" customWidth="1"/>
    <col min="3075" max="3075" width="11.6640625" customWidth="1"/>
    <col min="3076" max="3076" width="4.6640625" customWidth="1"/>
    <col min="3077" max="3077" width="7.6640625" customWidth="1"/>
    <col min="3078" max="3078" width="0" hidden="1" customWidth="1"/>
    <col min="3079" max="3079" width="7.6640625" customWidth="1"/>
    <col min="3080" max="3080" width="4.33203125" customWidth="1"/>
    <col min="3081" max="3081" width="0.109375" customWidth="1"/>
    <col min="3082" max="3082" width="6.6640625" customWidth="1"/>
    <col min="3083" max="3083" width="7.6640625" customWidth="1"/>
    <col min="3084" max="3084" width="0.109375" customWidth="1"/>
    <col min="3085" max="3085" width="7.33203125" customWidth="1"/>
    <col min="3086" max="3086" width="7.6640625" customWidth="1"/>
    <col min="3087" max="3087" width="5.5546875" customWidth="1"/>
    <col min="3088" max="3088" width="2.5546875" customWidth="1"/>
    <col min="3089" max="3089" width="5.5546875" customWidth="1"/>
    <col min="3090" max="3090" width="1.5546875" customWidth="1"/>
    <col min="3091" max="3091" width="5.5546875" customWidth="1"/>
    <col min="3092" max="3092" width="1.5546875" customWidth="1"/>
    <col min="3329" max="3329" width="23.6640625" customWidth="1"/>
    <col min="3330" max="3330" width="4.6640625" customWidth="1"/>
    <col min="3331" max="3331" width="11.6640625" customWidth="1"/>
    <col min="3332" max="3332" width="4.6640625" customWidth="1"/>
    <col min="3333" max="3333" width="7.6640625" customWidth="1"/>
    <col min="3334" max="3334" width="0" hidden="1" customWidth="1"/>
    <col min="3335" max="3335" width="7.6640625" customWidth="1"/>
    <col min="3336" max="3336" width="4.33203125" customWidth="1"/>
    <col min="3337" max="3337" width="0.109375" customWidth="1"/>
    <col min="3338" max="3338" width="6.6640625" customWidth="1"/>
    <col min="3339" max="3339" width="7.6640625" customWidth="1"/>
    <col min="3340" max="3340" width="0.109375" customWidth="1"/>
    <col min="3341" max="3341" width="7.33203125" customWidth="1"/>
    <col min="3342" max="3342" width="7.6640625" customWidth="1"/>
    <col min="3343" max="3343" width="5.5546875" customWidth="1"/>
    <col min="3344" max="3344" width="2.5546875" customWidth="1"/>
    <col min="3345" max="3345" width="5.5546875" customWidth="1"/>
    <col min="3346" max="3346" width="1.5546875" customWidth="1"/>
    <col min="3347" max="3347" width="5.5546875" customWidth="1"/>
    <col min="3348" max="3348" width="1.5546875" customWidth="1"/>
    <col min="3585" max="3585" width="23.6640625" customWidth="1"/>
    <col min="3586" max="3586" width="4.6640625" customWidth="1"/>
    <col min="3587" max="3587" width="11.6640625" customWidth="1"/>
    <col min="3588" max="3588" width="4.6640625" customWidth="1"/>
    <col min="3589" max="3589" width="7.6640625" customWidth="1"/>
    <col min="3590" max="3590" width="0" hidden="1" customWidth="1"/>
    <col min="3591" max="3591" width="7.6640625" customWidth="1"/>
    <col min="3592" max="3592" width="4.33203125" customWidth="1"/>
    <col min="3593" max="3593" width="0.109375" customWidth="1"/>
    <col min="3594" max="3594" width="6.6640625" customWidth="1"/>
    <col min="3595" max="3595" width="7.6640625" customWidth="1"/>
    <col min="3596" max="3596" width="0.109375" customWidth="1"/>
    <col min="3597" max="3597" width="7.33203125" customWidth="1"/>
    <col min="3598" max="3598" width="7.6640625" customWidth="1"/>
    <col min="3599" max="3599" width="5.5546875" customWidth="1"/>
    <col min="3600" max="3600" width="2.5546875" customWidth="1"/>
    <col min="3601" max="3601" width="5.5546875" customWidth="1"/>
    <col min="3602" max="3602" width="1.5546875" customWidth="1"/>
    <col min="3603" max="3603" width="5.5546875" customWidth="1"/>
    <col min="3604" max="3604" width="1.5546875" customWidth="1"/>
    <col min="3841" max="3841" width="23.6640625" customWidth="1"/>
    <col min="3842" max="3842" width="4.6640625" customWidth="1"/>
    <col min="3843" max="3843" width="11.6640625" customWidth="1"/>
    <col min="3844" max="3844" width="4.6640625" customWidth="1"/>
    <col min="3845" max="3845" width="7.6640625" customWidth="1"/>
    <col min="3846" max="3846" width="0" hidden="1" customWidth="1"/>
    <col min="3847" max="3847" width="7.6640625" customWidth="1"/>
    <col min="3848" max="3848" width="4.33203125" customWidth="1"/>
    <col min="3849" max="3849" width="0.109375" customWidth="1"/>
    <col min="3850" max="3850" width="6.6640625" customWidth="1"/>
    <col min="3851" max="3851" width="7.6640625" customWidth="1"/>
    <col min="3852" max="3852" width="0.109375" customWidth="1"/>
    <col min="3853" max="3853" width="7.33203125" customWidth="1"/>
    <col min="3854" max="3854" width="7.6640625" customWidth="1"/>
    <col min="3855" max="3855" width="5.5546875" customWidth="1"/>
    <col min="3856" max="3856" width="2.5546875" customWidth="1"/>
    <col min="3857" max="3857" width="5.5546875" customWidth="1"/>
    <col min="3858" max="3858" width="1.5546875" customWidth="1"/>
    <col min="3859" max="3859" width="5.5546875" customWidth="1"/>
    <col min="3860" max="3860" width="1.5546875" customWidth="1"/>
    <col min="4097" max="4097" width="23.6640625" customWidth="1"/>
    <col min="4098" max="4098" width="4.6640625" customWidth="1"/>
    <col min="4099" max="4099" width="11.6640625" customWidth="1"/>
    <col min="4100" max="4100" width="4.6640625" customWidth="1"/>
    <col min="4101" max="4101" width="7.6640625" customWidth="1"/>
    <col min="4102" max="4102" width="0" hidden="1" customWidth="1"/>
    <col min="4103" max="4103" width="7.6640625" customWidth="1"/>
    <col min="4104" max="4104" width="4.33203125" customWidth="1"/>
    <col min="4105" max="4105" width="0.109375" customWidth="1"/>
    <col min="4106" max="4106" width="6.6640625" customWidth="1"/>
    <col min="4107" max="4107" width="7.6640625" customWidth="1"/>
    <col min="4108" max="4108" width="0.109375" customWidth="1"/>
    <col min="4109" max="4109" width="7.33203125" customWidth="1"/>
    <col min="4110" max="4110" width="7.6640625" customWidth="1"/>
    <col min="4111" max="4111" width="5.5546875" customWidth="1"/>
    <col min="4112" max="4112" width="2.5546875" customWidth="1"/>
    <col min="4113" max="4113" width="5.5546875" customWidth="1"/>
    <col min="4114" max="4114" width="1.5546875" customWidth="1"/>
    <col min="4115" max="4115" width="5.5546875" customWidth="1"/>
    <col min="4116" max="4116" width="1.5546875" customWidth="1"/>
    <col min="4353" max="4353" width="23.6640625" customWidth="1"/>
    <col min="4354" max="4354" width="4.6640625" customWidth="1"/>
    <col min="4355" max="4355" width="11.6640625" customWidth="1"/>
    <col min="4356" max="4356" width="4.6640625" customWidth="1"/>
    <col min="4357" max="4357" width="7.6640625" customWidth="1"/>
    <col min="4358" max="4358" width="0" hidden="1" customWidth="1"/>
    <col min="4359" max="4359" width="7.6640625" customWidth="1"/>
    <col min="4360" max="4360" width="4.33203125" customWidth="1"/>
    <col min="4361" max="4361" width="0.109375" customWidth="1"/>
    <col min="4362" max="4362" width="6.6640625" customWidth="1"/>
    <col min="4363" max="4363" width="7.6640625" customWidth="1"/>
    <col min="4364" max="4364" width="0.109375" customWidth="1"/>
    <col min="4365" max="4365" width="7.33203125" customWidth="1"/>
    <col min="4366" max="4366" width="7.6640625" customWidth="1"/>
    <col min="4367" max="4367" width="5.5546875" customWidth="1"/>
    <col min="4368" max="4368" width="2.5546875" customWidth="1"/>
    <col min="4369" max="4369" width="5.5546875" customWidth="1"/>
    <col min="4370" max="4370" width="1.5546875" customWidth="1"/>
    <col min="4371" max="4371" width="5.5546875" customWidth="1"/>
    <col min="4372" max="4372" width="1.5546875" customWidth="1"/>
    <col min="4609" max="4609" width="23.6640625" customWidth="1"/>
    <col min="4610" max="4610" width="4.6640625" customWidth="1"/>
    <col min="4611" max="4611" width="11.6640625" customWidth="1"/>
    <col min="4612" max="4612" width="4.6640625" customWidth="1"/>
    <col min="4613" max="4613" width="7.6640625" customWidth="1"/>
    <col min="4614" max="4614" width="0" hidden="1" customWidth="1"/>
    <col min="4615" max="4615" width="7.6640625" customWidth="1"/>
    <col min="4616" max="4616" width="4.33203125" customWidth="1"/>
    <col min="4617" max="4617" width="0.109375" customWidth="1"/>
    <col min="4618" max="4618" width="6.6640625" customWidth="1"/>
    <col min="4619" max="4619" width="7.6640625" customWidth="1"/>
    <col min="4620" max="4620" width="0.109375" customWidth="1"/>
    <col min="4621" max="4621" width="7.33203125" customWidth="1"/>
    <col min="4622" max="4622" width="7.6640625" customWidth="1"/>
    <col min="4623" max="4623" width="5.5546875" customWidth="1"/>
    <col min="4624" max="4624" width="2.5546875" customWidth="1"/>
    <col min="4625" max="4625" width="5.5546875" customWidth="1"/>
    <col min="4626" max="4626" width="1.5546875" customWidth="1"/>
    <col min="4627" max="4627" width="5.5546875" customWidth="1"/>
    <col min="4628" max="4628" width="1.5546875" customWidth="1"/>
    <col min="4865" max="4865" width="23.6640625" customWidth="1"/>
    <col min="4866" max="4866" width="4.6640625" customWidth="1"/>
    <col min="4867" max="4867" width="11.6640625" customWidth="1"/>
    <col min="4868" max="4868" width="4.6640625" customWidth="1"/>
    <col min="4869" max="4869" width="7.6640625" customWidth="1"/>
    <col min="4870" max="4870" width="0" hidden="1" customWidth="1"/>
    <col min="4871" max="4871" width="7.6640625" customWidth="1"/>
    <col min="4872" max="4872" width="4.33203125" customWidth="1"/>
    <col min="4873" max="4873" width="0.109375" customWidth="1"/>
    <col min="4874" max="4874" width="6.6640625" customWidth="1"/>
    <col min="4875" max="4875" width="7.6640625" customWidth="1"/>
    <col min="4876" max="4876" width="0.109375" customWidth="1"/>
    <col min="4877" max="4877" width="7.33203125" customWidth="1"/>
    <col min="4878" max="4878" width="7.6640625" customWidth="1"/>
    <col min="4879" max="4879" width="5.5546875" customWidth="1"/>
    <col min="4880" max="4880" width="2.5546875" customWidth="1"/>
    <col min="4881" max="4881" width="5.5546875" customWidth="1"/>
    <col min="4882" max="4882" width="1.5546875" customWidth="1"/>
    <col min="4883" max="4883" width="5.5546875" customWidth="1"/>
    <col min="4884" max="4884" width="1.5546875" customWidth="1"/>
    <col min="5121" max="5121" width="23.6640625" customWidth="1"/>
    <col min="5122" max="5122" width="4.6640625" customWidth="1"/>
    <col min="5123" max="5123" width="11.6640625" customWidth="1"/>
    <col min="5124" max="5124" width="4.6640625" customWidth="1"/>
    <col min="5125" max="5125" width="7.6640625" customWidth="1"/>
    <col min="5126" max="5126" width="0" hidden="1" customWidth="1"/>
    <col min="5127" max="5127" width="7.6640625" customWidth="1"/>
    <col min="5128" max="5128" width="4.33203125" customWidth="1"/>
    <col min="5129" max="5129" width="0.109375" customWidth="1"/>
    <col min="5130" max="5130" width="6.6640625" customWidth="1"/>
    <col min="5131" max="5131" width="7.6640625" customWidth="1"/>
    <col min="5132" max="5132" width="0.109375" customWidth="1"/>
    <col min="5133" max="5133" width="7.33203125" customWidth="1"/>
    <col min="5134" max="5134" width="7.6640625" customWidth="1"/>
    <col min="5135" max="5135" width="5.5546875" customWidth="1"/>
    <col min="5136" max="5136" width="2.5546875" customWidth="1"/>
    <col min="5137" max="5137" width="5.5546875" customWidth="1"/>
    <col min="5138" max="5138" width="1.5546875" customWidth="1"/>
    <col min="5139" max="5139" width="5.5546875" customWidth="1"/>
    <col min="5140" max="5140" width="1.5546875" customWidth="1"/>
    <col min="5377" max="5377" width="23.6640625" customWidth="1"/>
    <col min="5378" max="5378" width="4.6640625" customWidth="1"/>
    <col min="5379" max="5379" width="11.6640625" customWidth="1"/>
    <col min="5380" max="5380" width="4.6640625" customWidth="1"/>
    <col min="5381" max="5381" width="7.6640625" customWidth="1"/>
    <col min="5382" max="5382" width="0" hidden="1" customWidth="1"/>
    <col min="5383" max="5383" width="7.6640625" customWidth="1"/>
    <col min="5384" max="5384" width="4.33203125" customWidth="1"/>
    <col min="5385" max="5385" width="0.109375" customWidth="1"/>
    <col min="5386" max="5386" width="6.6640625" customWidth="1"/>
    <col min="5387" max="5387" width="7.6640625" customWidth="1"/>
    <col min="5388" max="5388" width="0.109375" customWidth="1"/>
    <col min="5389" max="5389" width="7.33203125" customWidth="1"/>
    <col min="5390" max="5390" width="7.6640625" customWidth="1"/>
    <col min="5391" max="5391" width="5.5546875" customWidth="1"/>
    <col min="5392" max="5392" width="2.5546875" customWidth="1"/>
    <col min="5393" max="5393" width="5.5546875" customWidth="1"/>
    <col min="5394" max="5394" width="1.5546875" customWidth="1"/>
    <col min="5395" max="5395" width="5.5546875" customWidth="1"/>
    <col min="5396" max="5396" width="1.5546875" customWidth="1"/>
    <col min="5633" max="5633" width="23.6640625" customWidth="1"/>
    <col min="5634" max="5634" width="4.6640625" customWidth="1"/>
    <col min="5635" max="5635" width="11.6640625" customWidth="1"/>
    <col min="5636" max="5636" width="4.6640625" customWidth="1"/>
    <col min="5637" max="5637" width="7.6640625" customWidth="1"/>
    <col min="5638" max="5638" width="0" hidden="1" customWidth="1"/>
    <col min="5639" max="5639" width="7.6640625" customWidth="1"/>
    <col min="5640" max="5640" width="4.33203125" customWidth="1"/>
    <col min="5641" max="5641" width="0.109375" customWidth="1"/>
    <col min="5642" max="5642" width="6.6640625" customWidth="1"/>
    <col min="5643" max="5643" width="7.6640625" customWidth="1"/>
    <col min="5644" max="5644" width="0.109375" customWidth="1"/>
    <col min="5645" max="5645" width="7.33203125" customWidth="1"/>
    <col min="5646" max="5646" width="7.6640625" customWidth="1"/>
    <col min="5647" max="5647" width="5.5546875" customWidth="1"/>
    <col min="5648" max="5648" width="2.5546875" customWidth="1"/>
    <col min="5649" max="5649" width="5.5546875" customWidth="1"/>
    <col min="5650" max="5650" width="1.5546875" customWidth="1"/>
    <col min="5651" max="5651" width="5.5546875" customWidth="1"/>
    <col min="5652" max="5652" width="1.5546875" customWidth="1"/>
    <col min="5889" max="5889" width="23.6640625" customWidth="1"/>
    <col min="5890" max="5890" width="4.6640625" customWidth="1"/>
    <col min="5891" max="5891" width="11.6640625" customWidth="1"/>
    <col min="5892" max="5892" width="4.6640625" customWidth="1"/>
    <col min="5893" max="5893" width="7.6640625" customWidth="1"/>
    <col min="5894" max="5894" width="0" hidden="1" customWidth="1"/>
    <col min="5895" max="5895" width="7.6640625" customWidth="1"/>
    <col min="5896" max="5896" width="4.33203125" customWidth="1"/>
    <col min="5897" max="5897" width="0.109375" customWidth="1"/>
    <col min="5898" max="5898" width="6.6640625" customWidth="1"/>
    <col min="5899" max="5899" width="7.6640625" customWidth="1"/>
    <col min="5900" max="5900" width="0.109375" customWidth="1"/>
    <col min="5901" max="5901" width="7.33203125" customWidth="1"/>
    <col min="5902" max="5902" width="7.6640625" customWidth="1"/>
    <col min="5903" max="5903" width="5.5546875" customWidth="1"/>
    <col min="5904" max="5904" width="2.5546875" customWidth="1"/>
    <col min="5905" max="5905" width="5.5546875" customWidth="1"/>
    <col min="5906" max="5906" width="1.5546875" customWidth="1"/>
    <col min="5907" max="5907" width="5.5546875" customWidth="1"/>
    <col min="5908" max="5908" width="1.5546875" customWidth="1"/>
    <col min="6145" max="6145" width="23.6640625" customWidth="1"/>
    <col min="6146" max="6146" width="4.6640625" customWidth="1"/>
    <col min="6147" max="6147" width="11.6640625" customWidth="1"/>
    <col min="6148" max="6148" width="4.6640625" customWidth="1"/>
    <col min="6149" max="6149" width="7.6640625" customWidth="1"/>
    <col min="6150" max="6150" width="0" hidden="1" customWidth="1"/>
    <col min="6151" max="6151" width="7.6640625" customWidth="1"/>
    <col min="6152" max="6152" width="4.33203125" customWidth="1"/>
    <col min="6153" max="6153" width="0.109375" customWidth="1"/>
    <col min="6154" max="6154" width="6.6640625" customWidth="1"/>
    <col min="6155" max="6155" width="7.6640625" customWidth="1"/>
    <col min="6156" max="6156" width="0.109375" customWidth="1"/>
    <col min="6157" max="6157" width="7.33203125" customWidth="1"/>
    <col min="6158" max="6158" width="7.6640625" customWidth="1"/>
    <col min="6159" max="6159" width="5.5546875" customWidth="1"/>
    <col min="6160" max="6160" width="2.5546875" customWidth="1"/>
    <col min="6161" max="6161" width="5.5546875" customWidth="1"/>
    <col min="6162" max="6162" width="1.5546875" customWidth="1"/>
    <col min="6163" max="6163" width="5.5546875" customWidth="1"/>
    <col min="6164" max="6164" width="1.5546875" customWidth="1"/>
    <col min="6401" max="6401" width="23.6640625" customWidth="1"/>
    <col min="6402" max="6402" width="4.6640625" customWidth="1"/>
    <col min="6403" max="6403" width="11.6640625" customWidth="1"/>
    <col min="6404" max="6404" width="4.6640625" customWidth="1"/>
    <col min="6405" max="6405" width="7.6640625" customWidth="1"/>
    <col min="6406" max="6406" width="0" hidden="1" customWidth="1"/>
    <col min="6407" max="6407" width="7.6640625" customWidth="1"/>
    <col min="6408" max="6408" width="4.33203125" customWidth="1"/>
    <col min="6409" max="6409" width="0.109375" customWidth="1"/>
    <col min="6410" max="6410" width="6.6640625" customWidth="1"/>
    <col min="6411" max="6411" width="7.6640625" customWidth="1"/>
    <col min="6412" max="6412" width="0.109375" customWidth="1"/>
    <col min="6413" max="6413" width="7.33203125" customWidth="1"/>
    <col min="6414" max="6414" width="7.6640625" customWidth="1"/>
    <col min="6415" max="6415" width="5.5546875" customWidth="1"/>
    <col min="6416" max="6416" width="2.5546875" customWidth="1"/>
    <col min="6417" max="6417" width="5.5546875" customWidth="1"/>
    <col min="6418" max="6418" width="1.5546875" customWidth="1"/>
    <col min="6419" max="6419" width="5.5546875" customWidth="1"/>
    <col min="6420" max="6420" width="1.5546875" customWidth="1"/>
    <col min="6657" max="6657" width="23.6640625" customWidth="1"/>
    <col min="6658" max="6658" width="4.6640625" customWidth="1"/>
    <col min="6659" max="6659" width="11.6640625" customWidth="1"/>
    <col min="6660" max="6660" width="4.6640625" customWidth="1"/>
    <col min="6661" max="6661" width="7.6640625" customWidth="1"/>
    <col min="6662" max="6662" width="0" hidden="1" customWidth="1"/>
    <col min="6663" max="6663" width="7.6640625" customWidth="1"/>
    <col min="6664" max="6664" width="4.33203125" customWidth="1"/>
    <col min="6665" max="6665" width="0.109375" customWidth="1"/>
    <col min="6666" max="6666" width="6.6640625" customWidth="1"/>
    <col min="6667" max="6667" width="7.6640625" customWidth="1"/>
    <col min="6668" max="6668" width="0.109375" customWidth="1"/>
    <col min="6669" max="6669" width="7.33203125" customWidth="1"/>
    <col min="6670" max="6670" width="7.6640625" customWidth="1"/>
    <col min="6671" max="6671" width="5.5546875" customWidth="1"/>
    <col min="6672" max="6672" width="2.5546875" customWidth="1"/>
    <col min="6673" max="6673" width="5.5546875" customWidth="1"/>
    <col min="6674" max="6674" width="1.5546875" customWidth="1"/>
    <col min="6675" max="6675" width="5.5546875" customWidth="1"/>
    <col min="6676" max="6676" width="1.5546875" customWidth="1"/>
    <col min="6913" max="6913" width="23.6640625" customWidth="1"/>
    <col min="6914" max="6914" width="4.6640625" customWidth="1"/>
    <col min="6915" max="6915" width="11.6640625" customWidth="1"/>
    <col min="6916" max="6916" width="4.6640625" customWidth="1"/>
    <col min="6917" max="6917" width="7.6640625" customWidth="1"/>
    <col min="6918" max="6918" width="0" hidden="1" customWidth="1"/>
    <col min="6919" max="6919" width="7.6640625" customWidth="1"/>
    <col min="6920" max="6920" width="4.33203125" customWidth="1"/>
    <col min="6921" max="6921" width="0.109375" customWidth="1"/>
    <col min="6922" max="6922" width="6.6640625" customWidth="1"/>
    <col min="6923" max="6923" width="7.6640625" customWidth="1"/>
    <col min="6924" max="6924" width="0.109375" customWidth="1"/>
    <col min="6925" max="6925" width="7.33203125" customWidth="1"/>
    <col min="6926" max="6926" width="7.6640625" customWidth="1"/>
    <col min="6927" max="6927" width="5.5546875" customWidth="1"/>
    <col min="6928" max="6928" width="2.5546875" customWidth="1"/>
    <col min="6929" max="6929" width="5.5546875" customWidth="1"/>
    <col min="6930" max="6930" width="1.5546875" customWidth="1"/>
    <col min="6931" max="6931" width="5.5546875" customWidth="1"/>
    <col min="6932" max="6932" width="1.5546875" customWidth="1"/>
    <col min="7169" max="7169" width="23.6640625" customWidth="1"/>
    <col min="7170" max="7170" width="4.6640625" customWidth="1"/>
    <col min="7171" max="7171" width="11.6640625" customWidth="1"/>
    <col min="7172" max="7172" width="4.6640625" customWidth="1"/>
    <col min="7173" max="7173" width="7.6640625" customWidth="1"/>
    <col min="7174" max="7174" width="0" hidden="1" customWidth="1"/>
    <col min="7175" max="7175" width="7.6640625" customWidth="1"/>
    <col min="7176" max="7176" width="4.33203125" customWidth="1"/>
    <col min="7177" max="7177" width="0.109375" customWidth="1"/>
    <col min="7178" max="7178" width="6.6640625" customWidth="1"/>
    <col min="7179" max="7179" width="7.6640625" customWidth="1"/>
    <col min="7180" max="7180" width="0.109375" customWidth="1"/>
    <col min="7181" max="7181" width="7.33203125" customWidth="1"/>
    <col min="7182" max="7182" width="7.6640625" customWidth="1"/>
    <col min="7183" max="7183" width="5.5546875" customWidth="1"/>
    <col min="7184" max="7184" width="2.5546875" customWidth="1"/>
    <col min="7185" max="7185" width="5.5546875" customWidth="1"/>
    <col min="7186" max="7186" width="1.5546875" customWidth="1"/>
    <col min="7187" max="7187" width="5.5546875" customWidth="1"/>
    <col min="7188" max="7188" width="1.5546875" customWidth="1"/>
    <col min="7425" max="7425" width="23.6640625" customWidth="1"/>
    <col min="7426" max="7426" width="4.6640625" customWidth="1"/>
    <col min="7427" max="7427" width="11.6640625" customWidth="1"/>
    <col min="7428" max="7428" width="4.6640625" customWidth="1"/>
    <col min="7429" max="7429" width="7.6640625" customWidth="1"/>
    <col min="7430" max="7430" width="0" hidden="1" customWidth="1"/>
    <col min="7431" max="7431" width="7.6640625" customWidth="1"/>
    <col min="7432" max="7432" width="4.33203125" customWidth="1"/>
    <col min="7433" max="7433" width="0.109375" customWidth="1"/>
    <col min="7434" max="7434" width="6.6640625" customWidth="1"/>
    <col min="7435" max="7435" width="7.6640625" customWidth="1"/>
    <col min="7436" max="7436" width="0.109375" customWidth="1"/>
    <col min="7437" max="7437" width="7.33203125" customWidth="1"/>
    <col min="7438" max="7438" width="7.6640625" customWidth="1"/>
    <col min="7439" max="7439" width="5.5546875" customWidth="1"/>
    <col min="7440" max="7440" width="2.5546875" customWidth="1"/>
    <col min="7441" max="7441" width="5.5546875" customWidth="1"/>
    <col min="7442" max="7442" width="1.5546875" customWidth="1"/>
    <col min="7443" max="7443" width="5.5546875" customWidth="1"/>
    <col min="7444" max="7444" width="1.5546875" customWidth="1"/>
    <col min="7681" max="7681" width="23.6640625" customWidth="1"/>
    <col min="7682" max="7682" width="4.6640625" customWidth="1"/>
    <col min="7683" max="7683" width="11.6640625" customWidth="1"/>
    <col min="7684" max="7684" width="4.6640625" customWidth="1"/>
    <col min="7685" max="7685" width="7.6640625" customWidth="1"/>
    <col min="7686" max="7686" width="0" hidden="1" customWidth="1"/>
    <col min="7687" max="7687" width="7.6640625" customWidth="1"/>
    <col min="7688" max="7688" width="4.33203125" customWidth="1"/>
    <col min="7689" max="7689" width="0.109375" customWidth="1"/>
    <col min="7690" max="7690" width="6.6640625" customWidth="1"/>
    <col min="7691" max="7691" width="7.6640625" customWidth="1"/>
    <col min="7692" max="7692" width="0.109375" customWidth="1"/>
    <col min="7693" max="7693" width="7.33203125" customWidth="1"/>
    <col min="7694" max="7694" width="7.6640625" customWidth="1"/>
    <col min="7695" max="7695" width="5.5546875" customWidth="1"/>
    <col min="7696" max="7696" width="2.5546875" customWidth="1"/>
    <col min="7697" max="7697" width="5.5546875" customWidth="1"/>
    <col min="7698" max="7698" width="1.5546875" customWidth="1"/>
    <col min="7699" max="7699" width="5.5546875" customWidth="1"/>
    <col min="7700" max="7700" width="1.5546875" customWidth="1"/>
    <col min="7937" max="7937" width="23.6640625" customWidth="1"/>
    <col min="7938" max="7938" width="4.6640625" customWidth="1"/>
    <col min="7939" max="7939" width="11.6640625" customWidth="1"/>
    <col min="7940" max="7940" width="4.6640625" customWidth="1"/>
    <col min="7941" max="7941" width="7.6640625" customWidth="1"/>
    <col min="7942" max="7942" width="0" hidden="1" customWidth="1"/>
    <col min="7943" max="7943" width="7.6640625" customWidth="1"/>
    <col min="7944" max="7944" width="4.33203125" customWidth="1"/>
    <col min="7945" max="7945" width="0.109375" customWidth="1"/>
    <col min="7946" max="7946" width="6.6640625" customWidth="1"/>
    <col min="7947" max="7947" width="7.6640625" customWidth="1"/>
    <col min="7948" max="7948" width="0.109375" customWidth="1"/>
    <col min="7949" max="7949" width="7.33203125" customWidth="1"/>
    <col min="7950" max="7950" width="7.6640625" customWidth="1"/>
    <col min="7951" max="7951" width="5.5546875" customWidth="1"/>
    <col min="7952" max="7952" width="2.5546875" customWidth="1"/>
    <col min="7953" max="7953" width="5.5546875" customWidth="1"/>
    <col min="7954" max="7954" width="1.5546875" customWidth="1"/>
    <col min="7955" max="7955" width="5.5546875" customWidth="1"/>
    <col min="7956" max="7956" width="1.5546875" customWidth="1"/>
    <col min="8193" max="8193" width="23.6640625" customWidth="1"/>
    <col min="8194" max="8194" width="4.6640625" customWidth="1"/>
    <col min="8195" max="8195" width="11.6640625" customWidth="1"/>
    <col min="8196" max="8196" width="4.6640625" customWidth="1"/>
    <col min="8197" max="8197" width="7.6640625" customWidth="1"/>
    <col min="8198" max="8198" width="0" hidden="1" customWidth="1"/>
    <col min="8199" max="8199" width="7.6640625" customWidth="1"/>
    <col min="8200" max="8200" width="4.33203125" customWidth="1"/>
    <col min="8201" max="8201" width="0.109375" customWidth="1"/>
    <col min="8202" max="8202" width="6.6640625" customWidth="1"/>
    <col min="8203" max="8203" width="7.6640625" customWidth="1"/>
    <col min="8204" max="8204" width="0.109375" customWidth="1"/>
    <col min="8205" max="8205" width="7.33203125" customWidth="1"/>
    <col min="8206" max="8206" width="7.6640625" customWidth="1"/>
    <col min="8207" max="8207" width="5.5546875" customWidth="1"/>
    <col min="8208" max="8208" width="2.5546875" customWidth="1"/>
    <col min="8209" max="8209" width="5.5546875" customWidth="1"/>
    <col min="8210" max="8210" width="1.5546875" customWidth="1"/>
    <col min="8211" max="8211" width="5.5546875" customWidth="1"/>
    <col min="8212" max="8212" width="1.5546875" customWidth="1"/>
    <col min="8449" max="8449" width="23.6640625" customWidth="1"/>
    <col min="8450" max="8450" width="4.6640625" customWidth="1"/>
    <col min="8451" max="8451" width="11.6640625" customWidth="1"/>
    <col min="8452" max="8452" width="4.6640625" customWidth="1"/>
    <col min="8453" max="8453" width="7.6640625" customWidth="1"/>
    <col min="8454" max="8454" width="0" hidden="1" customWidth="1"/>
    <col min="8455" max="8455" width="7.6640625" customWidth="1"/>
    <col min="8456" max="8456" width="4.33203125" customWidth="1"/>
    <col min="8457" max="8457" width="0.109375" customWidth="1"/>
    <col min="8458" max="8458" width="6.6640625" customWidth="1"/>
    <col min="8459" max="8459" width="7.6640625" customWidth="1"/>
    <col min="8460" max="8460" width="0.109375" customWidth="1"/>
    <col min="8461" max="8461" width="7.33203125" customWidth="1"/>
    <col min="8462" max="8462" width="7.6640625" customWidth="1"/>
    <col min="8463" max="8463" width="5.5546875" customWidth="1"/>
    <col min="8464" max="8464" width="2.5546875" customWidth="1"/>
    <col min="8465" max="8465" width="5.5546875" customWidth="1"/>
    <col min="8466" max="8466" width="1.5546875" customWidth="1"/>
    <col min="8467" max="8467" width="5.5546875" customWidth="1"/>
    <col min="8468" max="8468" width="1.5546875" customWidth="1"/>
    <col min="8705" max="8705" width="23.6640625" customWidth="1"/>
    <col min="8706" max="8706" width="4.6640625" customWidth="1"/>
    <col min="8707" max="8707" width="11.6640625" customWidth="1"/>
    <col min="8708" max="8708" width="4.6640625" customWidth="1"/>
    <col min="8709" max="8709" width="7.6640625" customWidth="1"/>
    <col min="8710" max="8710" width="0" hidden="1" customWidth="1"/>
    <col min="8711" max="8711" width="7.6640625" customWidth="1"/>
    <col min="8712" max="8712" width="4.33203125" customWidth="1"/>
    <col min="8713" max="8713" width="0.109375" customWidth="1"/>
    <col min="8714" max="8714" width="6.6640625" customWidth="1"/>
    <col min="8715" max="8715" width="7.6640625" customWidth="1"/>
    <col min="8716" max="8716" width="0.109375" customWidth="1"/>
    <col min="8717" max="8717" width="7.33203125" customWidth="1"/>
    <col min="8718" max="8718" width="7.6640625" customWidth="1"/>
    <col min="8719" max="8719" width="5.5546875" customWidth="1"/>
    <col min="8720" max="8720" width="2.5546875" customWidth="1"/>
    <col min="8721" max="8721" width="5.5546875" customWidth="1"/>
    <col min="8722" max="8722" width="1.5546875" customWidth="1"/>
    <col min="8723" max="8723" width="5.5546875" customWidth="1"/>
    <col min="8724" max="8724" width="1.5546875" customWidth="1"/>
    <col min="8961" max="8961" width="23.6640625" customWidth="1"/>
    <col min="8962" max="8962" width="4.6640625" customWidth="1"/>
    <col min="8963" max="8963" width="11.6640625" customWidth="1"/>
    <col min="8964" max="8964" width="4.6640625" customWidth="1"/>
    <col min="8965" max="8965" width="7.6640625" customWidth="1"/>
    <col min="8966" max="8966" width="0" hidden="1" customWidth="1"/>
    <col min="8967" max="8967" width="7.6640625" customWidth="1"/>
    <col min="8968" max="8968" width="4.33203125" customWidth="1"/>
    <col min="8969" max="8969" width="0.109375" customWidth="1"/>
    <col min="8970" max="8970" width="6.6640625" customWidth="1"/>
    <col min="8971" max="8971" width="7.6640625" customWidth="1"/>
    <col min="8972" max="8972" width="0.109375" customWidth="1"/>
    <col min="8973" max="8973" width="7.33203125" customWidth="1"/>
    <col min="8974" max="8974" width="7.6640625" customWidth="1"/>
    <col min="8975" max="8975" width="5.5546875" customWidth="1"/>
    <col min="8976" max="8976" width="2.5546875" customWidth="1"/>
    <col min="8977" max="8977" width="5.5546875" customWidth="1"/>
    <col min="8978" max="8978" width="1.5546875" customWidth="1"/>
    <col min="8979" max="8979" width="5.5546875" customWidth="1"/>
    <col min="8980" max="8980" width="1.5546875" customWidth="1"/>
    <col min="9217" max="9217" width="23.6640625" customWidth="1"/>
    <col min="9218" max="9218" width="4.6640625" customWidth="1"/>
    <col min="9219" max="9219" width="11.6640625" customWidth="1"/>
    <col min="9220" max="9220" width="4.6640625" customWidth="1"/>
    <col min="9221" max="9221" width="7.6640625" customWidth="1"/>
    <col min="9222" max="9222" width="0" hidden="1" customWidth="1"/>
    <col min="9223" max="9223" width="7.6640625" customWidth="1"/>
    <col min="9224" max="9224" width="4.33203125" customWidth="1"/>
    <col min="9225" max="9225" width="0.109375" customWidth="1"/>
    <col min="9226" max="9226" width="6.6640625" customWidth="1"/>
    <col min="9227" max="9227" width="7.6640625" customWidth="1"/>
    <col min="9228" max="9228" width="0.109375" customWidth="1"/>
    <col min="9229" max="9229" width="7.33203125" customWidth="1"/>
    <col min="9230" max="9230" width="7.6640625" customWidth="1"/>
    <col min="9231" max="9231" width="5.5546875" customWidth="1"/>
    <col min="9232" max="9232" width="2.5546875" customWidth="1"/>
    <col min="9233" max="9233" width="5.5546875" customWidth="1"/>
    <col min="9234" max="9234" width="1.5546875" customWidth="1"/>
    <col min="9235" max="9235" width="5.5546875" customWidth="1"/>
    <col min="9236" max="9236" width="1.5546875" customWidth="1"/>
    <col min="9473" max="9473" width="23.6640625" customWidth="1"/>
    <col min="9474" max="9474" width="4.6640625" customWidth="1"/>
    <col min="9475" max="9475" width="11.6640625" customWidth="1"/>
    <col min="9476" max="9476" width="4.6640625" customWidth="1"/>
    <col min="9477" max="9477" width="7.6640625" customWidth="1"/>
    <col min="9478" max="9478" width="0" hidden="1" customWidth="1"/>
    <col min="9479" max="9479" width="7.6640625" customWidth="1"/>
    <col min="9480" max="9480" width="4.33203125" customWidth="1"/>
    <col min="9481" max="9481" width="0.109375" customWidth="1"/>
    <col min="9482" max="9482" width="6.6640625" customWidth="1"/>
    <col min="9483" max="9483" width="7.6640625" customWidth="1"/>
    <col min="9484" max="9484" width="0.109375" customWidth="1"/>
    <col min="9485" max="9485" width="7.33203125" customWidth="1"/>
    <col min="9486" max="9486" width="7.6640625" customWidth="1"/>
    <col min="9487" max="9487" width="5.5546875" customWidth="1"/>
    <col min="9488" max="9488" width="2.5546875" customWidth="1"/>
    <col min="9489" max="9489" width="5.5546875" customWidth="1"/>
    <col min="9490" max="9490" width="1.5546875" customWidth="1"/>
    <col min="9491" max="9491" width="5.5546875" customWidth="1"/>
    <col min="9492" max="9492" width="1.5546875" customWidth="1"/>
    <col min="9729" max="9729" width="23.6640625" customWidth="1"/>
    <col min="9730" max="9730" width="4.6640625" customWidth="1"/>
    <col min="9731" max="9731" width="11.6640625" customWidth="1"/>
    <col min="9732" max="9732" width="4.6640625" customWidth="1"/>
    <col min="9733" max="9733" width="7.6640625" customWidth="1"/>
    <col min="9734" max="9734" width="0" hidden="1" customWidth="1"/>
    <col min="9735" max="9735" width="7.6640625" customWidth="1"/>
    <col min="9736" max="9736" width="4.33203125" customWidth="1"/>
    <col min="9737" max="9737" width="0.109375" customWidth="1"/>
    <col min="9738" max="9738" width="6.6640625" customWidth="1"/>
    <col min="9739" max="9739" width="7.6640625" customWidth="1"/>
    <col min="9740" max="9740" width="0.109375" customWidth="1"/>
    <col min="9741" max="9741" width="7.33203125" customWidth="1"/>
    <col min="9742" max="9742" width="7.6640625" customWidth="1"/>
    <col min="9743" max="9743" width="5.5546875" customWidth="1"/>
    <col min="9744" max="9744" width="2.5546875" customWidth="1"/>
    <col min="9745" max="9745" width="5.5546875" customWidth="1"/>
    <col min="9746" max="9746" width="1.5546875" customWidth="1"/>
    <col min="9747" max="9747" width="5.5546875" customWidth="1"/>
    <col min="9748" max="9748" width="1.5546875" customWidth="1"/>
    <col min="9985" max="9985" width="23.6640625" customWidth="1"/>
    <col min="9986" max="9986" width="4.6640625" customWidth="1"/>
    <col min="9987" max="9987" width="11.6640625" customWidth="1"/>
    <col min="9988" max="9988" width="4.6640625" customWidth="1"/>
    <col min="9989" max="9989" width="7.6640625" customWidth="1"/>
    <col min="9990" max="9990" width="0" hidden="1" customWidth="1"/>
    <col min="9991" max="9991" width="7.6640625" customWidth="1"/>
    <col min="9992" max="9992" width="4.33203125" customWidth="1"/>
    <col min="9993" max="9993" width="0.109375" customWidth="1"/>
    <col min="9994" max="9994" width="6.6640625" customWidth="1"/>
    <col min="9995" max="9995" width="7.6640625" customWidth="1"/>
    <col min="9996" max="9996" width="0.109375" customWidth="1"/>
    <col min="9997" max="9997" width="7.33203125" customWidth="1"/>
    <col min="9998" max="9998" width="7.6640625" customWidth="1"/>
    <col min="9999" max="9999" width="5.5546875" customWidth="1"/>
    <col min="10000" max="10000" width="2.5546875" customWidth="1"/>
    <col min="10001" max="10001" width="5.5546875" customWidth="1"/>
    <col min="10002" max="10002" width="1.5546875" customWidth="1"/>
    <col min="10003" max="10003" width="5.5546875" customWidth="1"/>
    <col min="10004" max="10004" width="1.5546875" customWidth="1"/>
    <col min="10241" max="10241" width="23.6640625" customWidth="1"/>
    <col min="10242" max="10242" width="4.6640625" customWidth="1"/>
    <col min="10243" max="10243" width="11.6640625" customWidth="1"/>
    <col min="10244" max="10244" width="4.6640625" customWidth="1"/>
    <col min="10245" max="10245" width="7.6640625" customWidth="1"/>
    <col min="10246" max="10246" width="0" hidden="1" customWidth="1"/>
    <col min="10247" max="10247" width="7.6640625" customWidth="1"/>
    <col min="10248" max="10248" width="4.33203125" customWidth="1"/>
    <col min="10249" max="10249" width="0.109375" customWidth="1"/>
    <col min="10250" max="10250" width="6.6640625" customWidth="1"/>
    <col min="10251" max="10251" width="7.6640625" customWidth="1"/>
    <col min="10252" max="10252" width="0.109375" customWidth="1"/>
    <col min="10253" max="10253" width="7.33203125" customWidth="1"/>
    <col min="10254" max="10254" width="7.6640625" customWidth="1"/>
    <col min="10255" max="10255" width="5.5546875" customWidth="1"/>
    <col min="10256" max="10256" width="2.5546875" customWidth="1"/>
    <col min="10257" max="10257" width="5.5546875" customWidth="1"/>
    <col min="10258" max="10258" width="1.5546875" customWidth="1"/>
    <col min="10259" max="10259" width="5.5546875" customWidth="1"/>
    <col min="10260" max="10260" width="1.5546875" customWidth="1"/>
    <col min="10497" max="10497" width="23.6640625" customWidth="1"/>
    <col min="10498" max="10498" width="4.6640625" customWidth="1"/>
    <col min="10499" max="10499" width="11.6640625" customWidth="1"/>
    <col min="10500" max="10500" width="4.6640625" customWidth="1"/>
    <col min="10501" max="10501" width="7.6640625" customWidth="1"/>
    <col min="10502" max="10502" width="0" hidden="1" customWidth="1"/>
    <col min="10503" max="10503" width="7.6640625" customWidth="1"/>
    <col min="10504" max="10504" width="4.33203125" customWidth="1"/>
    <col min="10505" max="10505" width="0.109375" customWidth="1"/>
    <col min="10506" max="10506" width="6.6640625" customWidth="1"/>
    <col min="10507" max="10507" width="7.6640625" customWidth="1"/>
    <col min="10508" max="10508" width="0.109375" customWidth="1"/>
    <col min="10509" max="10509" width="7.33203125" customWidth="1"/>
    <col min="10510" max="10510" width="7.6640625" customWidth="1"/>
    <col min="10511" max="10511" width="5.5546875" customWidth="1"/>
    <col min="10512" max="10512" width="2.5546875" customWidth="1"/>
    <col min="10513" max="10513" width="5.5546875" customWidth="1"/>
    <col min="10514" max="10514" width="1.5546875" customWidth="1"/>
    <col min="10515" max="10515" width="5.5546875" customWidth="1"/>
    <col min="10516" max="10516" width="1.5546875" customWidth="1"/>
    <col min="10753" max="10753" width="23.6640625" customWidth="1"/>
    <col min="10754" max="10754" width="4.6640625" customWidth="1"/>
    <col min="10755" max="10755" width="11.6640625" customWidth="1"/>
    <col min="10756" max="10756" width="4.6640625" customWidth="1"/>
    <col min="10757" max="10757" width="7.6640625" customWidth="1"/>
    <col min="10758" max="10758" width="0" hidden="1" customWidth="1"/>
    <col min="10759" max="10759" width="7.6640625" customWidth="1"/>
    <col min="10760" max="10760" width="4.33203125" customWidth="1"/>
    <col min="10761" max="10761" width="0.109375" customWidth="1"/>
    <col min="10762" max="10762" width="6.6640625" customWidth="1"/>
    <col min="10763" max="10763" width="7.6640625" customWidth="1"/>
    <col min="10764" max="10764" width="0.109375" customWidth="1"/>
    <col min="10765" max="10765" width="7.33203125" customWidth="1"/>
    <col min="10766" max="10766" width="7.6640625" customWidth="1"/>
    <col min="10767" max="10767" width="5.5546875" customWidth="1"/>
    <col min="10768" max="10768" width="2.5546875" customWidth="1"/>
    <col min="10769" max="10769" width="5.5546875" customWidth="1"/>
    <col min="10770" max="10770" width="1.5546875" customWidth="1"/>
    <col min="10771" max="10771" width="5.5546875" customWidth="1"/>
    <col min="10772" max="10772" width="1.5546875" customWidth="1"/>
    <col min="11009" max="11009" width="23.6640625" customWidth="1"/>
    <col min="11010" max="11010" width="4.6640625" customWidth="1"/>
    <col min="11011" max="11011" width="11.6640625" customWidth="1"/>
    <col min="11012" max="11012" width="4.6640625" customWidth="1"/>
    <col min="11013" max="11013" width="7.6640625" customWidth="1"/>
    <col min="11014" max="11014" width="0" hidden="1" customWidth="1"/>
    <col min="11015" max="11015" width="7.6640625" customWidth="1"/>
    <col min="11016" max="11016" width="4.33203125" customWidth="1"/>
    <col min="11017" max="11017" width="0.109375" customWidth="1"/>
    <col min="11018" max="11018" width="6.6640625" customWidth="1"/>
    <col min="11019" max="11019" width="7.6640625" customWidth="1"/>
    <col min="11020" max="11020" width="0.109375" customWidth="1"/>
    <col min="11021" max="11021" width="7.33203125" customWidth="1"/>
    <col min="11022" max="11022" width="7.6640625" customWidth="1"/>
    <col min="11023" max="11023" width="5.5546875" customWidth="1"/>
    <col min="11024" max="11024" width="2.5546875" customWidth="1"/>
    <col min="11025" max="11025" width="5.5546875" customWidth="1"/>
    <col min="11026" max="11026" width="1.5546875" customWidth="1"/>
    <col min="11027" max="11027" width="5.5546875" customWidth="1"/>
    <col min="11028" max="11028" width="1.5546875" customWidth="1"/>
    <col min="11265" max="11265" width="23.6640625" customWidth="1"/>
    <col min="11266" max="11266" width="4.6640625" customWidth="1"/>
    <col min="11267" max="11267" width="11.6640625" customWidth="1"/>
    <col min="11268" max="11268" width="4.6640625" customWidth="1"/>
    <col min="11269" max="11269" width="7.6640625" customWidth="1"/>
    <col min="11270" max="11270" width="0" hidden="1" customWidth="1"/>
    <col min="11271" max="11271" width="7.6640625" customWidth="1"/>
    <col min="11272" max="11272" width="4.33203125" customWidth="1"/>
    <col min="11273" max="11273" width="0.109375" customWidth="1"/>
    <col min="11274" max="11274" width="6.6640625" customWidth="1"/>
    <col min="11275" max="11275" width="7.6640625" customWidth="1"/>
    <col min="11276" max="11276" width="0.109375" customWidth="1"/>
    <col min="11277" max="11277" width="7.33203125" customWidth="1"/>
    <col min="11278" max="11278" width="7.6640625" customWidth="1"/>
    <col min="11279" max="11279" width="5.5546875" customWidth="1"/>
    <col min="11280" max="11280" width="2.5546875" customWidth="1"/>
    <col min="11281" max="11281" width="5.5546875" customWidth="1"/>
    <col min="11282" max="11282" width="1.5546875" customWidth="1"/>
    <col min="11283" max="11283" width="5.5546875" customWidth="1"/>
    <col min="11284" max="11284" width="1.5546875" customWidth="1"/>
    <col min="11521" max="11521" width="23.6640625" customWidth="1"/>
    <col min="11522" max="11522" width="4.6640625" customWidth="1"/>
    <col min="11523" max="11523" width="11.6640625" customWidth="1"/>
    <col min="11524" max="11524" width="4.6640625" customWidth="1"/>
    <col min="11525" max="11525" width="7.6640625" customWidth="1"/>
    <col min="11526" max="11526" width="0" hidden="1" customWidth="1"/>
    <col min="11527" max="11527" width="7.6640625" customWidth="1"/>
    <col min="11528" max="11528" width="4.33203125" customWidth="1"/>
    <col min="11529" max="11529" width="0.109375" customWidth="1"/>
    <col min="11530" max="11530" width="6.6640625" customWidth="1"/>
    <col min="11531" max="11531" width="7.6640625" customWidth="1"/>
    <col min="11532" max="11532" width="0.109375" customWidth="1"/>
    <col min="11533" max="11533" width="7.33203125" customWidth="1"/>
    <col min="11534" max="11534" width="7.6640625" customWidth="1"/>
    <col min="11535" max="11535" width="5.5546875" customWidth="1"/>
    <col min="11536" max="11536" width="2.5546875" customWidth="1"/>
    <col min="11537" max="11537" width="5.5546875" customWidth="1"/>
    <col min="11538" max="11538" width="1.5546875" customWidth="1"/>
    <col min="11539" max="11539" width="5.5546875" customWidth="1"/>
    <col min="11540" max="11540" width="1.5546875" customWidth="1"/>
    <col min="11777" max="11777" width="23.6640625" customWidth="1"/>
    <col min="11778" max="11778" width="4.6640625" customWidth="1"/>
    <col min="11779" max="11779" width="11.6640625" customWidth="1"/>
    <col min="11780" max="11780" width="4.6640625" customWidth="1"/>
    <col min="11781" max="11781" width="7.6640625" customWidth="1"/>
    <col min="11782" max="11782" width="0" hidden="1" customWidth="1"/>
    <col min="11783" max="11783" width="7.6640625" customWidth="1"/>
    <col min="11784" max="11784" width="4.33203125" customWidth="1"/>
    <col min="11785" max="11785" width="0.109375" customWidth="1"/>
    <col min="11786" max="11786" width="6.6640625" customWidth="1"/>
    <col min="11787" max="11787" width="7.6640625" customWidth="1"/>
    <col min="11788" max="11788" width="0.109375" customWidth="1"/>
    <col min="11789" max="11789" width="7.33203125" customWidth="1"/>
    <col min="11790" max="11790" width="7.6640625" customWidth="1"/>
    <col min="11791" max="11791" width="5.5546875" customWidth="1"/>
    <col min="11792" max="11792" width="2.5546875" customWidth="1"/>
    <col min="11793" max="11793" width="5.5546875" customWidth="1"/>
    <col min="11794" max="11794" width="1.5546875" customWidth="1"/>
    <col min="11795" max="11795" width="5.5546875" customWidth="1"/>
    <col min="11796" max="11796" width="1.5546875" customWidth="1"/>
    <col min="12033" max="12033" width="23.6640625" customWidth="1"/>
    <col min="12034" max="12034" width="4.6640625" customWidth="1"/>
    <col min="12035" max="12035" width="11.6640625" customWidth="1"/>
    <col min="12036" max="12036" width="4.6640625" customWidth="1"/>
    <col min="12037" max="12037" width="7.6640625" customWidth="1"/>
    <col min="12038" max="12038" width="0" hidden="1" customWidth="1"/>
    <col min="12039" max="12039" width="7.6640625" customWidth="1"/>
    <col min="12040" max="12040" width="4.33203125" customWidth="1"/>
    <col min="12041" max="12041" width="0.109375" customWidth="1"/>
    <col min="12042" max="12042" width="6.6640625" customWidth="1"/>
    <col min="12043" max="12043" width="7.6640625" customWidth="1"/>
    <col min="12044" max="12044" width="0.109375" customWidth="1"/>
    <col min="12045" max="12045" width="7.33203125" customWidth="1"/>
    <col min="12046" max="12046" width="7.6640625" customWidth="1"/>
    <col min="12047" max="12047" width="5.5546875" customWidth="1"/>
    <col min="12048" max="12048" width="2.5546875" customWidth="1"/>
    <col min="12049" max="12049" width="5.5546875" customWidth="1"/>
    <col min="12050" max="12050" width="1.5546875" customWidth="1"/>
    <col min="12051" max="12051" width="5.5546875" customWidth="1"/>
    <col min="12052" max="12052" width="1.5546875" customWidth="1"/>
    <col min="12289" max="12289" width="23.6640625" customWidth="1"/>
    <col min="12290" max="12290" width="4.6640625" customWidth="1"/>
    <col min="12291" max="12291" width="11.6640625" customWidth="1"/>
    <col min="12292" max="12292" width="4.6640625" customWidth="1"/>
    <col min="12293" max="12293" width="7.6640625" customWidth="1"/>
    <col min="12294" max="12294" width="0" hidden="1" customWidth="1"/>
    <col min="12295" max="12295" width="7.6640625" customWidth="1"/>
    <col min="12296" max="12296" width="4.33203125" customWidth="1"/>
    <col min="12297" max="12297" width="0.109375" customWidth="1"/>
    <col min="12298" max="12298" width="6.6640625" customWidth="1"/>
    <col min="12299" max="12299" width="7.6640625" customWidth="1"/>
    <col min="12300" max="12300" width="0.109375" customWidth="1"/>
    <col min="12301" max="12301" width="7.33203125" customWidth="1"/>
    <col min="12302" max="12302" width="7.6640625" customWidth="1"/>
    <col min="12303" max="12303" width="5.5546875" customWidth="1"/>
    <col min="12304" max="12304" width="2.5546875" customWidth="1"/>
    <col min="12305" max="12305" width="5.5546875" customWidth="1"/>
    <col min="12306" max="12306" width="1.5546875" customWidth="1"/>
    <col min="12307" max="12307" width="5.5546875" customWidth="1"/>
    <col min="12308" max="12308" width="1.5546875" customWidth="1"/>
    <col min="12545" max="12545" width="23.6640625" customWidth="1"/>
    <col min="12546" max="12546" width="4.6640625" customWidth="1"/>
    <col min="12547" max="12547" width="11.6640625" customWidth="1"/>
    <col min="12548" max="12548" width="4.6640625" customWidth="1"/>
    <col min="12549" max="12549" width="7.6640625" customWidth="1"/>
    <col min="12550" max="12550" width="0" hidden="1" customWidth="1"/>
    <col min="12551" max="12551" width="7.6640625" customWidth="1"/>
    <col min="12552" max="12552" width="4.33203125" customWidth="1"/>
    <col min="12553" max="12553" width="0.109375" customWidth="1"/>
    <col min="12554" max="12554" width="6.6640625" customWidth="1"/>
    <col min="12555" max="12555" width="7.6640625" customWidth="1"/>
    <col min="12556" max="12556" width="0.109375" customWidth="1"/>
    <col min="12557" max="12557" width="7.33203125" customWidth="1"/>
    <col min="12558" max="12558" width="7.6640625" customWidth="1"/>
    <col min="12559" max="12559" width="5.5546875" customWidth="1"/>
    <col min="12560" max="12560" width="2.5546875" customWidth="1"/>
    <col min="12561" max="12561" width="5.5546875" customWidth="1"/>
    <col min="12562" max="12562" width="1.5546875" customWidth="1"/>
    <col min="12563" max="12563" width="5.5546875" customWidth="1"/>
    <col min="12564" max="12564" width="1.5546875" customWidth="1"/>
    <col min="12801" max="12801" width="23.6640625" customWidth="1"/>
    <col min="12802" max="12802" width="4.6640625" customWidth="1"/>
    <col min="12803" max="12803" width="11.6640625" customWidth="1"/>
    <col min="12804" max="12804" width="4.6640625" customWidth="1"/>
    <col min="12805" max="12805" width="7.6640625" customWidth="1"/>
    <col min="12806" max="12806" width="0" hidden="1" customWidth="1"/>
    <col min="12807" max="12807" width="7.6640625" customWidth="1"/>
    <col min="12808" max="12808" width="4.33203125" customWidth="1"/>
    <col min="12809" max="12809" width="0.109375" customWidth="1"/>
    <col min="12810" max="12810" width="6.6640625" customWidth="1"/>
    <col min="12811" max="12811" width="7.6640625" customWidth="1"/>
    <col min="12812" max="12812" width="0.109375" customWidth="1"/>
    <col min="12813" max="12813" width="7.33203125" customWidth="1"/>
    <col min="12814" max="12814" width="7.6640625" customWidth="1"/>
    <col min="12815" max="12815" width="5.5546875" customWidth="1"/>
    <col min="12816" max="12816" width="2.5546875" customWidth="1"/>
    <col min="12817" max="12817" width="5.5546875" customWidth="1"/>
    <col min="12818" max="12818" width="1.5546875" customWidth="1"/>
    <col min="12819" max="12819" width="5.5546875" customWidth="1"/>
    <col min="12820" max="12820" width="1.5546875" customWidth="1"/>
    <col min="13057" max="13057" width="23.6640625" customWidth="1"/>
    <col min="13058" max="13058" width="4.6640625" customWidth="1"/>
    <col min="13059" max="13059" width="11.6640625" customWidth="1"/>
    <col min="13060" max="13060" width="4.6640625" customWidth="1"/>
    <col min="13061" max="13061" width="7.6640625" customWidth="1"/>
    <col min="13062" max="13062" width="0" hidden="1" customWidth="1"/>
    <col min="13063" max="13063" width="7.6640625" customWidth="1"/>
    <col min="13064" max="13064" width="4.33203125" customWidth="1"/>
    <col min="13065" max="13065" width="0.109375" customWidth="1"/>
    <col min="13066" max="13066" width="6.6640625" customWidth="1"/>
    <col min="13067" max="13067" width="7.6640625" customWidth="1"/>
    <col min="13068" max="13068" width="0.109375" customWidth="1"/>
    <col min="13069" max="13069" width="7.33203125" customWidth="1"/>
    <col min="13070" max="13070" width="7.6640625" customWidth="1"/>
    <col min="13071" max="13071" width="5.5546875" customWidth="1"/>
    <col min="13072" max="13072" width="2.5546875" customWidth="1"/>
    <col min="13073" max="13073" width="5.5546875" customWidth="1"/>
    <col min="13074" max="13074" width="1.5546875" customWidth="1"/>
    <col min="13075" max="13075" width="5.5546875" customWidth="1"/>
    <col min="13076" max="13076" width="1.5546875" customWidth="1"/>
    <col min="13313" max="13313" width="23.6640625" customWidth="1"/>
    <col min="13314" max="13314" width="4.6640625" customWidth="1"/>
    <col min="13315" max="13315" width="11.6640625" customWidth="1"/>
    <col min="13316" max="13316" width="4.6640625" customWidth="1"/>
    <col min="13317" max="13317" width="7.6640625" customWidth="1"/>
    <col min="13318" max="13318" width="0" hidden="1" customWidth="1"/>
    <col min="13319" max="13319" width="7.6640625" customWidth="1"/>
    <col min="13320" max="13320" width="4.33203125" customWidth="1"/>
    <col min="13321" max="13321" width="0.109375" customWidth="1"/>
    <col min="13322" max="13322" width="6.6640625" customWidth="1"/>
    <col min="13323" max="13323" width="7.6640625" customWidth="1"/>
    <col min="13324" max="13324" width="0.109375" customWidth="1"/>
    <col min="13325" max="13325" width="7.33203125" customWidth="1"/>
    <col min="13326" max="13326" width="7.6640625" customWidth="1"/>
    <col min="13327" max="13327" width="5.5546875" customWidth="1"/>
    <col min="13328" max="13328" width="2.5546875" customWidth="1"/>
    <col min="13329" max="13329" width="5.5546875" customWidth="1"/>
    <col min="13330" max="13330" width="1.5546875" customWidth="1"/>
    <col min="13331" max="13331" width="5.5546875" customWidth="1"/>
    <col min="13332" max="13332" width="1.5546875" customWidth="1"/>
    <col min="13569" max="13569" width="23.6640625" customWidth="1"/>
    <col min="13570" max="13570" width="4.6640625" customWidth="1"/>
    <col min="13571" max="13571" width="11.6640625" customWidth="1"/>
    <col min="13572" max="13572" width="4.6640625" customWidth="1"/>
    <col min="13573" max="13573" width="7.6640625" customWidth="1"/>
    <col min="13574" max="13574" width="0" hidden="1" customWidth="1"/>
    <col min="13575" max="13575" width="7.6640625" customWidth="1"/>
    <col min="13576" max="13576" width="4.33203125" customWidth="1"/>
    <col min="13577" max="13577" width="0.109375" customWidth="1"/>
    <col min="13578" max="13578" width="6.6640625" customWidth="1"/>
    <col min="13579" max="13579" width="7.6640625" customWidth="1"/>
    <col min="13580" max="13580" width="0.109375" customWidth="1"/>
    <col min="13581" max="13581" width="7.33203125" customWidth="1"/>
    <col min="13582" max="13582" width="7.6640625" customWidth="1"/>
    <col min="13583" max="13583" width="5.5546875" customWidth="1"/>
    <col min="13584" max="13584" width="2.5546875" customWidth="1"/>
    <col min="13585" max="13585" width="5.5546875" customWidth="1"/>
    <col min="13586" max="13586" width="1.5546875" customWidth="1"/>
    <col min="13587" max="13587" width="5.5546875" customWidth="1"/>
    <col min="13588" max="13588" width="1.5546875" customWidth="1"/>
    <col min="13825" max="13825" width="23.6640625" customWidth="1"/>
    <col min="13826" max="13826" width="4.6640625" customWidth="1"/>
    <col min="13827" max="13827" width="11.6640625" customWidth="1"/>
    <col min="13828" max="13828" width="4.6640625" customWidth="1"/>
    <col min="13829" max="13829" width="7.6640625" customWidth="1"/>
    <col min="13830" max="13830" width="0" hidden="1" customWidth="1"/>
    <col min="13831" max="13831" width="7.6640625" customWidth="1"/>
    <col min="13832" max="13832" width="4.33203125" customWidth="1"/>
    <col min="13833" max="13833" width="0.109375" customWidth="1"/>
    <col min="13834" max="13834" width="6.6640625" customWidth="1"/>
    <col min="13835" max="13835" width="7.6640625" customWidth="1"/>
    <col min="13836" max="13836" width="0.109375" customWidth="1"/>
    <col min="13837" max="13837" width="7.33203125" customWidth="1"/>
    <col min="13838" max="13838" width="7.6640625" customWidth="1"/>
    <col min="13839" max="13839" width="5.5546875" customWidth="1"/>
    <col min="13840" max="13840" width="2.5546875" customWidth="1"/>
    <col min="13841" max="13841" width="5.5546875" customWidth="1"/>
    <col min="13842" max="13842" width="1.5546875" customWidth="1"/>
    <col min="13843" max="13843" width="5.5546875" customWidth="1"/>
    <col min="13844" max="13844" width="1.5546875" customWidth="1"/>
    <col min="14081" max="14081" width="23.6640625" customWidth="1"/>
    <col min="14082" max="14082" width="4.6640625" customWidth="1"/>
    <col min="14083" max="14083" width="11.6640625" customWidth="1"/>
    <col min="14084" max="14084" width="4.6640625" customWidth="1"/>
    <col min="14085" max="14085" width="7.6640625" customWidth="1"/>
    <col min="14086" max="14086" width="0" hidden="1" customWidth="1"/>
    <col min="14087" max="14087" width="7.6640625" customWidth="1"/>
    <col min="14088" max="14088" width="4.33203125" customWidth="1"/>
    <col min="14089" max="14089" width="0.109375" customWidth="1"/>
    <col min="14090" max="14090" width="6.6640625" customWidth="1"/>
    <col min="14091" max="14091" width="7.6640625" customWidth="1"/>
    <col min="14092" max="14092" width="0.109375" customWidth="1"/>
    <col min="14093" max="14093" width="7.33203125" customWidth="1"/>
    <col min="14094" max="14094" width="7.6640625" customWidth="1"/>
    <col min="14095" max="14095" width="5.5546875" customWidth="1"/>
    <col min="14096" max="14096" width="2.5546875" customWidth="1"/>
    <col min="14097" max="14097" width="5.5546875" customWidth="1"/>
    <col min="14098" max="14098" width="1.5546875" customWidth="1"/>
    <col min="14099" max="14099" width="5.5546875" customWidth="1"/>
    <col min="14100" max="14100" width="1.5546875" customWidth="1"/>
    <col min="14337" max="14337" width="23.6640625" customWidth="1"/>
    <col min="14338" max="14338" width="4.6640625" customWidth="1"/>
    <col min="14339" max="14339" width="11.6640625" customWidth="1"/>
    <col min="14340" max="14340" width="4.6640625" customWidth="1"/>
    <col min="14341" max="14341" width="7.6640625" customWidth="1"/>
    <col min="14342" max="14342" width="0" hidden="1" customWidth="1"/>
    <col min="14343" max="14343" width="7.6640625" customWidth="1"/>
    <col min="14344" max="14344" width="4.33203125" customWidth="1"/>
    <col min="14345" max="14345" width="0.109375" customWidth="1"/>
    <col min="14346" max="14346" width="6.6640625" customWidth="1"/>
    <col min="14347" max="14347" width="7.6640625" customWidth="1"/>
    <col min="14348" max="14348" width="0.109375" customWidth="1"/>
    <col min="14349" max="14349" width="7.33203125" customWidth="1"/>
    <col min="14350" max="14350" width="7.6640625" customWidth="1"/>
    <col min="14351" max="14351" width="5.5546875" customWidth="1"/>
    <col min="14352" max="14352" width="2.5546875" customWidth="1"/>
    <col min="14353" max="14353" width="5.5546875" customWidth="1"/>
    <col min="14354" max="14354" width="1.5546875" customWidth="1"/>
    <col min="14355" max="14355" width="5.5546875" customWidth="1"/>
    <col min="14356" max="14356" width="1.5546875" customWidth="1"/>
    <col min="14593" max="14593" width="23.6640625" customWidth="1"/>
    <col min="14594" max="14594" width="4.6640625" customWidth="1"/>
    <col min="14595" max="14595" width="11.6640625" customWidth="1"/>
    <col min="14596" max="14596" width="4.6640625" customWidth="1"/>
    <col min="14597" max="14597" width="7.6640625" customWidth="1"/>
    <col min="14598" max="14598" width="0" hidden="1" customWidth="1"/>
    <col min="14599" max="14599" width="7.6640625" customWidth="1"/>
    <col min="14600" max="14600" width="4.33203125" customWidth="1"/>
    <col min="14601" max="14601" width="0.109375" customWidth="1"/>
    <col min="14602" max="14602" width="6.6640625" customWidth="1"/>
    <col min="14603" max="14603" width="7.6640625" customWidth="1"/>
    <col min="14604" max="14604" width="0.109375" customWidth="1"/>
    <col min="14605" max="14605" width="7.33203125" customWidth="1"/>
    <col min="14606" max="14606" width="7.6640625" customWidth="1"/>
    <col min="14607" max="14607" width="5.5546875" customWidth="1"/>
    <col min="14608" max="14608" width="2.5546875" customWidth="1"/>
    <col min="14609" max="14609" width="5.5546875" customWidth="1"/>
    <col min="14610" max="14610" width="1.5546875" customWidth="1"/>
    <col min="14611" max="14611" width="5.5546875" customWidth="1"/>
    <col min="14612" max="14612" width="1.5546875" customWidth="1"/>
    <col min="14849" max="14849" width="23.6640625" customWidth="1"/>
    <col min="14850" max="14850" width="4.6640625" customWidth="1"/>
    <col min="14851" max="14851" width="11.6640625" customWidth="1"/>
    <col min="14852" max="14852" width="4.6640625" customWidth="1"/>
    <col min="14853" max="14853" width="7.6640625" customWidth="1"/>
    <col min="14854" max="14854" width="0" hidden="1" customWidth="1"/>
    <col min="14855" max="14855" width="7.6640625" customWidth="1"/>
    <col min="14856" max="14856" width="4.33203125" customWidth="1"/>
    <col min="14857" max="14857" width="0.109375" customWidth="1"/>
    <col min="14858" max="14858" width="6.6640625" customWidth="1"/>
    <col min="14859" max="14859" width="7.6640625" customWidth="1"/>
    <col min="14860" max="14860" width="0.109375" customWidth="1"/>
    <col min="14861" max="14861" width="7.33203125" customWidth="1"/>
    <col min="14862" max="14862" width="7.6640625" customWidth="1"/>
    <col min="14863" max="14863" width="5.5546875" customWidth="1"/>
    <col min="14864" max="14864" width="2.5546875" customWidth="1"/>
    <col min="14865" max="14865" width="5.5546875" customWidth="1"/>
    <col min="14866" max="14866" width="1.5546875" customWidth="1"/>
    <col min="14867" max="14867" width="5.5546875" customWidth="1"/>
    <col min="14868" max="14868" width="1.5546875" customWidth="1"/>
    <col min="15105" max="15105" width="23.6640625" customWidth="1"/>
    <col min="15106" max="15106" width="4.6640625" customWidth="1"/>
    <col min="15107" max="15107" width="11.6640625" customWidth="1"/>
    <col min="15108" max="15108" width="4.6640625" customWidth="1"/>
    <col min="15109" max="15109" width="7.6640625" customWidth="1"/>
    <col min="15110" max="15110" width="0" hidden="1" customWidth="1"/>
    <col min="15111" max="15111" width="7.6640625" customWidth="1"/>
    <col min="15112" max="15112" width="4.33203125" customWidth="1"/>
    <col min="15113" max="15113" width="0.109375" customWidth="1"/>
    <col min="15114" max="15114" width="6.6640625" customWidth="1"/>
    <col min="15115" max="15115" width="7.6640625" customWidth="1"/>
    <col min="15116" max="15116" width="0.109375" customWidth="1"/>
    <col min="15117" max="15117" width="7.33203125" customWidth="1"/>
    <col min="15118" max="15118" width="7.6640625" customWidth="1"/>
    <col min="15119" max="15119" width="5.5546875" customWidth="1"/>
    <col min="15120" max="15120" width="2.5546875" customWidth="1"/>
    <col min="15121" max="15121" width="5.5546875" customWidth="1"/>
    <col min="15122" max="15122" width="1.5546875" customWidth="1"/>
    <col min="15123" max="15123" width="5.5546875" customWidth="1"/>
    <col min="15124" max="15124" width="1.5546875" customWidth="1"/>
    <col min="15361" max="15361" width="23.6640625" customWidth="1"/>
    <col min="15362" max="15362" width="4.6640625" customWidth="1"/>
    <col min="15363" max="15363" width="11.6640625" customWidth="1"/>
    <col min="15364" max="15364" width="4.6640625" customWidth="1"/>
    <col min="15365" max="15365" width="7.6640625" customWidth="1"/>
    <col min="15366" max="15366" width="0" hidden="1" customWidth="1"/>
    <col min="15367" max="15367" width="7.6640625" customWidth="1"/>
    <col min="15368" max="15368" width="4.33203125" customWidth="1"/>
    <col min="15369" max="15369" width="0.109375" customWidth="1"/>
    <col min="15370" max="15370" width="6.6640625" customWidth="1"/>
    <col min="15371" max="15371" width="7.6640625" customWidth="1"/>
    <col min="15372" max="15372" width="0.109375" customWidth="1"/>
    <col min="15373" max="15373" width="7.33203125" customWidth="1"/>
    <col min="15374" max="15374" width="7.6640625" customWidth="1"/>
    <col min="15375" max="15375" width="5.5546875" customWidth="1"/>
    <col min="15376" max="15376" width="2.5546875" customWidth="1"/>
    <col min="15377" max="15377" width="5.5546875" customWidth="1"/>
    <col min="15378" max="15378" width="1.5546875" customWidth="1"/>
    <col min="15379" max="15379" width="5.5546875" customWidth="1"/>
    <col min="15380" max="15380" width="1.5546875" customWidth="1"/>
    <col min="15617" max="15617" width="23.6640625" customWidth="1"/>
    <col min="15618" max="15618" width="4.6640625" customWidth="1"/>
    <col min="15619" max="15619" width="11.6640625" customWidth="1"/>
    <col min="15620" max="15620" width="4.6640625" customWidth="1"/>
    <col min="15621" max="15621" width="7.6640625" customWidth="1"/>
    <col min="15622" max="15622" width="0" hidden="1" customWidth="1"/>
    <col min="15623" max="15623" width="7.6640625" customWidth="1"/>
    <col min="15624" max="15624" width="4.33203125" customWidth="1"/>
    <col min="15625" max="15625" width="0.109375" customWidth="1"/>
    <col min="15626" max="15626" width="6.6640625" customWidth="1"/>
    <col min="15627" max="15627" width="7.6640625" customWidth="1"/>
    <col min="15628" max="15628" width="0.109375" customWidth="1"/>
    <col min="15629" max="15629" width="7.33203125" customWidth="1"/>
    <col min="15630" max="15630" width="7.6640625" customWidth="1"/>
    <col min="15631" max="15631" width="5.5546875" customWidth="1"/>
    <col min="15632" max="15632" width="2.5546875" customWidth="1"/>
    <col min="15633" max="15633" width="5.5546875" customWidth="1"/>
    <col min="15634" max="15634" width="1.5546875" customWidth="1"/>
    <col min="15635" max="15635" width="5.5546875" customWidth="1"/>
    <col min="15636" max="15636" width="1.5546875" customWidth="1"/>
    <col min="15873" max="15873" width="23.6640625" customWidth="1"/>
    <col min="15874" max="15874" width="4.6640625" customWidth="1"/>
    <col min="15875" max="15875" width="11.6640625" customWidth="1"/>
    <col min="15876" max="15876" width="4.6640625" customWidth="1"/>
    <col min="15877" max="15877" width="7.6640625" customWidth="1"/>
    <col min="15878" max="15878" width="0" hidden="1" customWidth="1"/>
    <col min="15879" max="15879" width="7.6640625" customWidth="1"/>
    <col min="15880" max="15880" width="4.33203125" customWidth="1"/>
    <col min="15881" max="15881" width="0.109375" customWidth="1"/>
    <col min="15882" max="15882" width="6.6640625" customWidth="1"/>
    <col min="15883" max="15883" width="7.6640625" customWidth="1"/>
    <col min="15884" max="15884" width="0.109375" customWidth="1"/>
    <col min="15885" max="15885" width="7.33203125" customWidth="1"/>
    <col min="15886" max="15886" width="7.6640625" customWidth="1"/>
    <col min="15887" max="15887" width="5.5546875" customWidth="1"/>
    <col min="15888" max="15888" width="2.5546875" customWidth="1"/>
    <col min="15889" max="15889" width="5.5546875" customWidth="1"/>
    <col min="15890" max="15890" width="1.5546875" customWidth="1"/>
    <col min="15891" max="15891" width="5.5546875" customWidth="1"/>
    <col min="15892" max="15892" width="1.5546875" customWidth="1"/>
    <col min="16129" max="16129" width="23.6640625" customWidth="1"/>
    <col min="16130" max="16130" width="4.6640625" customWidth="1"/>
    <col min="16131" max="16131" width="11.6640625" customWidth="1"/>
    <col min="16132" max="16132" width="4.6640625" customWidth="1"/>
    <col min="16133" max="16133" width="7.6640625" customWidth="1"/>
    <col min="16134" max="16134" width="0" hidden="1" customWidth="1"/>
    <col min="16135" max="16135" width="7.6640625" customWidth="1"/>
    <col min="16136" max="16136" width="4.33203125" customWidth="1"/>
    <col min="16137" max="16137" width="0.109375" customWidth="1"/>
    <col min="16138" max="16138" width="6.6640625" customWidth="1"/>
    <col min="16139" max="16139" width="7.6640625" customWidth="1"/>
    <col min="16140" max="16140" width="0.109375" customWidth="1"/>
    <col min="16141" max="16141" width="7.33203125" customWidth="1"/>
    <col min="16142" max="16142" width="7.6640625" customWidth="1"/>
    <col min="16143" max="16143" width="5.5546875" customWidth="1"/>
    <col min="16144" max="16144" width="2.5546875" customWidth="1"/>
    <col min="16145" max="16145" width="5.5546875" customWidth="1"/>
    <col min="16146" max="16146" width="1.5546875" customWidth="1"/>
    <col min="16147" max="16147" width="5.5546875" customWidth="1"/>
    <col min="16148" max="16148" width="1.5546875" customWidth="1"/>
  </cols>
  <sheetData>
    <row r="1" spans="1:24" s="1095" customFormat="1" ht="15" customHeight="1">
      <c r="A1" s="1094" t="s">
        <v>704</v>
      </c>
      <c r="B1" s="1094"/>
      <c r="C1" s="1094"/>
      <c r="D1" s="1094"/>
      <c r="E1" s="1094"/>
      <c r="F1" s="765"/>
      <c r="G1" s="765"/>
      <c r="H1" s="765"/>
      <c r="I1" s="765"/>
      <c r="J1" s="765"/>
      <c r="K1" s="765"/>
      <c r="L1" s="765"/>
      <c r="M1" s="765"/>
      <c r="N1" s="763"/>
      <c r="O1" s="763"/>
      <c r="P1" s="763"/>
      <c r="Q1" s="763"/>
      <c r="R1" s="763"/>
      <c r="S1" s="763"/>
      <c r="T1" s="763"/>
      <c r="U1" s="763"/>
      <c r="V1" s="763"/>
      <c r="W1" s="763"/>
      <c r="X1" s="763"/>
    </row>
    <row r="2" spans="1:24" s="1095" customFormat="1" ht="15" customHeight="1">
      <c r="A2" s="1094"/>
      <c r="B2" s="1094"/>
      <c r="C2" s="1094"/>
      <c r="D2" s="1094"/>
      <c r="E2" s="1094"/>
      <c r="F2" s="765"/>
      <c r="G2" s="765"/>
      <c r="H2" s="765"/>
      <c r="I2" s="765"/>
      <c r="J2" s="765"/>
      <c r="K2" s="765"/>
      <c r="L2" s="765"/>
      <c r="M2" s="765"/>
      <c r="N2" s="763"/>
      <c r="O2" s="763"/>
      <c r="P2" s="763"/>
      <c r="Q2" s="763"/>
      <c r="R2" s="763"/>
      <c r="S2" s="763"/>
      <c r="T2" s="763"/>
      <c r="U2" s="763"/>
      <c r="V2" s="763"/>
      <c r="W2" s="763"/>
      <c r="X2" s="763"/>
    </row>
    <row r="3" spans="1:24" s="783" customFormat="1" ht="15" customHeight="1">
      <c r="A3" s="766"/>
      <c r="B3" s="1995" t="s">
        <v>705</v>
      </c>
      <c r="C3" s="1995"/>
      <c r="D3" s="1995"/>
      <c r="E3" s="739"/>
      <c r="F3" s="739"/>
      <c r="G3" s="739"/>
      <c r="H3" s="739"/>
      <c r="I3" s="739"/>
      <c r="J3" s="739"/>
      <c r="K3" s="739"/>
      <c r="L3" s="739"/>
      <c r="M3" s="739"/>
      <c r="N3" s="739"/>
      <c r="O3" s="782"/>
      <c r="P3" s="782"/>
      <c r="Q3" s="782"/>
      <c r="R3" s="781"/>
      <c r="S3" s="782"/>
      <c r="T3" s="782"/>
      <c r="U3" s="767"/>
    </row>
    <row r="4" spans="1:24" s="783" customFormat="1" ht="15" customHeight="1">
      <c r="A4" s="766"/>
      <c r="B4" s="740"/>
      <c r="C4" s="1996" t="s">
        <v>706</v>
      </c>
      <c r="D4" s="1996"/>
      <c r="E4" s="766"/>
      <c r="F4" s="766"/>
      <c r="G4" s="1995" t="s">
        <v>707</v>
      </c>
      <c r="H4" s="1995"/>
      <c r="I4" s="1995"/>
      <c r="J4" s="1995"/>
      <c r="K4" s="1995"/>
      <c r="L4" s="1995"/>
      <c r="M4" s="1995"/>
      <c r="N4" s="1995"/>
      <c r="O4" s="782"/>
      <c r="P4" s="782"/>
      <c r="Q4" s="782"/>
      <c r="R4" s="781"/>
      <c r="S4" s="782"/>
      <c r="T4" s="782"/>
      <c r="U4" s="767"/>
    </row>
    <row r="5" spans="1:24" s="800" customFormat="1" ht="15" customHeight="1">
      <c r="A5" s="1096" t="s">
        <v>299</v>
      </c>
      <c r="B5" s="1097" t="s">
        <v>218</v>
      </c>
      <c r="C5" s="1097" t="s">
        <v>708</v>
      </c>
      <c r="D5" s="1097" t="s">
        <v>709</v>
      </c>
      <c r="E5" s="1723"/>
      <c r="F5" s="1723"/>
      <c r="G5" s="740" t="s">
        <v>218</v>
      </c>
      <c r="H5" s="738"/>
      <c r="I5" s="738"/>
      <c r="J5" s="1997" t="s">
        <v>556</v>
      </c>
      <c r="K5" s="1997"/>
      <c r="L5" s="738"/>
      <c r="M5" s="738"/>
      <c r="N5" s="740" t="s">
        <v>710</v>
      </c>
      <c r="O5" s="1098"/>
      <c r="P5" s="1098"/>
      <c r="Q5" s="1098"/>
      <c r="R5" s="1099"/>
      <c r="S5" s="1098"/>
      <c r="T5" s="1098"/>
      <c r="U5" s="799"/>
    </row>
    <row r="6" spans="1:24" s="783" customFormat="1" ht="5.0999999999999996" customHeight="1">
      <c r="A6" s="767"/>
      <c r="B6" s="1100"/>
      <c r="C6" s="1101"/>
      <c r="D6" s="1101"/>
      <c r="E6" s="1102"/>
      <c r="F6" s="1102"/>
      <c r="G6" s="1103"/>
      <c r="H6" s="767"/>
      <c r="I6" s="767"/>
      <c r="J6" s="1104"/>
      <c r="K6" s="1105"/>
      <c r="L6" s="767"/>
      <c r="N6" s="767"/>
      <c r="O6" s="767"/>
      <c r="P6" s="767"/>
      <c r="Q6" s="767"/>
      <c r="R6" s="767"/>
      <c r="S6" s="767"/>
      <c r="T6" s="767"/>
      <c r="U6" s="767"/>
    </row>
    <row r="7" spans="1:24" s="783" customFormat="1" ht="21.9" customHeight="1">
      <c r="A7" s="747" t="s">
        <v>231</v>
      </c>
      <c r="B7" s="1106">
        <f>SUM(C7:D7)</f>
        <v>144</v>
      </c>
      <c r="C7" s="1107">
        <f>SUM(C8:C23)</f>
        <v>69</v>
      </c>
      <c r="D7" s="1107">
        <f>SUM(D8:D23)</f>
        <v>75</v>
      </c>
      <c r="E7" s="1108"/>
      <c r="F7" s="1108"/>
      <c r="G7" s="1109">
        <f>SUM(K7:N7)</f>
        <v>32952.442799999997</v>
      </c>
      <c r="H7" s="1110"/>
      <c r="I7" s="1110"/>
      <c r="J7" s="1111"/>
      <c r="K7" s="1112">
        <f>SUM(K8:K23)</f>
        <v>17517.637499999997</v>
      </c>
      <c r="L7" s="1113"/>
      <c r="M7" s="1112"/>
      <c r="N7" s="1112">
        <f>SUM(N8:N23)</f>
        <v>15434.805300000002</v>
      </c>
      <c r="P7" s="767"/>
      <c r="Q7" s="767"/>
      <c r="R7" s="767"/>
      <c r="S7" s="767"/>
      <c r="T7" s="767"/>
      <c r="U7" s="767"/>
    </row>
    <row r="8" spans="1:24" s="783" customFormat="1" ht="21.9" customHeight="1">
      <c r="A8" s="1717" t="s">
        <v>66</v>
      </c>
      <c r="B8" s="1718">
        <f t="shared" ref="B8:B23" si="0">SUM(C8:D8)</f>
        <v>12</v>
      </c>
      <c r="C8" s="1719">
        <v>9</v>
      </c>
      <c r="D8" s="1719">
        <v>3</v>
      </c>
      <c r="E8" s="1720"/>
      <c r="F8" s="1720"/>
      <c r="G8" s="1721">
        <f>SUM(K8+N8)</f>
        <v>3258.5699999999997</v>
      </c>
      <c r="H8" s="1721"/>
      <c r="I8" s="1721"/>
      <c r="J8" s="1722"/>
      <c r="K8" s="1847">
        <v>1469.98</v>
      </c>
      <c r="L8" s="1721"/>
      <c r="M8" s="1722"/>
      <c r="N8" s="1721">
        <v>1788.59</v>
      </c>
      <c r="P8" s="1741"/>
      <c r="Q8" s="1741"/>
      <c r="R8" s="767"/>
      <c r="S8" s="767"/>
      <c r="T8" s="767"/>
      <c r="U8" s="767"/>
      <c r="V8" s="767"/>
    </row>
    <row r="9" spans="1:24" s="783" customFormat="1" ht="21.9" customHeight="1">
      <c r="A9" s="772" t="s">
        <v>82</v>
      </c>
      <c r="B9" s="1101">
        <f t="shared" si="0"/>
        <v>9</v>
      </c>
      <c r="C9" s="1114">
        <v>3</v>
      </c>
      <c r="D9" s="1114">
        <v>6</v>
      </c>
      <c r="E9" s="1115"/>
      <c r="F9" s="1115"/>
      <c r="G9" s="1116">
        <f>SUM(K9:N9)</f>
        <v>270.70999999999998</v>
      </c>
      <c r="H9" s="1116"/>
      <c r="I9" s="1116"/>
      <c r="J9" s="1117"/>
      <c r="K9" s="1116">
        <v>270.70999999999998</v>
      </c>
      <c r="L9" s="1116"/>
      <c r="M9" s="1117"/>
      <c r="N9" s="1116">
        <v>0</v>
      </c>
      <c r="P9" s="1741"/>
      <c r="Q9" s="1741"/>
      <c r="R9" s="767"/>
      <c r="S9" s="767"/>
      <c r="T9" s="767"/>
      <c r="U9" s="767"/>
      <c r="V9" s="767"/>
    </row>
    <row r="10" spans="1:24" s="783" customFormat="1" ht="21.9" customHeight="1">
      <c r="A10" s="772" t="s">
        <v>236</v>
      </c>
      <c r="B10" s="1101">
        <f t="shared" si="0"/>
        <v>5</v>
      </c>
      <c r="C10" s="1114">
        <v>1</v>
      </c>
      <c r="D10" s="1114">
        <v>4</v>
      </c>
      <c r="E10" s="1115"/>
      <c r="F10" s="1115"/>
      <c r="G10" s="1116">
        <f t="shared" ref="G10:G23" si="1">SUM(K10+N10)</f>
        <v>25.765000000000001</v>
      </c>
      <c r="H10" s="1116"/>
      <c r="I10" s="1116"/>
      <c r="J10" s="1117"/>
      <c r="K10" s="1116">
        <v>15.484999999999999</v>
      </c>
      <c r="L10" s="1116"/>
      <c r="M10" s="1117"/>
      <c r="N10" s="1116">
        <v>10.28</v>
      </c>
      <c r="P10" s="1741"/>
      <c r="Q10" s="1741"/>
      <c r="R10" s="767"/>
      <c r="S10" s="767"/>
      <c r="T10" s="767"/>
      <c r="U10" s="767"/>
    </row>
    <row r="11" spans="1:24" s="783" customFormat="1" ht="21.9" customHeight="1">
      <c r="A11" s="1118" t="s">
        <v>94</v>
      </c>
      <c r="B11" s="1101">
        <f t="shared" si="0"/>
        <v>4</v>
      </c>
      <c r="C11" s="1114">
        <v>1</v>
      </c>
      <c r="D11" s="1114">
        <v>3</v>
      </c>
      <c r="E11" s="1115"/>
      <c r="F11" s="1115"/>
      <c r="G11" s="1116">
        <f>SUM(K11:N11)</f>
        <v>948.06999999999994</v>
      </c>
      <c r="H11" s="1116"/>
      <c r="I11" s="1116"/>
      <c r="J11" s="1117"/>
      <c r="K11" s="1116">
        <v>156.26</v>
      </c>
      <c r="L11" s="1116"/>
      <c r="M11" s="1117"/>
      <c r="N11" s="1116">
        <v>791.81</v>
      </c>
      <c r="P11" s="1741"/>
      <c r="Q11" s="1741"/>
      <c r="R11" s="767"/>
      <c r="S11" s="767"/>
      <c r="T11" s="767"/>
      <c r="U11" s="767"/>
    </row>
    <row r="12" spans="1:24" s="783" customFormat="1" ht="21.9" customHeight="1">
      <c r="A12" s="772" t="s">
        <v>108</v>
      </c>
      <c r="B12" s="1101">
        <f t="shared" si="0"/>
        <v>15</v>
      </c>
      <c r="C12" s="1114">
        <v>6</v>
      </c>
      <c r="D12" s="1114">
        <v>9</v>
      </c>
      <c r="E12" s="1115"/>
      <c r="F12" s="1115"/>
      <c r="G12" s="1116">
        <f t="shared" si="1"/>
        <v>7473.4154999999992</v>
      </c>
      <c r="H12" s="1116"/>
      <c r="I12" s="1116"/>
      <c r="J12" s="1117"/>
      <c r="K12" s="1116">
        <v>5212.0591999999997</v>
      </c>
      <c r="L12" s="1116"/>
      <c r="M12" s="1117"/>
      <c r="N12" s="1116">
        <v>2261.3562999999999</v>
      </c>
      <c r="P12" s="1741"/>
      <c r="Q12" s="1741"/>
      <c r="R12" s="767"/>
      <c r="S12" s="767"/>
      <c r="T12" s="767"/>
      <c r="U12" s="767"/>
    </row>
    <row r="13" spans="1:24" s="783" customFormat="1" ht="21.9" customHeight="1">
      <c r="A13" s="772" t="s">
        <v>121</v>
      </c>
      <c r="B13" s="1101">
        <f t="shared" si="0"/>
        <v>11</v>
      </c>
      <c r="C13" s="1114">
        <v>8</v>
      </c>
      <c r="D13" s="1114">
        <v>3</v>
      </c>
      <c r="E13" s="1115"/>
      <c r="F13" s="1115"/>
      <c r="G13" s="1116">
        <f t="shared" si="1"/>
        <v>2275.0234</v>
      </c>
      <c r="H13" s="1116"/>
      <c r="I13" s="1116"/>
      <c r="J13" s="1117"/>
      <c r="K13" s="1116">
        <v>458.08440000000002</v>
      </c>
      <c r="L13" s="1116"/>
      <c r="M13" s="1117"/>
      <c r="N13" s="1116">
        <v>1816.9390000000001</v>
      </c>
      <c r="P13" s="1741"/>
      <c r="Q13" s="1741"/>
      <c r="R13" s="767"/>
      <c r="S13" s="767"/>
      <c r="T13" s="767"/>
      <c r="U13" s="767"/>
    </row>
    <row r="14" spans="1:24" s="783" customFormat="1" ht="21.9" customHeight="1">
      <c r="A14" s="772" t="s">
        <v>135</v>
      </c>
      <c r="B14" s="1101">
        <f t="shared" si="0"/>
        <v>4</v>
      </c>
      <c r="C14" s="1114">
        <v>2</v>
      </c>
      <c r="D14" s="1114">
        <v>2</v>
      </c>
      <c r="E14" s="1115"/>
      <c r="F14" s="1115"/>
      <c r="G14" s="1116">
        <f t="shared" si="1"/>
        <v>83.42</v>
      </c>
      <c r="H14" s="1116"/>
      <c r="I14" s="1116"/>
      <c r="J14" s="1117"/>
      <c r="K14" s="1116">
        <v>69.650000000000006</v>
      </c>
      <c r="L14" s="1116"/>
      <c r="M14" s="1117"/>
      <c r="N14" s="1116">
        <v>13.77</v>
      </c>
      <c r="P14" s="1741"/>
      <c r="Q14" s="1741"/>
      <c r="R14" s="767"/>
      <c r="S14" s="767"/>
      <c r="T14" s="767"/>
      <c r="U14" s="767"/>
    </row>
    <row r="15" spans="1:24" s="783" customFormat="1" ht="21.9" customHeight="1">
      <c r="A15" s="772" t="s">
        <v>138</v>
      </c>
      <c r="B15" s="1101">
        <f t="shared" si="0"/>
        <v>10</v>
      </c>
      <c r="C15" s="1114">
        <v>3</v>
      </c>
      <c r="D15" s="1114">
        <v>7</v>
      </c>
      <c r="E15" s="1115"/>
      <c r="F15" s="1115"/>
      <c r="G15" s="1116">
        <f t="shared" si="1"/>
        <v>2900.5387000000001</v>
      </c>
      <c r="H15" s="1116"/>
      <c r="I15" s="1116"/>
      <c r="J15" s="1117"/>
      <c r="K15" s="1116">
        <v>1157.3887</v>
      </c>
      <c r="L15" s="1116"/>
      <c r="M15" s="1117"/>
      <c r="N15" s="1116">
        <v>1743.15</v>
      </c>
      <c r="P15" s="1741"/>
      <c r="Q15" s="1741"/>
      <c r="R15" s="767"/>
      <c r="S15" s="767"/>
      <c r="T15" s="767"/>
      <c r="U15" s="767"/>
    </row>
    <row r="16" spans="1:24" s="783" customFormat="1" ht="21.9" customHeight="1">
      <c r="A16" s="772" t="s">
        <v>149</v>
      </c>
      <c r="B16" s="1101">
        <f t="shared" si="0"/>
        <v>5</v>
      </c>
      <c r="C16" s="1114">
        <v>3</v>
      </c>
      <c r="D16" s="1114">
        <v>2</v>
      </c>
      <c r="E16" s="1115"/>
      <c r="F16" s="1115"/>
      <c r="G16" s="1116">
        <f t="shared" si="1"/>
        <v>737.16000000000008</v>
      </c>
      <c r="H16" s="1116"/>
      <c r="I16" s="1116"/>
      <c r="J16" s="1117"/>
      <c r="K16" s="1116">
        <v>374.12</v>
      </c>
      <c r="L16" s="1116"/>
      <c r="M16" s="1117"/>
      <c r="N16" s="1116">
        <v>363.04</v>
      </c>
      <c r="P16" s="1741"/>
      <c r="Q16" s="1741"/>
      <c r="R16" s="767"/>
      <c r="S16" s="767"/>
      <c r="T16" s="767"/>
      <c r="U16" s="767"/>
    </row>
    <row r="17" spans="1:21" s="783" customFormat="1" ht="21.9" customHeight="1">
      <c r="A17" s="772" t="s">
        <v>158</v>
      </c>
      <c r="B17" s="1101">
        <f t="shared" si="0"/>
        <v>15</v>
      </c>
      <c r="C17" s="1114">
        <v>5</v>
      </c>
      <c r="D17" s="1114">
        <v>10</v>
      </c>
      <c r="E17" s="1115"/>
      <c r="F17" s="1115"/>
      <c r="G17" s="1116">
        <f t="shared" si="1"/>
        <v>5692.92</v>
      </c>
      <c r="H17" s="1116"/>
      <c r="I17" s="1116"/>
      <c r="J17" s="1117"/>
      <c r="K17" s="1116">
        <v>2009.85</v>
      </c>
      <c r="L17" s="1116"/>
      <c r="M17" s="1117"/>
      <c r="N17" s="1116">
        <v>3683.07</v>
      </c>
      <c r="P17" s="1741"/>
      <c r="Q17" s="1741"/>
      <c r="R17" s="767"/>
      <c r="S17" s="767"/>
      <c r="T17" s="767"/>
      <c r="U17" s="767"/>
    </row>
    <row r="18" spans="1:21" s="783" customFormat="1" ht="21.9" customHeight="1">
      <c r="A18" s="772" t="s">
        <v>170</v>
      </c>
      <c r="B18" s="1101">
        <f t="shared" si="0"/>
        <v>6</v>
      </c>
      <c r="C18" s="1114">
        <v>2</v>
      </c>
      <c r="D18" s="1114">
        <v>4</v>
      </c>
      <c r="E18" s="1115"/>
      <c r="F18" s="1115"/>
      <c r="G18" s="1116">
        <f t="shared" si="1"/>
        <v>383.61399999999998</v>
      </c>
      <c r="H18" s="1116"/>
      <c r="I18" s="1116"/>
      <c r="J18" s="1117"/>
      <c r="K18" s="1116">
        <v>281.04399999999998</v>
      </c>
      <c r="L18" s="1116"/>
      <c r="M18" s="1117"/>
      <c r="N18" s="1116">
        <v>102.57</v>
      </c>
      <c r="P18" s="1741"/>
      <c r="Q18" s="1741"/>
      <c r="R18" s="767"/>
      <c r="S18" s="767"/>
      <c r="T18" s="767"/>
      <c r="U18" s="767"/>
    </row>
    <row r="19" spans="1:21" s="783" customFormat="1" ht="21.9" customHeight="1">
      <c r="A19" s="772" t="s">
        <v>172</v>
      </c>
      <c r="B19" s="1101">
        <f t="shared" si="0"/>
        <v>7</v>
      </c>
      <c r="C19" s="1114">
        <v>4</v>
      </c>
      <c r="D19" s="1114">
        <v>3</v>
      </c>
      <c r="E19" s="1115"/>
      <c r="F19" s="1115"/>
      <c r="G19" s="1116">
        <f t="shared" si="1"/>
        <v>399.83</v>
      </c>
      <c r="H19" s="1116"/>
      <c r="I19" s="1116"/>
      <c r="J19" s="1117"/>
      <c r="K19" s="1116">
        <v>393.57</v>
      </c>
      <c r="L19" s="1116"/>
      <c r="M19" s="1117"/>
      <c r="N19" s="1116">
        <v>6.26</v>
      </c>
      <c r="P19" s="1741"/>
      <c r="Q19" s="1741"/>
      <c r="R19" s="767"/>
      <c r="S19" s="767"/>
      <c r="T19" s="767"/>
      <c r="U19" s="767"/>
    </row>
    <row r="20" spans="1:21" s="783" customFormat="1" ht="21.9" customHeight="1">
      <c r="A20" s="772" t="s">
        <v>183</v>
      </c>
      <c r="B20" s="1101">
        <f t="shared" si="0"/>
        <v>11</v>
      </c>
      <c r="C20" s="1114">
        <v>5</v>
      </c>
      <c r="D20" s="1114">
        <v>6</v>
      </c>
      <c r="E20" s="1115"/>
      <c r="F20" s="1115"/>
      <c r="G20" s="1116">
        <f t="shared" si="1"/>
        <v>2618.1580000000004</v>
      </c>
      <c r="H20" s="1116"/>
      <c r="I20" s="1116"/>
      <c r="J20" s="1117"/>
      <c r="K20" s="1116">
        <v>1339.8656000000001</v>
      </c>
      <c r="L20" s="1116"/>
      <c r="M20" s="1117"/>
      <c r="N20" s="1116">
        <v>1278.2924</v>
      </c>
      <c r="P20" s="1741"/>
      <c r="Q20" s="1741"/>
      <c r="R20" s="767"/>
      <c r="S20" s="767"/>
      <c r="T20" s="767"/>
      <c r="U20" s="767"/>
    </row>
    <row r="21" spans="1:21" s="783" customFormat="1" ht="21.9" customHeight="1">
      <c r="A21" s="772" t="s">
        <v>190</v>
      </c>
      <c r="B21" s="1749">
        <f t="shared" si="0"/>
        <v>10</v>
      </c>
      <c r="C21" s="1114">
        <v>5</v>
      </c>
      <c r="D21" s="1114">
        <v>5</v>
      </c>
      <c r="E21" s="1115"/>
      <c r="F21" s="1115"/>
      <c r="G21" s="1116">
        <f t="shared" si="1"/>
        <v>809.97699999999998</v>
      </c>
      <c r="H21" s="1116"/>
      <c r="I21" s="1116"/>
      <c r="J21" s="1117"/>
      <c r="K21" s="1116">
        <v>792.39940000000001</v>
      </c>
      <c r="L21" s="1116"/>
      <c r="M21" s="1117"/>
      <c r="N21" s="1116">
        <v>17.5776</v>
      </c>
      <c r="P21" s="1741"/>
      <c r="Q21" s="1741"/>
      <c r="R21" s="767"/>
      <c r="S21" s="767"/>
      <c r="T21" s="767"/>
      <c r="U21" s="767"/>
    </row>
    <row r="22" spans="1:21" s="783" customFormat="1" ht="21.9" customHeight="1">
      <c r="A22" s="772" t="s">
        <v>196</v>
      </c>
      <c r="B22" s="1101">
        <f t="shared" si="0"/>
        <v>12</v>
      </c>
      <c r="C22" s="1114">
        <v>6</v>
      </c>
      <c r="D22" s="1114">
        <v>6</v>
      </c>
      <c r="E22" s="1115"/>
      <c r="F22" s="1115"/>
      <c r="G22" s="1116">
        <f t="shared" si="1"/>
        <v>2478.2299999999996</v>
      </c>
      <c r="H22" s="1116"/>
      <c r="I22" s="1116"/>
      <c r="J22" s="1119"/>
      <c r="K22" s="1116">
        <v>2347.9899999999998</v>
      </c>
      <c r="L22" s="1116"/>
      <c r="M22" s="1119"/>
      <c r="N22" s="1116">
        <v>130.24</v>
      </c>
      <c r="P22" s="1741"/>
      <c r="Q22" s="1741"/>
      <c r="R22" s="767"/>
      <c r="S22" s="767"/>
      <c r="T22" s="767"/>
      <c r="U22" s="767"/>
    </row>
    <row r="23" spans="1:21" s="783" customFormat="1" ht="21.9" customHeight="1">
      <c r="A23" s="772" t="s">
        <v>208</v>
      </c>
      <c r="B23" s="1101">
        <f t="shared" si="0"/>
        <v>8</v>
      </c>
      <c r="C23" s="1114">
        <v>6</v>
      </c>
      <c r="D23" s="1114">
        <v>2</v>
      </c>
      <c r="E23" s="1115"/>
      <c r="F23" s="1115"/>
      <c r="G23" s="1116">
        <f t="shared" si="1"/>
        <v>2597.0411999999997</v>
      </c>
      <c r="H23" s="1116"/>
      <c r="I23" s="1116"/>
      <c r="J23" s="1119"/>
      <c r="K23" s="1116">
        <v>1169.1812</v>
      </c>
      <c r="L23" s="1116"/>
      <c r="M23" s="1119"/>
      <c r="N23" s="1116">
        <v>1427.86</v>
      </c>
      <c r="P23" s="1741"/>
      <c r="Q23" s="1741"/>
      <c r="R23" s="767"/>
      <c r="S23" s="767"/>
      <c r="T23" s="767"/>
      <c r="U23" s="767"/>
    </row>
    <row r="24" spans="1:21" s="783" customFormat="1" ht="5.0999999999999996" customHeight="1">
      <c r="A24" s="735"/>
      <c r="B24" s="735"/>
      <c r="C24" s="767"/>
      <c r="D24" s="767"/>
      <c r="E24" s="767"/>
      <c r="F24" s="767"/>
      <c r="G24" s="767"/>
      <c r="H24" s="767"/>
      <c r="I24" s="767"/>
      <c r="J24" s="767"/>
      <c r="K24" s="767"/>
      <c r="L24" s="767"/>
      <c r="M24" s="767"/>
      <c r="N24" s="767"/>
      <c r="O24" s="767"/>
      <c r="P24" s="767"/>
      <c r="Q24" s="767"/>
      <c r="R24" s="767"/>
      <c r="S24" s="767"/>
      <c r="T24" s="767"/>
      <c r="U24" s="767"/>
    </row>
    <row r="25" spans="1:21" s="783" customFormat="1" ht="5.0999999999999996" customHeight="1">
      <c r="A25" s="1120"/>
      <c r="B25" s="1120"/>
      <c r="C25" s="1121"/>
      <c r="D25" s="1121"/>
      <c r="E25" s="1121"/>
      <c r="F25" s="1121"/>
      <c r="G25" s="1121"/>
      <c r="H25" s="1121"/>
      <c r="I25" s="1121"/>
      <c r="J25" s="1121"/>
      <c r="K25" s="1121"/>
      <c r="L25" s="1121"/>
      <c r="M25" s="1121"/>
      <c r="N25" s="1121"/>
      <c r="O25" s="767"/>
      <c r="P25" s="767"/>
      <c r="Q25" s="767"/>
      <c r="R25" s="767"/>
      <c r="S25" s="767"/>
      <c r="T25" s="767"/>
      <c r="U25" s="767"/>
    </row>
    <row r="26" spans="1:21" s="783" customFormat="1" ht="15" customHeight="1">
      <c r="A26" s="771" t="s">
        <v>711</v>
      </c>
      <c r="B26" s="735"/>
      <c r="C26" s="767"/>
      <c r="D26" s="767"/>
      <c r="E26" s="767"/>
      <c r="F26" s="767"/>
      <c r="G26" s="767"/>
      <c r="H26" s="767"/>
      <c r="I26" s="767"/>
      <c r="J26" s="767"/>
      <c r="K26" s="767"/>
      <c r="L26" s="767"/>
      <c r="M26" s="767"/>
      <c r="N26" s="767"/>
      <c r="O26" s="767"/>
      <c r="P26" s="767"/>
      <c r="Q26" s="767"/>
      <c r="R26" s="767"/>
      <c r="S26" s="767"/>
      <c r="T26" s="767"/>
      <c r="U26" s="767"/>
    </row>
    <row r="27" spans="1:21" s="783" customFormat="1" ht="15" customHeight="1">
      <c r="A27" s="1122" t="s">
        <v>712</v>
      </c>
      <c r="B27" s="735"/>
      <c r="C27" s="767"/>
      <c r="D27" s="767"/>
      <c r="E27" s="767"/>
      <c r="F27" s="767"/>
      <c r="G27" s="767"/>
      <c r="H27" s="767"/>
      <c r="I27" s="767"/>
      <c r="J27" s="767"/>
      <c r="K27" s="767"/>
      <c r="L27" s="767"/>
      <c r="M27" s="767"/>
      <c r="N27" s="767"/>
      <c r="O27" s="767"/>
      <c r="P27" s="767"/>
      <c r="Q27" s="767"/>
      <c r="R27" s="767"/>
      <c r="S27" s="767"/>
      <c r="T27" s="767"/>
      <c r="U27" s="767"/>
    </row>
    <row r="28" spans="1:21" s="783" customFormat="1" ht="15" customHeight="1">
      <c r="A28" s="1015" t="s">
        <v>713</v>
      </c>
      <c r="B28" s="735"/>
      <c r="C28" s="767"/>
      <c r="D28" s="767"/>
      <c r="E28" s="767"/>
      <c r="F28" s="767"/>
      <c r="G28" s="767"/>
      <c r="H28" s="767"/>
      <c r="I28" s="767"/>
      <c r="J28" s="767"/>
      <c r="K28" s="767"/>
      <c r="L28" s="767"/>
      <c r="M28" s="767"/>
      <c r="N28" s="767"/>
      <c r="O28" s="767"/>
      <c r="P28" s="767"/>
      <c r="Q28" s="767"/>
      <c r="R28" s="767"/>
      <c r="S28" s="767"/>
      <c r="T28" s="767"/>
      <c r="U28" s="767"/>
    </row>
  </sheetData>
  <mergeCells count="4">
    <mergeCell ref="B3:D3"/>
    <mergeCell ref="C4:D4"/>
    <mergeCell ref="G4:N4"/>
    <mergeCell ref="J5:K5"/>
  </mergeCells>
  <pageMargins left="0.59055118110236227" right="0.59055118110236227" top="0.59055118110236227" bottom="0.59055118110236227" header="0.59055118110236227" footer="0.59055118110236227"/>
  <pageSetup paperSize="119" scale="90" orientation="portrait" r:id="rId1"/>
  <ignoredErrors>
    <ignoredError sqref="B7:B23 C7:D7" unlockedFormula="1"/>
    <ignoredError sqref="G10 G8" 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35"/>
  <sheetViews>
    <sheetView showGridLines="0" zoomScaleNormal="100" zoomScaleSheetLayoutView="100" workbookViewId="0">
      <selection activeCell="O24" sqref="O24"/>
    </sheetView>
  </sheetViews>
  <sheetFormatPr baseColWidth="10" defaultColWidth="9.44140625" defaultRowHeight="14.4"/>
  <cols>
    <col min="1" max="1" width="23.6640625" customWidth="1"/>
    <col min="2" max="2" width="18.6640625" customWidth="1"/>
    <col min="3" max="3" width="8.44140625" customWidth="1"/>
    <col min="4" max="4" width="0.44140625" customWidth="1"/>
    <col min="5" max="5" width="7.6640625" customWidth="1"/>
    <col min="6" max="6" width="5.5546875" customWidth="1"/>
    <col min="7" max="7" width="0.33203125" customWidth="1"/>
    <col min="8" max="8" width="7.88671875" customWidth="1"/>
    <col min="9" max="9" width="6.88671875" customWidth="1"/>
    <col min="10" max="10" width="0.88671875" customWidth="1"/>
    <col min="11" max="11" width="8.109375" customWidth="1"/>
    <col min="12" max="12" width="8" customWidth="1"/>
    <col min="13" max="13" width="5.5546875" customWidth="1"/>
    <col min="14" max="14" width="2.5546875" customWidth="1"/>
    <col min="15" max="15" width="5.5546875" customWidth="1"/>
    <col min="16" max="16" width="1.5546875" customWidth="1"/>
    <col min="17" max="17" width="5.5546875" customWidth="1"/>
    <col min="18" max="18" width="1.5546875" customWidth="1"/>
    <col min="257" max="257" width="26.5546875" customWidth="1"/>
    <col min="258" max="258" width="18.6640625" customWidth="1"/>
    <col min="259" max="259" width="7.6640625" customWidth="1"/>
    <col min="260" max="260" width="0.88671875" customWidth="1"/>
    <col min="261" max="261" width="9.5546875" customWidth="1"/>
    <col min="262" max="262" width="7.88671875" customWidth="1"/>
    <col min="263" max="263" width="0.88671875" customWidth="1"/>
    <col min="264" max="264" width="8.44140625" customWidth="1"/>
    <col min="265" max="265" width="9.109375" customWidth="1"/>
    <col min="266" max="266" width="0.88671875" customWidth="1"/>
    <col min="267" max="267" width="7" customWidth="1"/>
    <col min="268" max="268" width="8" customWidth="1"/>
    <col min="269" max="269" width="5.5546875" customWidth="1"/>
    <col min="270" max="270" width="2.5546875" customWidth="1"/>
    <col min="271" max="271" width="5.5546875" customWidth="1"/>
    <col min="272" max="272" width="1.5546875" customWidth="1"/>
    <col min="273" max="273" width="5.5546875" customWidth="1"/>
    <col min="274" max="274" width="1.5546875" customWidth="1"/>
    <col min="513" max="513" width="26.5546875" customWidth="1"/>
    <col min="514" max="514" width="18.6640625" customWidth="1"/>
    <col min="515" max="515" width="7.6640625" customWidth="1"/>
    <col min="516" max="516" width="0.88671875" customWidth="1"/>
    <col min="517" max="517" width="9.5546875" customWidth="1"/>
    <col min="518" max="518" width="7.88671875" customWidth="1"/>
    <col min="519" max="519" width="0.88671875" customWidth="1"/>
    <col min="520" max="520" width="8.44140625" customWidth="1"/>
    <col min="521" max="521" width="9.109375" customWidth="1"/>
    <col min="522" max="522" width="0.88671875" customWidth="1"/>
    <col min="523" max="523" width="7" customWidth="1"/>
    <col min="524" max="524" width="8" customWidth="1"/>
    <col min="525" max="525" width="5.5546875" customWidth="1"/>
    <col min="526" max="526" width="2.5546875" customWidth="1"/>
    <col min="527" max="527" width="5.5546875" customWidth="1"/>
    <col min="528" max="528" width="1.5546875" customWidth="1"/>
    <col min="529" max="529" width="5.5546875" customWidth="1"/>
    <col min="530" max="530" width="1.5546875" customWidth="1"/>
    <col min="769" max="769" width="26.5546875" customWidth="1"/>
    <col min="770" max="770" width="18.6640625" customWidth="1"/>
    <col min="771" max="771" width="7.6640625" customWidth="1"/>
    <col min="772" max="772" width="0.88671875" customWidth="1"/>
    <col min="773" max="773" width="9.5546875" customWidth="1"/>
    <col min="774" max="774" width="7.88671875" customWidth="1"/>
    <col min="775" max="775" width="0.88671875" customWidth="1"/>
    <col min="776" max="776" width="8.44140625" customWidth="1"/>
    <col min="777" max="777" width="9.109375" customWidth="1"/>
    <col min="778" max="778" width="0.88671875" customWidth="1"/>
    <col min="779" max="779" width="7" customWidth="1"/>
    <col min="780" max="780" width="8" customWidth="1"/>
    <col min="781" max="781" width="5.5546875" customWidth="1"/>
    <col min="782" max="782" width="2.5546875" customWidth="1"/>
    <col min="783" max="783" width="5.5546875" customWidth="1"/>
    <col min="784" max="784" width="1.5546875" customWidth="1"/>
    <col min="785" max="785" width="5.5546875" customWidth="1"/>
    <col min="786" max="786" width="1.5546875" customWidth="1"/>
    <col min="1025" max="1025" width="26.5546875" customWidth="1"/>
    <col min="1026" max="1026" width="18.6640625" customWidth="1"/>
    <col min="1027" max="1027" width="7.6640625" customWidth="1"/>
    <col min="1028" max="1028" width="0.88671875" customWidth="1"/>
    <col min="1029" max="1029" width="9.5546875" customWidth="1"/>
    <col min="1030" max="1030" width="7.88671875" customWidth="1"/>
    <col min="1031" max="1031" width="0.88671875" customWidth="1"/>
    <col min="1032" max="1032" width="8.44140625" customWidth="1"/>
    <col min="1033" max="1033" width="9.109375" customWidth="1"/>
    <col min="1034" max="1034" width="0.88671875" customWidth="1"/>
    <col min="1035" max="1035" width="7" customWidth="1"/>
    <col min="1036" max="1036" width="8" customWidth="1"/>
    <col min="1037" max="1037" width="5.5546875" customWidth="1"/>
    <col min="1038" max="1038" width="2.5546875" customWidth="1"/>
    <col min="1039" max="1039" width="5.5546875" customWidth="1"/>
    <col min="1040" max="1040" width="1.5546875" customWidth="1"/>
    <col min="1041" max="1041" width="5.5546875" customWidth="1"/>
    <col min="1042" max="1042" width="1.5546875" customWidth="1"/>
    <col min="1281" max="1281" width="26.5546875" customWidth="1"/>
    <col min="1282" max="1282" width="18.6640625" customWidth="1"/>
    <col min="1283" max="1283" width="7.6640625" customWidth="1"/>
    <col min="1284" max="1284" width="0.88671875" customWidth="1"/>
    <col min="1285" max="1285" width="9.5546875" customWidth="1"/>
    <col min="1286" max="1286" width="7.88671875" customWidth="1"/>
    <col min="1287" max="1287" width="0.88671875" customWidth="1"/>
    <col min="1288" max="1288" width="8.44140625" customWidth="1"/>
    <col min="1289" max="1289" width="9.109375" customWidth="1"/>
    <col min="1290" max="1290" width="0.88671875" customWidth="1"/>
    <col min="1291" max="1291" width="7" customWidth="1"/>
    <col min="1292" max="1292" width="8" customWidth="1"/>
    <col min="1293" max="1293" width="5.5546875" customWidth="1"/>
    <col min="1294" max="1294" width="2.5546875" customWidth="1"/>
    <col min="1295" max="1295" width="5.5546875" customWidth="1"/>
    <col min="1296" max="1296" width="1.5546875" customWidth="1"/>
    <col min="1297" max="1297" width="5.5546875" customWidth="1"/>
    <col min="1298" max="1298" width="1.5546875" customWidth="1"/>
    <col min="1537" max="1537" width="26.5546875" customWidth="1"/>
    <col min="1538" max="1538" width="18.6640625" customWidth="1"/>
    <col min="1539" max="1539" width="7.6640625" customWidth="1"/>
    <col min="1540" max="1540" width="0.88671875" customWidth="1"/>
    <col min="1541" max="1541" width="9.5546875" customWidth="1"/>
    <col min="1542" max="1542" width="7.88671875" customWidth="1"/>
    <col min="1543" max="1543" width="0.88671875" customWidth="1"/>
    <col min="1544" max="1544" width="8.44140625" customWidth="1"/>
    <col min="1545" max="1545" width="9.109375" customWidth="1"/>
    <col min="1546" max="1546" width="0.88671875" customWidth="1"/>
    <col min="1547" max="1547" width="7" customWidth="1"/>
    <col min="1548" max="1548" width="8" customWidth="1"/>
    <col min="1549" max="1549" width="5.5546875" customWidth="1"/>
    <col min="1550" max="1550" width="2.5546875" customWidth="1"/>
    <col min="1551" max="1551" width="5.5546875" customWidth="1"/>
    <col min="1552" max="1552" width="1.5546875" customWidth="1"/>
    <col min="1553" max="1553" width="5.5546875" customWidth="1"/>
    <col min="1554" max="1554" width="1.5546875" customWidth="1"/>
    <col min="1793" max="1793" width="26.5546875" customWidth="1"/>
    <col min="1794" max="1794" width="18.6640625" customWidth="1"/>
    <col min="1795" max="1795" width="7.6640625" customWidth="1"/>
    <col min="1796" max="1796" width="0.88671875" customWidth="1"/>
    <col min="1797" max="1797" width="9.5546875" customWidth="1"/>
    <col min="1798" max="1798" width="7.88671875" customWidth="1"/>
    <col min="1799" max="1799" width="0.88671875" customWidth="1"/>
    <col min="1800" max="1800" width="8.44140625" customWidth="1"/>
    <col min="1801" max="1801" width="9.109375" customWidth="1"/>
    <col min="1802" max="1802" width="0.88671875" customWidth="1"/>
    <col min="1803" max="1803" width="7" customWidth="1"/>
    <col min="1804" max="1804" width="8" customWidth="1"/>
    <col min="1805" max="1805" width="5.5546875" customWidth="1"/>
    <col min="1806" max="1806" width="2.5546875" customWidth="1"/>
    <col min="1807" max="1807" width="5.5546875" customWidth="1"/>
    <col min="1808" max="1808" width="1.5546875" customWidth="1"/>
    <col min="1809" max="1809" width="5.5546875" customWidth="1"/>
    <col min="1810" max="1810" width="1.5546875" customWidth="1"/>
    <col min="2049" max="2049" width="26.5546875" customWidth="1"/>
    <col min="2050" max="2050" width="18.6640625" customWidth="1"/>
    <col min="2051" max="2051" width="7.6640625" customWidth="1"/>
    <col min="2052" max="2052" width="0.88671875" customWidth="1"/>
    <col min="2053" max="2053" width="9.5546875" customWidth="1"/>
    <col min="2054" max="2054" width="7.88671875" customWidth="1"/>
    <col min="2055" max="2055" width="0.88671875" customWidth="1"/>
    <col min="2056" max="2056" width="8.44140625" customWidth="1"/>
    <col min="2057" max="2057" width="9.109375" customWidth="1"/>
    <col min="2058" max="2058" width="0.88671875" customWidth="1"/>
    <col min="2059" max="2059" width="7" customWidth="1"/>
    <col min="2060" max="2060" width="8" customWidth="1"/>
    <col min="2061" max="2061" width="5.5546875" customWidth="1"/>
    <col min="2062" max="2062" width="2.5546875" customWidth="1"/>
    <col min="2063" max="2063" width="5.5546875" customWidth="1"/>
    <col min="2064" max="2064" width="1.5546875" customWidth="1"/>
    <col min="2065" max="2065" width="5.5546875" customWidth="1"/>
    <col min="2066" max="2066" width="1.5546875" customWidth="1"/>
    <col min="2305" max="2305" width="26.5546875" customWidth="1"/>
    <col min="2306" max="2306" width="18.6640625" customWidth="1"/>
    <col min="2307" max="2307" width="7.6640625" customWidth="1"/>
    <col min="2308" max="2308" width="0.88671875" customWidth="1"/>
    <col min="2309" max="2309" width="9.5546875" customWidth="1"/>
    <col min="2310" max="2310" width="7.88671875" customWidth="1"/>
    <col min="2311" max="2311" width="0.88671875" customWidth="1"/>
    <col min="2312" max="2312" width="8.44140625" customWidth="1"/>
    <col min="2313" max="2313" width="9.109375" customWidth="1"/>
    <col min="2314" max="2314" width="0.88671875" customWidth="1"/>
    <col min="2315" max="2315" width="7" customWidth="1"/>
    <col min="2316" max="2316" width="8" customWidth="1"/>
    <col min="2317" max="2317" width="5.5546875" customWidth="1"/>
    <col min="2318" max="2318" width="2.5546875" customWidth="1"/>
    <col min="2319" max="2319" width="5.5546875" customWidth="1"/>
    <col min="2320" max="2320" width="1.5546875" customWidth="1"/>
    <col min="2321" max="2321" width="5.5546875" customWidth="1"/>
    <col min="2322" max="2322" width="1.5546875" customWidth="1"/>
    <col min="2561" max="2561" width="26.5546875" customWidth="1"/>
    <col min="2562" max="2562" width="18.6640625" customWidth="1"/>
    <col min="2563" max="2563" width="7.6640625" customWidth="1"/>
    <col min="2564" max="2564" width="0.88671875" customWidth="1"/>
    <col min="2565" max="2565" width="9.5546875" customWidth="1"/>
    <col min="2566" max="2566" width="7.88671875" customWidth="1"/>
    <col min="2567" max="2567" width="0.88671875" customWidth="1"/>
    <col min="2568" max="2568" width="8.44140625" customWidth="1"/>
    <col min="2569" max="2569" width="9.109375" customWidth="1"/>
    <col min="2570" max="2570" width="0.88671875" customWidth="1"/>
    <col min="2571" max="2571" width="7" customWidth="1"/>
    <col min="2572" max="2572" width="8" customWidth="1"/>
    <col min="2573" max="2573" width="5.5546875" customWidth="1"/>
    <col min="2574" max="2574" width="2.5546875" customWidth="1"/>
    <col min="2575" max="2575" width="5.5546875" customWidth="1"/>
    <col min="2576" max="2576" width="1.5546875" customWidth="1"/>
    <col min="2577" max="2577" width="5.5546875" customWidth="1"/>
    <col min="2578" max="2578" width="1.5546875" customWidth="1"/>
    <col min="2817" max="2817" width="26.5546875" customWidth="1"/>
    <col min="2818" max="2818" width="18.6640625" customWidth="1"/>
    <col min="2819" max="2819" width="7.6640625" customWidth="1"/>
    <col min="2820" max="2820" width="0.88671875" customWidth="1"/>
    <col min="2821" max="2821" width="9.5546875" customWidth="1"/>
    <col min="2822" max="2822" width="7.88671875" customWidth="1"/>
    <col min="2823" max="2823" width="0.88671875" customWidth="1"/>
    <col min="2824" max="2824" width="8.44140625" customWidth="1"/>
    <col min="2825" max="2825" width="9.109375" customWidth="1"/>
    <col min="2826" max="2826" width="0.88671875" customWidth="1"/>
    <col min="2827" max="2827" width="7" customWidth="1"/>
    <col min="2828" max="2828" width="8" customWidth="1"/>
    <col min="2829" max="2829" width="5.5546875" customWidth="1"/>
    <col min="2830" max="2830" width="2.5546875" customWidth="1"/>
    <col min="2831" max="2831" width="5.5546875" customWidth="1"/>
    <col min="2832" max="2832" width="1.5546875" customWidth="1"/>
    <col min="2833" max="2833" width="5.5546875" customWidth="1"/>
    <col min="2834" max="2834" width="1.5546875" customWidth="1"/>
    <col min="3073" max="3073" width="26.5546875" customWidth="1"/>
    <col min="3074" max="3074" width="18.6640625" customWidth="1"/>
    <col min="3075" max="3075" width="7.6640625" customWidth="1"/>
    <col min="3076" max="3076" width="0.88671875" customWidth="1"/>
    <col min="3077" max="3077" width="9.5546875" customWidth="1"/>
    <col min="3078" max="3078" width="7.88671875" customWidth="1"/>
    <col min="3079" max="3079" width="0.88671875" customWidth="1"/>
    <col min="3080" max="3080" width="8.44140625" customWidth="1"/>
    <col min="3081" max="3081" width="9.109375" customWidth="1"/>
    <col min="3082" max="3082" width="0.88671875" customWidth="1"/>
    <col min="3083" max="3083" width="7" customWidth="1"/>
    <col min="3084" max="3084" width="8" customWidth="1"/>
    <col min="3085" max="3085" width="5.5546875" customWidth="1"/>
    <col min="3086" max="3086" width="2.5546875" customWidth="1"/>
    <col min="3087" max="3087" width="5.5546875" customWidth="1"/>
    <col min="3088" max="3088" width="1.5546875" customWidth="1"/>
    <col min="3089" max="3089" width="5.5546875" customWidth="1"/>
    <col min="3090" max="3090" width="1.5546875" customWidth="1"/>
    <col min="3329" max="3329" width="26.5546875" customWidth="1"/>
    <col min="3330" max="3330" width="18.6640625" customWidth="1"/>
    <col min="3331" max="3331" width="7.6640625" customWidth="1"/>
    <col min="3332" max="3332" width="0.88671875" customWidth="1"/>
    <col min="3333" max="3333" width="9.5546875" customWidth="1"/>
    <col min="3334" max="3334" width="7.88671875" customWidth="1"/>
    <col min="3335" max="3335" width="0.88671875" customWidth="1"/>
    <col min="3336" max="3336" width="8.44140625" customWidth="1"/>
    <col min="3337" max="3337" width="9.109375" customWidth="1"/>
    <col min="3338" max="3338" width="0.88671875" customWidth="1"/>
    <col min="3339" max="3339" width="7" customWidth="1"/>
    <col min="3340" max="3340" width="8" customWidth="1"/>
    <col min="3341" max="3341" width="5.5546875" customWidth="1"/>
    <col min="3342" max="3342" width="2.5546875" customWidth="1"/>
    <col min="3343" max="3343" width="5.5546875" customWidth="1"/>
    <col min="3344" max="3344" width="1.5546875" customWidth="1"/>
    <col min="3345" max="3345" width="5.5546875" customWidth="1"/>
    <col min="3346" max="3346" width="1.5546875" customWidth="1"/>
    <col min="3585" max="3585" width="26.5546875" customWidth="1"/>
    <col min="3586" max="3586" width="18.6640625" customWidth="1"/>
    <col min="3587" max="3587" width="7.6640625" customWidth="1"/>
    <col min="3588" max="3588" width="0.88671875" customWidth="1"/>
    <col min="3589" max="3589" width="9.5546875" customWidth="1"/>
    <col min="3590" max="3590" width="7.88671875" customWidth="1"/>
    <col min="3591" max="3591" width="0.88671875" customWidth="1"/>
    <col min="3592" max="3592" width="8.44140625" customWidth="1"/>
    <col min="3593" max="3593" width="9.109375" customWidth="1"/>
    <col min="3594" max="3594" width="0.88671875" customWidth="1"/>
    <col min="3595" max="3595" width="7" customWidth="1"/>
    <col min="3596" max="3596" width="8" customWidth="1"/>
    <col min="3597" max="3597" width="5.5546875" customWidth="1"/>
    <col min="3598" max="3598" width="2.5546875" customWidth="1"/>
    <col min="3599" max="3599" width="5.5546875" customWidth="1"/>
    <col min="3600" max="3600" width="1.5546875" customWidth="1"/>
    <col min="3601" max="3601" width="5.5546875" customWidth="1"/>
    <col min="3602" max="3602" width="1.5546875" customWidth="1"/>
    <col min="3841" max="3841" width="26.5546875" customWidth="1"/>
    <col min="3842" max="3842" width="18.6640625" customWidth="1"/>
    <col min="3843" max="3843" width="7.6640625" customWidth="1"/>
    <col min="3844" max="3844" width="0.88671875" customWidth="1"/>
    <col min="3845" max="3845" width="9.5546875" customWidth="1"/>
    <col min="3846" max="3846" width="7.88671875" customWidth="1"/>
    <col min="3847" max="3847" width="0.88671875" customWidth="1"/>
    <col min="3848" max="3848" width="8.44140625" customWidth="1"/>
    <col min="3849" max="3849" width="9.109375" customWidth="1"/>
    <col min="3850" max="3850" width="0.88671875" customWidth="1"/>
    <col min="3851" max="3851" width="7" customWidth="1"/>
    <col min="3852" max="3852" width="8" customWidth="1"/>
    <col min="3853" max="3853" width="5.5546875" customWidth="1"/>
    <col min="3854" max="3854" width="2.5546875" customWidth="1"/>
    <col min="3855" max="3855" width="5.5546875" customWidth="1"/>
    <col min="3856" max="3856" width="1.5546875" customWidth="1"/>
    <col min="3857" max="3857" width="5.5546875" customWidth="1"/>
    <col min="3858" max="3858" width="1.5546875" customWidth="1"/>
    <col min="4097" max="4097" width="26.5546875" customWidth="1"/>
    <col min="4098" max="4098" width="18.6640625" customWidth="1"/>
    <col min="4099" max="4099" width="7.6640625" customWidth="1"/>
    <col min="4100" max="4100" width="0.88671875" customWidth="1"/>
    <col min="4101" max="4101" width="9.5546875" customWidth="1"/>
    <col min="4102" max="4102" width="7.88671875" customWidth="1"/>
    <col min="4103" max="4103" width="0.88671875" customWidth="1"/>
    <col min="4104" max="4104" width="8.44140625" customWidth="1"/>
    <col min="4105" max="4105" width="9.109375" customWidth="1"/>
    <col min="4106" max="4106" width="0.88671875" customWidth="1"/>
    <col min="4107" max="4107" width="7" customWidth="1"/>
    <col min="4108" max="4108" width="8" customWidth="1"/>
    <col min="4109" max="4109" width="5.5546875" customWidth="1"/>
    <col min="4110" max="4110" width="2.5546875" customWidth="1"/>
    <col min="4111" max="4111" width="5.5546875" customWidth="1"/>
    <col min="4112" max="4112" width="1.5546875" customWidth="1"/>
    <col min="4113" max="4113" width="5.5546875" customWidth="1"/>
    <col min="4114" max="4114" width="1.5546875" customWidth="1"/>
    <col min="4353" max="4353" width="26.5546875" customWidth="1"/>
    <col min="4354" max="4354" width="18.6640625" customWidth="1"/>
    <col min="4355" max="4355" width="7.6640625" customWidth="1"/>
    <col min="4356" max="4356" width="0.88671875" customWidth="1"/>
    <col min="4357" max="4357" width="9.5546875" customWidth="1"/>
    <col min="4358" max="4358" width="7.88671875" customWidth="1"/>
    <col min="4359" max="4359" width="0.88671875" customWidth="1"/>
    <col min="4360" max="4360" width="8.44140625" customWidth="1"/>
    <col min="4361" max="4361" width="9.109375" customWidth="1"/>
    <col min="4362" max="4362" width="0.88671875" customWidth="1"/>
    <col min="4363" max="4363" width="7" customWidth="1"/>
    <col min="4364" max="4364" width="8" customWidth="1"/>
    <col min="4365" max="4365" width="5.5546875" customWidth="1"/>
    <col min="4366" max="4366" width="2.5546875" customWidth="1"/>
    <col min="4367" max="4367" width="5.5546875" customWidth="1"/>
    <col min="4368" max="4368" width="1.5546875" customWidth="1"/>
    <col min="4369" max="4369" width="5.5546875" customWidth="1"/>
    <col min="4370" max="4370" width="1.5546875" customWidth="1"/>
    <col min="4609" max="4609" width="26.5546875" customWidth="1"/>
    <col min="4610" max="4610" width="18.6640625" customWidth="1"/>
    <col min="4611" max="4611" width="7.6640625" customWidth="1"/>
    <col min="4612" max="4612" width="0.88671875" customWidth="1"/>
    <col min="4613" max="4613" width="9.5546875" customWidth="1"/>
    <col min="4614" max="4614" width="7.88671875" customWidth="1"/>
    <col min="4615" max="4615" width="0.88671875" customWidth="1"/>
    <col min="4616" max="4616" width="8.44140625" customWidth="1"/>
    <col min="4617" max="4617" width="9.109375" customWidth="1"/>
    <col min="4618" max="4618" width="0.88671875" customWidth="1"/>
    <col min="4619" max="4619" width="7" customWidth="1"/>
    <col min="4620" max="4620" width="8" customWidth="1"/>
    <col min="4621" max="4621" width="5.5546875" customWidth="1"/>
    <col min="4622" max="4622" width="2.5546875" customWidth="1"/>
    <col min="4623" max="4623" width="5.5546875" customWidth="1"/>
    <col min="4624" max="4624" width="1.5546875" customWidth="1"/>
    <col min="4625" max="4625" width="5.5546875" customWidth="1"/>
    <col min="4626" max="4626" width="1.5546875" customWidth="1"/>
    <col min="4865" max="4865" width="26.5546875" customWidth="1"/>
    <col min="4866" max="4866" width="18.6640625" customWidth="1"/>
    <col min="4867" max="4867" width="7.6640625" customWidth="1"/>
    <col min="4868" max="4868" width="0.88671875" customWidth="1"/>
    <col min="4869" max="4869" width="9.5546875" customWidth="1"/>
    <col min="4870" max="4870" width="7.88671875" customWidth="1"/>
    <col min="4871" max="4871" width="0.88671875" customWidth="1"/>
    <col min="4872" max="4872" width="8.44140625" customWidth="1"/>
    <col min="4873" max="4873" width="9.109375" customWidth="1"/>
    <col min="4874" max="4874" width="0.88671875" customWidth="1"/>
    <col min="4875" max="4875" width="7" customWidth="1"/>
    <col min="4876" max="4876" width="8" customWidth="1"/>
    <col min="4877" max="4877" width="5.5546875" customWidth="1"/>
    <col min="4878" max="4878" width="2.5546875" customWidth="1"/>
    <col min="4879" max="4879" width="5.5546875" customWidth="1"/>
    <col min="4880" max="4880" width="1.5546875" customWidth="1"/>
    <col min="4881" max="4881" width="5.5546875" customWidth="1"/>
    <col min="4882" max="4882" width="1.5546875" customWidth="1"/>
    <col min="5121" max="5121" width="26.5546875" customWidth="1"/>
    <col min="5122" max="5122" width="18.6640625" customWidth="1"/>
    <col min="5123" max="5123" width="7.6640625" customWidth="1"/>
    <col min="5124" max="5124" width="0.88671875" customWidth="1"/>
    <col min="5125" max="5125" width="9.5546875" customWidth="1"/>
    <col min="5126" max="5126" width="7.88671875" customWidth="1"/>
    <col min="5127" max="5127" width="0.88671875" customWidth="1"/>
    <col min="5128" max="5128" width="8.44140625" customWidth="1"/>
    <col min="5129" max="5129" width="9.109375" customWidth="1"/>
    <col min="5130" max="5130" width="0.88671875" customWidth="1"/>
    <col min="5131" max="5131" width="7" customWidth="1"/>
    <col min="5132" max="5132" width="8" customWidth="1"/>
    <col min="5133" max="5133" width="5.5546875" customWidth="1"/>
    <col min="5134" max="5134" width="2.5546875" customWidth="1"/>
    <col min="5135" max="5135" width="5.5546875" customWidth="1"/>
    <col min="5136" max="5136" width="1.5546875" customWidth="1"/>
    <col min="5137" max="5137" width="5.5546875" customWidth="1"/>
    <col min="5138" max="5138" width="1.5546875" customWidth="1"/>
    <col min="5377" max="5377" width="26.5546875" customWidth="1"/>
    <col min="5378" max="5378" width="18.6640625" customWidth="1"/>
    <col min="5379" max="5379" width="7.6640625" customWidth="1"/>
    <col min="5380" max="5380" width="0.88671875" customWidth="1"/>
    <col min="5381" max="5381" width="9.5546875" customWidth="1"/>
    <col min="5382" max="5382" width="7.88671875" customWidth="1"/>
    <col min="5383" max="5383" width="0.88671875" customWidth="1"/>
    <col min="5384" max="5384" width="8.44140625" customWidth="1"/>
    <col min="5385" max="5385" width="9.109375" customWidth="1"/>
    <col min="5386" max="5386" width="0.88671875" customWidth="1"/>
    <col min="5387" max="5387" width="7" customWidth="1"/>
    <col min="5388" max="5388" width="8" customWidth="1"/>
    <col min="5389" max="5389" width="5.5546875" customWidth="1"/>
    <col min="5390" max="5390" width="2.5546875" customWidth="1"/>
    <col min="5391" max="5391" width="5.5546875" customWidth="1"/>
    <col min="5392" max="5392" width="1.5546875" customWidth="1"/>
    <col min="5393" max="5393" width="5.5546875" customWidth="1"/>
    <col min="5394" max="5394" width="1.5546875" customWidth="1"/>
    <col min="5633" max="5633" width="26.5546875" customWidth="1"/>
    <col min="5634" max="5634" width="18.6640625" customWidth="1"/>
    <col min="5635" max="5635" width="7.6640625" customWidth="1"/>
    <col min="5636" max="5636" width="0.88671875" customWidth="1"/>
    <col min="5637" max="5637" width="9.5546875" customWidth="1"/>
    <col min="5638" max="5638" width="7.88671875" customWidth="1"/>
    <col min="5639" max="5639" width="0.88671875" customWidth="1"/>
    <col min="5640" max="5640" width="8.44140625" customWidth="1"/>
    <col min="5641" max="5641" width="9.109375" customWidth="1"/>
    <col min="5642" max="5642" width="0.88671875" customWidth="1"/>
    <col min="5643" max="5643" width="7" customWidth="1"/>
    <col min="5644" max="5644" width="8" customWidth="1"/>
    <col min="5645" max="5645" width="5.5546875" customWidth="1"/>
    <col min="5646" max="5646" width="2.5546875" customWidth="1"/>
    <col min="5647" max="5647" width="5.5546875" customWidth="1"/>
    <col min="5648" max="5648" width="1.5546875" customWidth="1"/>
    <col min="5649" max="5649" width="5.5546875" customWidth="1"/>
    <col min="5650" max="5650" width="1.5546875" customWidth="1"/>
    <col min="5889" max="5889" width="26.5546875" customWidth="1"/>
    <col min="5890" max="5890" width="18.6640625" customWidth="1"/>
    <col min="5891" max="5891" width="7.6640625" customWidth="1"/>
    <col min="5892" max="5892" width="0.88671875" customWidth="1"/>
    <col min="5893" max="5893" width="9.5546875" customWidth="1"/>
    <col min="5894" max="5894" width="7.88671875" customWidth="1"/>
    <col min="5895" max="5895" width="0.88671875" customWidth="1"/>
    <col min="5896" max="5896" width="8.44140625" customWidth="1"/>
    <col min="5897" max="5897" width="9.109375" customWidth="1"/>
    <col min="5898" max="5898" width="0.88671875" customWidth="1"/>
    <col min="5899" max="5899" width="7" customWidth="1"/>
    <col min="5900" max="5900" width="8" customWidth="1"/>
    <col min="5901" max="5901" width="5.5546875" customWidth="1"/>
    <col min="5902" max="5902" width="2.5546875" customWidth="1"/>
    <col min="5903" max="5903" width="5.5546875" customWidth="1"/>
    <col min="5904" max="5904" width="1.5546875" customWidth="1"/>
    <col min="5905" max="5905" width="5.5546875" customWidth="1"/>
    <col min="5906" max="5906" width="1.5546875" customWidth="1"/>
    <col min="6145" max="6145" width="26.5546875" customWidth="1"/>
    <col min="6146" max="6146" width="18.6640625" customWidth="1"/>
    <col min="6147" max="6147" width="7.6640625" customWidth="1"/>
    <col min="6148" max="6148" width="0.88671875" customWidth="1"/>
    <col min="6149" max="6149" width="9.5546875" customWidth="1"/>
    <col min="6150" max="6150" width="7.88671875" customWidth="1"/>
    <col min="6151" max="6151" width="0.88671875" customWidth="1"/>
    <col min="6152" max="6152" width="8.44140625" customWidth="1"/>
    <col min="6153" max="6153" width="9.109375" customWidth="1"/>
    <col min="6154" max="6154" width="0.88671875" customWidth="1"/>
    <col min="6155" max="6155" width="7" customWidth="1"/>
    <col min="6156" max="6156" width="8" customWidth="1"/>
    <col min="6157" max="6157" width="5.5546875" customWidth="1"/>
    <col min="6158" max="6158" width="2.5546875" customWidth="1"/>
    <col min="6159" max="6159" width="5.5546875" customWidth="1"/>
    <col min="6160" max="6160" width="1.5546875" customWidth="1"/>
    <col min="6161" max="6161" width="5.5546875" customWidth="1"/>
    <col min="6162" max="6162" width="1.5546875" customWidth="1"/>
    <col min="6401" max="6401" width="26.5546875" customWidth="1"/>
    <col min="6402" max="6402" width="18.6640625" customWidth="1"/>
    <col min="6403" max="6403" width="7.6640625" customWidth="1"/>
    <col min="6404" max="6404" width="0.88671875" customWidth="1"/>
    <col min="6405" max="6405" width="9.5546875" customWidth="1"/>
    <col min="6406" max="6406" width="7.88671875" customWidth="1"/>
    <col min="6407" max="6407" width="0.88671875" customWidth="1"/>
    <col min="6408" max="6408" width="8.44140625" customWidth="1"/>
    <col min="6409" max="6409" width="9.109375" customWidth="1"/>
    <col min="6410" max="6410" width="0.88671875" customWidth="1"/>
    <col min="6411" max="6411" width="7" customWidth="1"/>
    <col min="6412" max="6412" width="8" customWidth="1"/>
    <col min="6413" max="6413" width="5.5546875" customWidth="1"/>
    <col min="6414" max="6414" width="2.5546875" customWidth="1"/>
    <col min="6415" max="6415" width="5.5546875" customWidth="1"/>
    <col min="6416" max="6416" width="1.5546875" customWidth="1"/>
    <col min="6417" max="6417" width="5.5546875" customWidth="1"/>
    <col min="6418" max="6418" width="1.5546875" customWidth="1"/>
    <col min="6657" max="6657" width="26.5546875" customWidth="1"/>
    <col min="6658" max="6658" width="18.6640625" customWidth="1"/>
    <col min="6659" max="6659" width="7.6640625" customWidth="1"/>
    <col min="6660" max="6660" width="0.88671875" customWidth="1"/>
    <col min="6661" max="6661" width="9.5546875" customWidth="1"/>
    <col min="6662" max="6662" width="7.88671875" customWidth="1"/>
    <col min="6663" max="6663" width="0.88671875" customWidth="1"/>
    <col min="6664" max="6664" width="8.44140625" customWidth="1"/>
    <col min="6665" max="6665" width="9.109375" customWidth="1"/>
    <col min="6666" max="6666" width="0.88671875" customWidth="1"/>
    <col min="6667" max="6667" width="7" customWidth="1"/>
    <col min="6668" max="6668" width="8" customWidth="1"/>
    <col min="6669" max="6669" width="5.5546875" customWidth="1"/>
    <col min="6670" max="6670" width="2.5546875" customWidth="1"/>
    <col min="6671" max="6671" width="5.5546875" customWidth="1"/>
    <col min="6672" max="6672" width="1.5546875" customWidth="1"/>
    <col min="6673" max="6673" width="5.5546875" customWidth="1"/>
    <col min="6674" max="6674" width="1.5546875" customWidth="1"/>
    <col min="6913" max="6913" width="26.5546875" customWidth="1"/>
    <col min="6914" max="6914" width="18.6640625" customWidth="1"/>
    <col min="6915" max="6915" width="7.6640625" customWidth="1"/>
    <col min="6916" max="6916" width="0.88671875" customWidth="1"/>
    <col min="6917" max="6917" width="9.5546875" customWidth="1"/>
    <col min="6918" max="6918" width="7.88671875" customWidth="1"/>
    <col min="6919" max="6919" width="0.88671875" customWidth="1"/>
    <col min="6920" max="6920" width="8.44140625" customWidth="1"/>
    <col min="6921" max="6921" width="9.109375" customWidth="1"/>
    <col min="6922" max="6922" width="0.88671875" customWidth="1"/>
    <col min="6923" max="6923" width="7" customWidth="1"/>
    <col min="6924" max="6924" width="8" customWidth="1"/>
    <col min="6925" max="6925" width="5.5546875" customWidth="1"/>
    <col min="6926" max="6926" width="2.5546875" customWidth="1"/>
    <col min="6927" max="6927" width="5.5546875" customWidth="1"/>
    <col min="6928" max="6928" width="1.5546875" customWidth="1"/>
    <col min="6929" max="6929" width="5.5546875" customWidth="1"/>
    <col min="6930" max="6930" width="1.5546875" customWidth="1"/>
    <col min="7169" max="7169" width="26.5546875" customWidth="1"/>
    <col min="7170" max="7170" width="18.6640625" customWidth="1"/>
    <col min="7171" max="7171" width="7.6640625" customWidth="1"/>
    <col min="7172" max="7172" width="0.88671875" customWidth="1"/>
    <col min="7173" max="7173" width="9.5546875" customWidth="1"/>
    <col min="7174" max="7174" width="7.88671875" customWidth="1"/>
    <col min="7175" max="7175" width="0.88671875" customWidth="1"/>
    <col min="7176" max="7176" width="8.44140625" customWidth="1"/>
    <col min="7177" max="7177" width="9.109375" customWidth="1"/>
    <col min="7178" max="7178" width="0.88671875" customWidth="1"/>
    <col min="7179" max="7179" width="7" customWidth="1"/>
    <col min="7180" max="7180" width="8" customWidth="1"/>
    <col min="7181" max="7181" width="5.5546875" customWidth="1"/>
    <col min="7182" max="7182" width="2.5546875" customWidth="1"/>
    <col min="7183" max="7183" width="5.5546875" customWidth="1"/>
    <col min="7184" max="7184" width="1.5546875" customWidth="1"/>
    <col min="7185" max="7185" width="5.5546875" customWidth="1"/>
    <col min="7186" max="7186" width="1.5546875" customWidth="1"/>
    <col min="7425" max="7425" width="26.5546875" customWidth="1"/>
    <col min="7426" max="7426" width="18.6640625" customWidth="1"/>
    <col min="7427" max="7427" width="7.6640625" customWidth="1"/>
    <col min="7428" max="7428" width="0.88671875" customWidth="1"/>
    <col min="7429" max="7429" width="9.5546875" customWidth="1"/>
    <col min="7430" max="7430" width="7.88671875" customWidth="1"/>
    <col min="7431" max="7431" width="0.88671875" customWidth="1"/>
    <col min="7432" max="7432" width="8.44140625" customWidth="1"/>
    <col min="7433" max="7433" width="9.109375" customWidth="1"/>
    <col min="7434" max="7434" width="0.88671875" customWidth="1"/>
    <col min="7435" max="7435" width="7" customWidth="1"/>
    <col min="7436" max="7436" width="8" customWidth="1"/>
    <col min="7437" max="7437" width="5.5546875" customWidth="1"/>
    <col min="7438" max="7438" width="2.5546875" customWidth="1"/>
    <col min="7439" max="7439" width="5.5546875" customWidth="1"/>
    <col min="7440" max="7440" width="1.5546875" customWidth="1"/>
    <col min="7441" max="7441" width="5.5546875" customWidth="1"/>
    <col min="7442" max="7442" width="1.5546875" customWidth="1"/>
    <col min="7681" max="7681" width="26.5546875" customWidth="1"/>
    <col min="7682" max="7682" width="18.6640625" customWidth="1"/>
    <col min="7683" max="7683" width="7.6640625" customWidth="1"/>
    <col min="7684" max="7684" width="0.88671875" customWidth="1"/>
    <col min="7685" max="7685" width="9.5546875" customWidth="1"/>
    <col min="7686" max="7686" width="7.88671875" customWidth="1"/>
    <col min="7687" max="7687" width="0.88671875" customWidth="1"/>
    <col min="7688" max="7688" width="8.44140625" customWidth="1"/>
    <col min="7689" max="7689" width="9.109375" customWidth="1"/>
    <col min="7690" max="7690" width="0.88671875" customWidth="1"/>
    <col min="7691" max="7691" width="7" customWidth="1"/>
    <col min="7692" max="7692" width="8" customWidth="1"/>
    <col min="7693" max="7693" width="5.5546875" customWidth="1"/>
    <col min="7694" max="7694" width="2.5546875" customWidth="1"/>
    <col min="7695" max="7695" width="5.5546875" customWidth="1"/>
    <col min="7696" max="7696" width="1.5546875" customWidth="1"/>
    <col min="7697" max="7697" width="5.5546875" customWidth="1"/>
    <col min="7698" max="7698" width="1.5546875" customWidth="1"/>
    <col min="7937" max="7937" width="26.5546875" customWidth="1"/>
    <col min="7938" max="7938" width="18.6640625" customWidth="1"/>
    <col min="7939" max="7939" width="7.6640625" customWidth="1"/>
    <col min="7940" max="7940" width="0.88671875" customWidth="1"/>
    <col min="7941" max="7941" width="9.5546875" customWidth="1"/>
    <col min="7942" max="7942" width="7.88671875" customWidth="1"/>
    <col min="7943" max="7943" width="0.88671875" customWidth="1"/>
    <col min="7944" max="7944" width="8.44140625" customWidth="1"/>
    <col min="7945" max="7945" width="9.109375" customWidth="1"/>
    <col min="7946" max="7946" width="0.88671875" customWidth="1"/>
    <col min="7947" max="7947" width="7" customWidth="1"/>
    <col min="7948" max="7948" width="8" customWidth="1"/>
    <col min="7949" max="7949" width="5.5546875" customWidth="1"/>
    <col min="7950" max="7950" width="2.5546875" customWidth="1"/>
    <col min="7951" max="7951" width="5.5546875" customWidth="1"/>
    <col min="7952" max="7952" width="1.5546875" customWidth="1"/>
    <col min="7953" max="7953" width="5.5546875" customWidth="1"/>
    <col min="7954" max="7954" width="1.5546875" customWidth="1"/>
    <col min="8193" max="8193" width="26.5546875" customWidth="1"/>
    <col min="8194" max="8194" width="18.6640625" customWidth="1"/>
    <col min="8195" max="8195" width="7.6640625" customWidth="1"/>
    <col min="8196" max="8196" width="0.88671875" customWidth="1"/>
    <col min="8197" max="8197" width="9.5546875" customWidth="1"/>
    <col min="8198" max="8198" width="7.88671875" customWidth="1"/>
    <col min="8199" max="8199" width="0.88671875" customWidth="1"/>
    <col min="8200" max="8200" width="8.44140625" customWidth="1"/>
    <col min="8201" max="8201" width="9.109375" customWidth="1"/>
    <col min="8202" max="8202" width="0.88671875" customWidth="1"/>
    <col min="8203" max="8203" width="7" customWidth="1"/>
    <col min="8204" max="8204" width="8" customWidth="1"/>
    <col min="8205" max="8205" width="5.5546875" customWidth="1"/>
    <col min="8206" max="8206" width="2.5546875" customWidth="1"/>
    <col min="8207" max="8207" width="5.5546875" customWidth="1"/>
    <col min="8208" max="8208" width="1.5546875" customWidth="1"/>
    <col min="8209" max="8209" width="5.5546875" customWidth="1"/>
    <col min="8210" max="8210" width="1.5546875" customWidth="1"/>
    <col min="8449" max="8449" width="26.5546875" customWidth="1"/>
    <col min="8450" max="8450" width="18.6640625" customWidth="1"/>
    <col min="8451" max="8451" width="7.6640625" customWidth="1"/>
    <col min="8452" max="8452" width="0.88671875" customWidth="1"/>
    <col min="8453" max="8453" width="9.5546875" customWidth="1"/>
    <col min="8454" max="8454" width="7.88671875" customWidth="1"/>
    <col min="8455" max="8455" width="0.88671875" customWidth="1"/>
    <col min="8456" max="8456" width="8.44140625" customWidth="1"/>
    <col min="8457" max="8457" width="9.109375" customWidth="1"/>
    <col min="8458" max="8458" width="0.88671875" customWidth="1"/>
    <col min="8459" max="8459" width="7" customWidth="1"/>
    <col min="8460" max="8460" width="8" customWidth="1"/>
    <col min="8461" max="8461" width="5.5546875" customWidth="1"/>
    <col min="8462" max="8462" width="2.5546875" customWidth="1"/>
    <col min="8463" max="8463" width="5.5546875" customWidth="1"/>
    <col min="8464" max="8464" width="1.5546875" customWidth="1"/>
    <col min="8465" max="8465" width="5.5546875" customWidth="1"/>
    <col min="8466" max="8466" width="1.5546875" customWidth="1"/>
    <col min="8705" max="8705" width="26.5546875" customWidth="1"/>
    <col min="8706" max="8706" width="18.6640625" customWidth="1"/>
    <col min="8707" max="8707" width="7.6640625" customWidth="1"/>
    <col min="8708" max="8708" width="0.88671875" customWidth="1"/>
    <col min="8709" max="8709" width="9.5546875" customWidth="1"/>
    <col min="8710" max="8710" width="7.88671875" customWidth="1"/>
    <col min="8711" max="8711" width="0.88671875" customWidth="1"/>
    <col min="8712" max="8712" width="8.44140625" customWidth="1"/>
    <col min="8713" max="8713" width="9.109375" customWidth="1"/>
    <col min="8714" max="8714" width="0.88671875" customWidth="1"/>
    <col min="8715" max="8715" width="7" customWidth="1"/>
    <col min="8716" max="8716" width="8" customWidth="1"/>
    <col min="8717" max="8717" width="5.5546875" customWidth="1"/>
    <col min="8718" max="8718" width="2.5546875" customWidth="1"/>
    <col min="8719" max="8719" width="5.5546875" customWidth="1"/>
    <col min="8720" max="8720" width="1.5546875" customWidth="1"/>
    <col min="8721" max="8721" width="5.5546875" customWidth="1"/>
    <col min="8722" max="8722" width="1.5546875" customWidth="1"/>
    <col min="8961" max="8961" width="26.5546875" customWidth="1"/>
    <col min="8962" max="8962" width="18.6640625" customWidth="1"/>
    <col min="8963" max="8963" width="7.6640625" customWidth="1"/>
    <col min="8964" max="8964" width="0.88671875" customWidth="1"/>
    <col min="8965" max="8965" width="9.5546875" customWidth="1"/>
    <col min="8966" max="8966" width="7.88671875" customWidth="1"/>
    <col min="8967" max="8967" width="0.88671875" customWidth="1"/>
    <col min="8968" max="8968" width="8.44140625" customWidth="1"/>
    <col min="8969" max="8969" width="9.109375" customWidth="1"/>
    <col min="8970" max="8970" width="0.88671875" customWidth="1"/>
    <col min="8971" max="8971" width="7" customWidth="1"/>
    <col min="8972" max="8972" width="8" customWidth="1"/>
    <col min="8973" max="8973" width="5.5546875" customWidth="1"/>
    <col min="8974" max="8974" width="2.5546875" customWidth="1"/>
    <col min="8975" max="8975" width="5.5546875" customWidth="1"/>
    <col min="8976" max="8976" width="1.5546875" customWidth="1"/>
    <col min="8977" max="8977" width="5.5546875" customWidth="1"/>
    <col min="8978" max="8978" width="1.5546875" customWidth="1"/>
    <col min="9217" max="9217" width="26.5546875" customWidth="1"/>
    <col min="9218" max="9218" width="18.6640625" customWidth="1"/>
    <col min="9219" max="9219" width="7.6640625" customWidth="1"/>
    <col min="9220" max="9220" width="0.88671875" customWidth="1"/>
    <col min="9221" max="9221" width="9.5546875" customWidth="1"/>
    <col min="9222" max="9222" width="7.88671875" customWidth="1"/>
    <col min="9223" max="9223" width="0.88671875" customWidth="1"/>
    <col min="9224" max="9224" width="8.44140625" customWidth="1"/>
    <col min="9225" max="9225" width="9.109375" customWidth="1"/>
    <col min="9226" max="9226" width="0.88671875" customWidth="1"/>
    <col min="9227" max="9227" width="7" customWidth="1"/>
    <col min="9228" max="9228" width="8" customWidth="1"/>
    <col min="9229" max="9229" width="5.5546875" customWidth="1"/>
    <col min="9230" max="9230" width="2.5546875" customWidth="1"/>
    <col min="9231" max="9231" width="5.5546875" customWidth="1"/>
    <col min="9232" max="9232" width="1.5546875" customWidth="1"/>
    <col min="9233" max="9233" width="5.5546875" customWidth="1"/>
    <col min="9234" max="9234" width="1.5546875" customWidth="1"/>
    <col min="9473" max="9473" width="26.5546875" customWidth="1"/>
    <col min="9474" max="9474" width="18.6640625" customWidth="1"/>
    <col min="9475" max="9475" width="7.6640625" customWidth="1"/>
    <col min="9476" max="9476" width="0.88671875" customWidth="1"/>
    <col min="9477" max="9477" width="9.5546875" customWidth="1"/>
    <col min="9478" max="9478" width="7.88671875" customWidth="1"/>
    <col min="9479" max="9479" width="0.88671875" customWidth="1"/>
    <col min="9480" max="9480" width="8.44140625" customWidth="1"/>
    <col min="9481" max="9481" width="9.109375" customWidth="1"/>
    <col min="9482" max="9482" width="0.88671875" customWidth="1"/>
    <col min="9483" max="9483" width="7" customWidth="1"/>
    <col min="9484" max="9484" width="8" customWidth="1"/>
    <col min="9485" max="9485" width="5.5546875" customWidth="1"/>
    <col min="9486" max="9486" width="2.5546875" customWidth="1"/>
    <col min="9487" max="9487" width="5.5546875" customWidth="1"/>
    <col min="9488" max="9488" width="1.5546875" customWidth="1"/>
    <col min="9489" max="9489" width="5.5546875" customWidth="1"/>
    <col min="9490" max="9490" width="1.5546875" customWidth="1"/>
    <col min="9729" max="9729" width="26.5546875" customWidth="1"/>
    <col min="9730" max="9730" width="18.6640625" customWidth="1"/>
    <col min="9731" max="9731" width="7.6640625" customWidth="1"/>
    <col min="9732" max="9732" width="0.88671875" customWidth="1"/>
    <col min="9733" max="9733" width="9.5546875" customWidth="1"/>
    <col min="9734" max="9734" width="7.88671875" customWidth="1"/>
    <col min="9735" max="9735" width="0.88671875" customWidth="1"/>
    <col min="9736" max="9736" width="8.44140625" customWidth="1"/>
    <col min="9737" max="9737" width="9.109375" customWidth="1"/>
    <col min="9738" max="9738" width="0.88671875" customWidth="1"/>
    <col min="9739" max="9739" width="7" customWidth="1"/>
    <col min="9740" max="9740" width="8" customWidth="1"/>
    <col min="9741" max="9741" width="5.5546875" customWidth="1"/>
    <col min="9742" max="9742" width="2.5546875" customWidth="1"/>
    <col min="9743" max="9743" width="5.5546875" customWidth="1"/>
    <col min="9744" max="9744" width="1.5546875" customWidth="1"/>
    <col min="9745" max="9745" width="5.5546875" customWidth="1"/>
    <col min="9746" max="9746" width="1.5546875" customWidth="1"/>
    <col min="9985" max="9985" width="26.5546875" customWidth="1"/>
    <col min="9986" max="9986" width="18.6640625" customWidth="1"/>
    <col min="9987" max="9987" width="7.6640625" customWidth="1"/>
    <col min="9988" max="9988" width="0.88671875" customWidth="1"/>
    <col min="9989" max="9989" width="9.5546875" customWidth="1"/>
    <col min="9990" max="9990" width="7.88671875" customWidth="1"/>
    <col min="9991" max="9991" width="0.88671875" customWidth="1"/>
    <col min="9992" max="9992" width="8.44140625" customWidth="1"/>
    <col min="9993" max="9993" width="9.109375" customWidth="1"/>
    <col min="9994" max="9994" width="0.88671875" customWidth="1"/>
    <col min="9995" max="9995" width="7" customWidth="1"/>
    <col min="9996" max="9996" width="8" customWidth="1"/>
    <col min="9997" max="9997" width="5.5546875" customWidth="1"/>
    <col min="9998" max="9998" width="2.5546875" customWidth="1"/>
    <col min="9999" max="9999" width="5.5546875" customWidth="1"/>
    <col min="10000" max="10000" width="1.5546875" customWidth="1"/>
    <col min="10001" max="10001" width="5.5546875" customWidth="1"/>
    <col min="10002" max="10002" width="1.5546875" customWidth="1"/>
    <col min="10241" max="10241" width="26.5546875" customWidth="1"/>
    <col min="10242" max="10242" width="18.6640625" customWidth="1"/>
    <col min="10243" max="10243" width="7.6640625" customWidth="1"/>
    <col min="10244" max="10244" width="0.88671875" customWidth="1"/>
    <col min="10245" max="10245" width="9.5546875" customWidth="1"/>
    <col min="10246" max="10246" width="7.88671875" customWidth="1"/>
    <col min="10247" max="10247" width="0.88671875" customWidth="1"/>
    <col min="10248" max="10248" width="8.44140625" customWidth="1"/>
    <col min="10249" max="10249" width="9.109375" customWidth="1"/>
    <col min="10250" max="10250" width="0.88671875" customWidth="1"/>
    <col min="10251" max="10251" width="7" customWidth="1"/>
    <col min="10252" max="10252" width="8" customWidth="1"/>
    <col min="10253" max="10253" width="5.5546875" customWidth="1"/>
    <col min="10254" max="10254" width="2.5546875" customWidth="1"/>
    <col min="10255" max="10255" width="5.5546875" customWidth="1"/>
    <col min="10256" max="10256" width="1.5546875" customWidth="1"/>
    <col min="10257" max="10257" width="5.5546875" customWidth="1"/>
    <col min="10258" max="10258" width="1.5546875" customWidth="1"/>
    <col min="10497" max="10497" width="26.5546875" customWidth="1"/>
    <col min="10498" max="10498" width="18.6640625" customWidth="1"/>
    <col min="10499" max="10499" width="7.6640625" customWidth="1"/>
    <col min="10500" max="10500" width="0.88671875" customWidth="1"/>
    <col min="10501" max="10501" width="9.5546875" customWidth="1"/>
    <col min="10502" max="10502" width="7.88671875" customWidth="1"/>
    <col min="10503" max="10503" width="0.88671875" customWidth="1"/>
    <col min="10504" max="10504" width="8.44140625" customWidth="1"/>
    <col min="10505" max="10505" width="9.109375" customWidth="1"/>
    <col min="10506" max="10506" width="0.88671875" customWidth="1"/>
    <col min="10507" max="10507" width="7" customWidth="1"/>
    <col min="10508" max="10508" width="8" customWidth="1"/>
    <col min="10509" max="10509" width="5.5546875" customWidth="1"/>
    <col min="10510" max="10510" width="2.5546875" customWidth="1"/>
    <col min="10511" max="10511" width="5.5546875" customWidth="1"/>
    <col min="10512" max="10512" width="1.5546875" customWidth="1"/>
    <col min="10513" max="10513" width="5.5546875" customWidth="1"/>
    <col min="10514" max="10514" width="1.5546875" customWidth="1"/>
    <col min="10753" max="10753" width="26.5546875" customWidth="1"/>
    <col min="10754" max="10754" width="18.6640625" customWidth="1"/>
    <col min="10755" max="10755" width="7.6640625" customWidth="1"/>
    <col min="10756" max="10756" width="0.88671875" customWidth="1"/>
    <col min="10757" max="10757" width="9.5546875" customWidth="1"/>
    <col min="10758" max="10758" width="7.88671875" customWidth="1"/>
    <col min="10759" max="10759" width="0.88671875" customWidth="1"/>
    <col min="10760" max="10760" width="8.44140625" customWidth="1"/>
    <col min="10761" max="10761" width="9.109375" customWidth="1"/>
    <col min="10762" max="10762" width="0.88671875" customWidth="1"/>
    <col min="10763" max="10763" width="7" customWidth="1"/>
    <col min="10764" max="10764" width="8" customWidth="1"/>
    <col min="10765" max="10765" width="5.5546875" customWidth="1"/>
    <col min="10766" max="10766" width="2.5546875" customWidth="1"/>
    <col min="10767" max="10767" width="5.5546875" customWidth="1"/>
    <col min="10768" max="10768" width="1.5546875" customWidth="1"/>
    <col min="10769" max="10769" width="5.5546875" customWidth="1"/>
    <col min="10770" max="10770" width="1.5546875" customWidth="1"/>
    <col min="11009" max="11009" width="26.5546875" customWidth="1"/>
    <col min="11010" max="11010" width="18.6640625" customWidth="1"/>
    <col min="11011" max="11011" width="7.6640625" customWidth="1"/>
    <col min="11012" max="11012" width="0.88671875" customWidth="1"/>
    <col min="11013" max="11013" width="9.5546875" customWidth="1"/>
    <col min="11014" max="11014" width="7.88671875" customWidth="1"/>
    <col min="11015" max="11015" width="0.88671875" customWidth="1"/>
    <col min="11016" max="11016" width="8.44140625" customWidth="1"/>
    <col min="11017" max="11017" width="9.109375" customWidth="1"/>
    <col min="11018" max="11018" width="0.88671875" customWidth="1"/>
    <col min="11019" max="11019" width="7" customWidth="1"/>
    <col min="11020" max="11020" width="8" customWidth="1"/>
    <col min="11021" max="11021" width="5.5546875" customWidth="1"/>
    <col min="11022" max="11022" width="2.5546875" customWidth="1"/>
    <col min="11023" max="11023" width="5.5546875" customWidth="1"/>
    <col min="11024" max="11024" width="1.5546875" customWidth="1"/>
    <col min="11025" max="11025" width="5.5546875" customWidth="1"/>
    <col min="11026" max="11026" width="1.5546875" customWidth="1"/>
    <col min="11265" max="11265" width="26.5546875" customWidth="1"/>
    <col min="11266" max="11266" width="18.6640625" customWidth="1"/>
    <col min="11267" max="11267" width="7.6640625" customWidth="1"/>
    <col min="11268" max="11268" width="0.88671875" customWidth="1"/>
    <col min="11269" max="11269" width="9.5546875" customWidth="1"/>
    <col min="11270" max="11270" width="7.88671875" customWidth="1"/>
    <col min="11271" max="11271" width="0.88671875" customWidth="1"/>
    <col min="11272" max="11272" width="8.44140625" customWidth="1"/>
    <col min="11273" max="11273" width="9.109375" customWidth="1"/>
    <col min="11274" max="11274" width="0.88671875" customWidth="1"/>
    <col min="11275" max="11275" width="7" customWidth="1"/>
    <col min="11276" max="11276" width="8" customWidth="1"/>
    <col min="11277" max="11277" width="5.5546875" customWidth="1"/>
    <col min="11278" max="11278" width="2.5546875" customWidth="1"/>
    <col min="11279" max="11279" width="5.5546875" customWidth="1"/>
    <col min="11280" max="11280" width="1.5546875" customWidth="1"/>
    <col min="11281" max="11281" width="5.5546875" customWidth="1"/>
    <col min="11282" max="11282" width="1.5546875" customWidth="1"/>
    <col min="11521" max="11521" width="26.5546875" customWidth="1"/>
    <col min="11522" max="11522" width="18.6640625" customWidth="1"/>
    <col min="11523" max="11523" width="7.6640625" customWidth="1"/>
    <col min="11524" max="11524" width="0.88671875" customWidth="1"/>
    <col min="11525" max="11525" width="9.5546875" customWidth="1"/>
    <col min="11526" max="11526" width="7.88671875" customWidth="1"/>
    <col min="11527" max="11527" width="0.88671875" customWidth="1"/>
    <col min="11528" max="11528" width="8.44140625" customWidth="1"/>
    <col min="11529" max="11529" width="9.109375" customWidth="1"/>
    <col min="11530" max="11530" width="0.88671875" customWidth="1"/>
    <col min="11531" max="11531" width="7" customWidth="1"/>
    <col min="11532" max="11532" width="8" customWidth="1"/>
    <col min="11533" max="11533" width="5.5546875" customWidth="1"/>
    <col min="11534" max="11534" width="2.5546875" customWidth="1"/>
    <col min="11535" max="11535" width="5.5546875" customWidth="1"/>
    <col min="11536" max="11536" width="1.5546875" customWidth="1"/>
    <col min="11537" max="11537" width="5.5546875" customWidth="1"/>
    <col min="11538" max="11538" width="1.5546875" customWidth="1"/>
    <col min="11777" max="11777" width="26.5546875" customWidth="1"/>
    <col min="11778" max="11778" width="18.6640625" customWidth="1"/>
    <col min="11779" max="11779" width="7.6640625" customWidth="1"/>
    <col min="11780" max="11780" width="0.88671875" customWidth="1"/>
    <col min="11781" max="11781" width="9.5546875" customWidth="1"/>
    <col min="11782" max="11782" width="7.88671875" customWidth="1"/>
    <col min="11783" max="11783" width="0.88671875" customWidth="1"/>
    <col min="11784" max="11784" width="8.44140625" customWidth="1"/>
    <col min="11785" max="11785" width="9.109375" customWidth="1"/>
    <col min="11786" max="11786" width="0.88671875" customWidth="1"/>
    <col min="11787" max="11787" width="7" customWidth="1"/>
    <col min="11788" max="11788" width="8" customWidth="1"/>
    <col min="11789" max="11789" width="5.5546875" customWidth="1"/>
    <col min="11790" max="11790" width="2.5546875" customWidth="1"/>
    <col min="11791" max="11791" width="5.5546875" customWidth="1"/>
    <col min="11792" max="11792" width="1.5546875" customWidth="1"/>
    <col min="11793" max="11793" width="5.5546875" customWidth="1"/>
    <col min="11794" max="11794" width="1.5546875" customWidth="1"/>
    <col min="12033" max="12033" width="26.5546875" customWidth="1"/>
    <col min="12034" max="12034" width="18.6640625" customWidth="1"/>
    <col min="12035" max="12035" width="7.6640625" customWidth="1"/>
    <col min="12036" max="12036" width="0.88671875" customWidth="1"/>
    <col min="12037" max="12037" width="9.5546875" customWidth="1"/>
    <col min="12038" max="12038" width="7.88671875" customWidth="1"/>
    <col min="12039" max="12039" width="0.88671875" customWidth="1"/>
    <col min="12040" max="12040" width="8.44140625" customWidth="1"/>
    <col min="12041" max="12041" width="9.109375" customWidth="1"/>
    <col min="12042" max="12042" width="0.88671875" customWidth="1"/>
    <col min="12043" max="12043" width="7" customWidth="1"/>
    <col min="12044" max="12044" width="8" customWidth="1"/>
    <col min="12045" max="12045" width="5.5546875" customWidth="1"/>
    <col min="12046" max="12046" width="2.5546875" customWidth="1"/>
    <col min="12047" max="12047" width="5.5546875" customWidth="1"/>
    <col min="12048" max="12048" width="1.5546875" customWidth="1"/>
    <col min="12049" max="12049" width="5.5546875" customWidth="1"/>
    <col min="12050" max="12050" width="1.5546875" customWidth="1"/>
    <col min="12289" max="12289" width="26.5546875" customWidth="1"/>
    <col min="12290" max="12290" width="18.6640625" customWidth="1"/>
    <col min="12291" max="12291" width="7.6640625" customWidth="1"/>
    <col min="12292" max="12292" width="0.88671875" customWidth="1"/>
    <col min="12293" max="12293" width="9.5546875" customWidth="1"/>
    <col min="12294" max="12294" width="7.88671875" customWidth="1"/>
    <col min="12295" max="12295" width="0.88671875" customWidth="1"/>
    <col min="12296" max="12296" width="8.44140625" customWidth="1"/>
    <col min="12297" max="12297" width="9.109375" customWidth="1"/>
    <col min="12298" max="12298" width="0.88671875" customWidth="1"/>
    <col min="12299" max="12299" width="7" customWidth="1"/>
    <col min="12300" max="12300" width="8" customWidth="1"/>
    <col min="12301" max="12301" width="5.5546875" customWidth="1"/>
    <col min="12302" max="12302" width="2.5546875" customWidth="1"/>
    <col min="12303" max="12303" width="5.5546875" customWidth="1"/>
    <col min="12304" max="12304" width="1.5546875" customWidth="1"/>
    <col min="12305" max="12305" width="5.5546875" customWidth="1"/>
    <col min="12306" max="12306" width="1.5546875" customWidth="1"/>
    <col min="12545" max="12545" width="26.5546875" customWidth="1"/>
    <col min="12546" max="12546" width="18.6640625" customWidth="1"/>
    <col min="12547" max="12547" width="7.6640625" customWidth="1"/>
    <col min="12548" max="12548" width="0.88671875" customWidth="1"/>
    <col min="12549" max="12549" width="9.5546875" customWidth="1"/>
    <col min="12550" max="12550" width="7.88671875" customWidth="1"/>
    <col min="12551" max="12551" width="0.88671875" customWidth="1"/>
    <col min="12552" max="12552" width="8.44140625" customWidth="1"/>
    <col min="12553" max="12553" width="9.109375" customWidth="1"/>
    <col min="12554" max="12554" width="0.88671875" customWidth="1"/>
    <col min="12555" max="12555" width="7" customWidth="1"/>
    <col min="12556" max="12556" width="8" customWidth="1"/>
    <col min="12557" max="12557" width="5.5546875" customWidth="1"/>
    <col min="12558" max="12558" width="2.5546875" customWidth="1"/>
    <col min="12559" max="12559" width="5.5546875" customWidth="1"/>
    <col min="12560" max="12560" width="1.5546875" customWidth="1"/>
    <col min="12561" max="12561" width="5.5546875" customWidth="1"/>
    <col min="12562" max="12562" width="1.5546875" customWidth="1"/>
    <col min="12801" max="12801" width="26.5546875" customWidth="1"/>
    <col min="12802" max="12802" width="18.6640625" customWidth="1"/>
    <col min="12803" max="12803" width="7.6640625" customWidth="1"/>
    <col min="12804" max="12804" width="0.88671875" customWidth="1"/>
    <col min="12805" max="12805" width="9.5546875" customWidth="1"/>
    <col min="12806" max="12806" width="7.88671875" customWidth="1"/>
    <col min="12807" max="12807" width="0.88671875" customWidth="1"/>
    <col min="12808" max="12808" width="8.44140625" customWidth="1"/>
    <col min="12809" max="12809" width="9.109375" customWidth="1"/>
    <col min="12810" max="12810" width="0.88671875" customWidth="1"/>
    <col min="12811" max="12811" width="7" customWidth="1"/>
    <col min="12812" max="12812" width="8" customWidth="1"/>
    <col min="12813" max="12813" width="5.5546875" customWidth="1"/>
    <col min="12814" max="12814" width="2.5546875" customWidth="1"/>
    <col min="12815" max="12815" width="5.5546875" customWidth="1"/>
    <col min="12816" max="12816" width="1.5546875" customWidth="1"/>
    <col min="12817" max="12817" width="5.5546875" customWidth="1"/>
    <col min="12818" max="12818" width="1.5546875" customWidth="1"/>
    <col min="13057" max="13057" width="26.5546875" customWidth="1"/>
    <col min="13058" max="13058" width="18.6640625" customWidth="1"/>
    <col min="13059" max="13059" width="7.6640625" customWidth="1"/>
    <col min="13060" max="13060" width="0.88671875" customWidth="1"/>
    <col min="13061" max="13061" width="9.5546875" customWidth="1"/>
    <col min="13062" max="13062" width="7.88671875" customWidth="1"/>
    <col min="13063" max="13063" width="0.88671875" customWidth="1"/>
    <col min="13064" max="13064" width="8.44140625" customWidth="1"/>
    <col min="13065" max="13065" width="9.109375" customWidth="1"/>
    <col min="13066" max="13066" width="0.88671875" customWidth="1"/>
    <col min="13067" max="13067" width="7" customWidth="1"/>
    <col min="13068" max="13068" width="8" customWidth="1"/>
    <col min="13069" max="13069" width="5.5546875" customWidth="1"/>
    <col min="13070" max="13070" width="2.5546875" customWidth="1"/>
    <col min="13071" max="13071" width="5.5546875" customWidth="1"/>
    <col min="13072" max="13072" width="1.5546875" customWidth="1"/>
    <col min="13073" max="13073" width="5.5546875" customWidth="1"/>
    <col min="13074" max="13074" width="1.5546875" customWidth="1"/>
    <col min="13313" max="13313" width="26.5546875" customWidth="1"/>
    <col min="13314" max="13314" width="18.6640625" customWidth="1"/>
    <col min="13315" max="13315" width="7.6640625" customWidth="1"/>
    <col min="13316" max="13316" width="0.88671875" customWidth="1"/>
    <col min="13317" max="13317" width="9.5546875" customWidth="1"/>
    <col min="13318" max="13318" width="7.88671875" customWidth="1"/>
    <col min="13319" max="13319" width="0.88671875" customWidth="1"/>
    <col min="13320" max="13320" width="8.44140625" customWidth="1"/>
    <col min="13321" max="13321" width="9.109375" customWidth="1"/>
    <col min="13322" max="13322" width="0.88671875" customWidth="1"/>
    <col min="13323" max="13323" width="7" customWidth="1"/>
    <col min="13324" max="13324" width="8" customWidth="1"/>
    <col min="13325" max="13325" width="5.5546875" customWidth="1"/>
    <col min="13326" max="13326" width="2.5546875" customWidth="1"/>
    <col min="13327" max="13327" width="5.5546875" customWidth="1"/>
    <col min="13328" max="13328" width="1.5546875" customWidth="1"/>
    <col min="13329" max="13329" width="5.5546875" customWidth="1"/>
    <col min="13330" max="13330" width="1.5546875" customWidth="1"/>
    <col min="13569" max="13569" width="26.5546875" customWidth="1"/>
    <col min="13570" max="13570" width="18.6640625" customWidth="1"/>
    <col min="13571" max="13571" width="7.6640625" customWidth="1"/>
    <col min="13572" max="13572" width="0.88671875" customWidth="1"/>
    <col min="13573" max="13573" width="9.5546875" customWidth="1"/>
    <col min="13574" max="13574" width="7.88671875" customWidth="1"/>
    <col min="13575" max="13575" width="0.88671875" customWidth="1"/>
    <col min="13576" max="13576" width="8.44140625" customWidth="1"/>
    <col min="13577" max="13577" width="9.109375" customWidth="1"/>
    <col min="13578" max="13578" width="0.88671875" customWidth="1"/>
    <col min="13579" max="13579" width="7" customWidth="1"/>
    <col min="13580" max="13580" width="8" customWidth="1"/>
    <col min="13581" max="13581" width="5.5546875" customWidth="1"/>
    <col min="13582" max="13582" width="2.5546875" customWidth="1"/>
    <col min="13583" max="13583" width="5.5546875" customWidth="1"/>
    <col min="13584" max="13584" width="1.5546875" customWidth="1"/>
    <col min="13585" max="13585" width="5.5546875" customWidth="1"/>
    <col min="13586" max="13586" width="1.5546875" customWidth="1"/>
    <col min="13825" max="13825" width="26.5546875" customWidth="1"/>
    <col min="13826" max="13826" width="18.6640625" customWidth="1"/>
    <col min="13827" max="13827" width="7.6640625" customWidth="1"/>
    <col min="13828" max="13828" width="0.88671875" customWidth="1"/>
    <col min="13829" max="13829" width="9.5546875" customWidth="1"/>
    <col min="13830" max="13830" width="7.88671875" customWidth="1"/>
    <col min="13831" max="13831" width="0.88671875" customWidth="1"/>
    <col min="13832" max="13832" width="8.44140625" customWidth="1"/>
    <col min="13833" max="13833" width="9.109375" customWidth="1"/>
    <col min="13834" max="13834" width="0.88671875" customWidth="1"/>
    <col min="13835" max="13835" width="7" customWidth="1"/>
    <col min="13836" max="13836" width="8" customWidth="1"/>
    <col min="13837" max="13837" width="5.5546875" customWidth="1"/>
    <col min="13838" max="13838" width="2.5546875" customWidth="1"/>
    <col min="13839" max="13839" width="5.5546875" customWidth="1"/>
    <col min="13840" max="13840" width="1.5546875" customWidth="1"/>
    <col min="13841" max="13841" width="5.5546875" customWidth="1"/>
    <col min="13842" max="13842" width="1.5546875" customWidth="1"/>
    <col min="14081" max="14081" width="26.5546875" customWidth="1"/>
    <col min="14082" max="14082" width="18.6640625" customWidth="1"/>
    <col min="14083" max="14083" width="7.6640625" customWidth="1"/>
    <col min="14084" max="14084" width="0.88671875" customWidth="1"/>
    <col min="14085" max="14085" width="9.5546875" customWidth="1"/>
    <col min="14086" max="14086" width="7.88671875" customWidth="1"/>
    <col min="14087" max="14087" width="0.88671875" customWidth="1"/>
    <col min="14088" max="14088" width="8.44140625" customWidth="1"/>
    <col min="14089" max="14089" width="9.109375" customWidth="1"/>
    <col min="14090" max="14090" width="0.88671875" customWidth="1"/>
    <col min="14091" max="14091" width="7" customWidth="1"/>
    <col min="14092" max="14092" width="8" customWidth="1"/>
    <col min="14093" max="14093" width="5.5546875" customWidth="1"/>
    <col min="14094" max="14094" width="2.5546875" customWidth="1"/>
    <col min="14095" max="14095" width="5.5546875" customWidth="1"/>
    <col min="14096" max="14096" width="1.5546875" customWidth="1"/>
    <col min="14097" max="14097" width="5.5546875" customWidth="1"/>
    <col min="14098" max="14098" width="1.5546875" customWidth="1"/>
    <col min="14337" max="14337" width="26.5546875" customWidth="1"/>
    <col min="14338" max="14338" width="18.6640625" customWidth="1"/>
    <col min="14339" max="14339" width="7.6640625" customWidth="1"/>
    <col min="14340" max="14340" width="0.88671875" customWidth="1"/>
    <col min="14341" max="14341" width="9.5546875" customWidth="1"/>
    <col min="14342" max="14342" width="7.88671875" customWidth="1"/>
    <col min="14343" max="14343" width="0.88671875" customWidth="1"/>
    <col min="14344" max="14344" width="8.44140625" customWidth="1"/>
    <col min="14345" max="14345" width="9.109375" customWidth="1"/>
    <col min="14346" max="14346" width="0.88671875" customWidth="1"/>
    <col min="14347" max="14347" width="7" customWidth="1"/>
    <col min="14348" max="14348" width="8" customWidth="1"/>
    <col min="14349" max="14349" width="5.5546875" customWidth="1"/>
    <col min="14350" max="14350" width="2.5546875" customWidth="1"/>
    <col min="14351" max="14351" width="5.5546875" customWidth="1"/>
    <col min="14352" max="14352" width="1.5546875" customWidth="1"/>
    <col min="14353" max="14353" width="5.5546875" customWidth="1"/>
    <col min="14354" max="14354" width="1.5546875" customWidth="1"/>
    <col min="14593" max="14593" width="26.5546875" customWidth="1"/>
    <col min="14594" max="14594" width="18.6640625" customWidth="1"/>
    <col min="14595" max="14595" width="7.6640625" customWidth="1"/>
    <col min="14596" max="14596" width="0.88671875" customWidth="1"/>
    <col min="14597" max="14597" width="9.5546875" customWidth="1"/>
    <col min="14598" max="14598" width="7.88671875" customWidth="1"/>
    <col min="14599" max="14599" width="0.88671875" customWidth="1"/>
    <col min="14600" max="14600" width="8.44140625" customWidth="1"/>
    <col min="14601" max="14601" width="9.109375" customWidth="1"/>
    <col min="14602" max="14602" width="0.88671875" customWidth="1"/>
    <col min="14603" max="14603" width="7" customWidth="1"/>
    <col min="14604" max="14604" width="8" customWidth="1"/>
    <col min="14605" max="14605" width="5.5546875" customWidth="1"/>
    <col min="14606" max="14606" width="2.5546875" customWidth="1"/>
    <col min="14607" max="14607" width="5.5546875" customWidth="1"/>
    <col min="14608" max="14608" width="1.5546875" customWidth="1"/>
    <col min="14609" max="14609" width="5.5546875" customWidth="1"/>
    <col min="14610" max="14610" width="1.5546875" customWidth="1"/>
    <col min="14849" max="14849" width="26.5546875" customWidth="1"/>
    <col min="14850" max="14850" width="18.6640625" customWidth="1"/>
    <col min="14851" max="14851" width="7.6640625" customWidth="1"/>
    <col min="14852" max="14852" width="0.88671875" customWidth="1"/>
    <col min="14853" max="14853" width="9.5546875" customWidth="1"/>
    <col min="14854" max="14854" width="7.88671875" customWidth="1"/>
    <col min="14855" max="14855" width="0.88671875" customWidth="1"/>
    <col min="14856" max="14856" width="8.44140625" customWidth="1"/>
    <col min="14857" max="14857" width="9.109375" customWidth="1"/>
    <col min="14858" max="14858" width="0.88671875" customWidth="1"/>
    <col min="14859" max="14859" width="7" customWidth="1"/>
    <col min="14860" max="14860" width="8" customWidth="1"/>
    <col min="14861" max="14861" width="5.5546875" customWidth="1"/>
    <col min="14862" max="14862" width="2.5546875" customWidth="1"/>
    <col min="14863" max="14863" width="5.5546875" customWidth="1"/>
    <col min="14864" max="14864" width="1.5546875" customWidth="1"/>
    <col min="14865" max="14865" width="5.5546875" customWidth="1"/>
    <col min="14866" max="14866" width="1.5546875" customWidth="1"/>
    <col min="15105" max="15105" width="26.5546875" customWidth="1"/>
    <col min="15106" max="15106" width="18.6640625" customWidth="1"/>
    <col min="15107" max="15107" width="7.6640625" customWidth="1"/>
    <col min="15108" max="15108" width="0.88671875" customWidth="1"/>
    <col min="15109" max="15109" width="9.5546875" customWidth="1"/>
    <col min="15110" max="15110" width="7.88671875" customWidth="1"/>
    <col min="15111" max="15111" width="0.88671875" customWidth="1"/>
    <col min="15112" max="15112" width="8.44140625" customWidth="1"/>
    <col min="15113" max="15113" width="9.109375" customWidth="1"/>
    <col min="15114" max="15114" width="0.88671875" customWidth="1"/>
    <col min="15115" max="15115" width="7" customWidth="1"/>
    <col min="15116" max="15116" width="8" customWidth="1"/>
    <col min="15117" max="15117" width="5.5546875" customWidth="1"/>
    <col min="15118" max="15118" width="2.5546875" customWidth="1"/>
    <col min="15119" max="15119" width="5.5546875" customWidth="1"/>
    <col min="15120" max="15120" width="1.5546875" customWidth="1"/>
    <col min="15121" max="15121" width="5.5546875" customWidth="1"/>
    <col min="15122" max="15122" width="1.5546875" customWidth="1"/>
    <col min="15361" max="15361" width="26.5546875" customWidth="1"/>
    <col min="15362" max="15362" width="18.6640625" customWidth="1"/>
    <col min="15363" max="15363" width="7.6640625" customWidth="1"/>
    <col min="15364" max="15364" width="0.88671875" customWidth="1"/>
    <col min="15365" max="15365" width="9.5546875" customWidth="1"/>
    <col min="15366" max="15366" width="7.88671875" customWidth="1"/>
    <col min="15367" max="15367" width="0.88671875" customWidth="1"/>
    <col min="15368" max="15368" width="8.44140625" customWidth="1"/>
    <col min="15369" max="15369" width="9.109375" customWidth="1"/>
    <col min="15370" max="15370" width="0.88671875" customWidth="1"/>
    <col min="15371" max="15371" width="7" customWidth="1"/>
    <col min="15372" max="15372" width="8" customWidth="1"/>
    <col min="15373" max="15373" width="5.5546875" customWidth="1"/>
    <col min="15374" max="15374" width="2.5546875" customWidth="1"/>
    <col min="15375" max="15375" width="5.5546875" customWidth="1"/>
    <col min="15376" max="15376" width="1.5546875" customWidth="1"/>
    <col min="15377" max="15377" width="5.5546875" customWidth="1"/>
    <col min="15378" max="15378" width="1.5546875" customWidth="1"/>
    <col min="15617" max="15617" width="26.5546875" customWidth="1"/>
    <col min="15618" max="15618" width="18.6640625" customWidth="1"/>
    <col min="15619" max="15619" width="7.6640625" customWidth="1"/>
    <col min="15620" max="15620" width="0.88671875" customWidth="1"/>
    <col min="15621" max="15621" width="9.5546875" customWidth="1"/>
    <col min="15622" max="15622" width="7.88671875" customWidth="1"/>
    <col min="15623" max="15623" width="0.88671875" customWidth="1"/>
    <col min="15624" max="15624" width="8.44140625" customWidth="1"/>
    <col min="15625" max="15625" width="9.109375" customWidth="1"/>
    <col min="15626" max="15626" width="0.88671875" customWidth="1"/>
    <col min="15627" max="15627" width="7" customWidth="1"/>
    <col min="15628" max="15628" width="8" customWidth="1"/>
    <col min="15629" max="15629" width="5.5546875" customWidth="1"/>
    <col min="15630" max="15630" width="2.5546875" customWidth="1"/>
    <col min="15631" max="15631" width="5.5546875" customWidth="1"/>
    <col min="15632" max="15632" width="1.5546875" customWidth="1"/>
    <col min="15633" max="15633" width="5.5546875" customWidth="1"/>
    <col min="15634" max="15634" width="1.5546875" customWidth="1"/>
    <col min="15873" max="15873" width="26.5546875" customWidth="1"/>
    <col min="15874" max="15874" width="18.6640625" customWidth="1"/>
    <col min="15875" max="15875" width="7.6640625" customWidth="1"/>
    <col min="15876" max="15876" width="0.88671875" customWidth="1"/>
    <col min="15877" max="15877" width="9.5546875" customWidth="1"/>
    <col min="15878" max="15878" width="7.88671875" customWidth="1"/>
    <col min="15879" max="15879" width="0.88671875" customWidth="1"/>
    <col min="15880" max="15880" width="8.44140625" customWidth="1"/>
    <col min="15881" max="15881" width="9.109375" customWidth="1"/>
    <col min="15882" max="15882" width="0.88671875" customWidth="1"/>
    <col min="15883" max="15883" width="7" customWidth="1"/>
    <col min="15884" max="15884" width="8" customWidth="1"/>
    <col min="15885" max="15885" width="5.5546875" customWidth="1"/>
    <col min="15886" max="15886" width="2.5546875" customWidth="1"/>
    <col min="15887" max="15887" width="5.5546875" customWidth="1"/>
    <col min="15888" max="15888" width="1.5546875" customWidth="1"/>
    <col min="15889" max="15889" width="5.5546875" customWidth="1"/>
    <col min="15890" max="15890" width="1.5546875" customWidth="1"/>
    <col min="16129" max="16129" width="26.5546875" customWidth="1"/>
    <col min="16130" max="16130" width="18.6640625" customWidth="1"/>
    <col min="16131" max="16131" width="7.6640625" customWidth="1"/>
    <col min="16132" max="16132" width="0.88671875" customWidth="1"/>
    <col min="16133" max="16133" width="9.5546875" customWidth="1"/>
    <col min="16134" max="16134" width="7.88671875" customWidth="1"/>
    <col min="16135" max="16135" width="0.88671875" customWidth="1"/>
    <col min="16136" max="16136" width="8.44140625" customWidth="1"/>
    <col min="16137" max="16137" width="9.109375" customWidth="1"/>
    <col min="16138" max="16138" width="0.88671875" customWidth="1"/>
    <col min="16139" max="16139" width="7" customWidth="1"/>
    <col min="16140" max="16140" width="8" customWidth="1"/>
    <col min="16141" max="16141" width="5.5546875" customWidth="1"/>
    <col min="16142" max="16142" width="2.5546875" customWidth="1"/>
    <col min="16143" max="16143" width="5.5546875" customWidth="1"/>
    <col min="16144" max="16144" width="1.5546875" customWidth="1"/>
    <col min="16145" max="16145" width="5.5546875" customWidth="1"/>
    <col min="16146" max="16146" width="1.5546875" customWidth="1"/>
  </cols>
  <sheetData>
    <row r="1" spans="1:19" s="793" customFormat="1" ht="15" customHeight="1">
      <c r="A1" s="1998" t="s">
        <v>714</v>
      </c>
      <c r="B1" s="1998"/>
      <c r="C1" s="1998"/>
      <c r="D1" s="1998"/>
      <c r="E1" s="1998"/>
      <c r="F1" s="1998"/>
      <c r="G1" s="1998"/>
      <c r="H1" s="1998"/>
      <c r="I1" s="1998"/>
      <c r="J1" s="1998"/>
      <c r="K1" s="1998"/>
      <c r="L1" s="1998"/>
    </row>
    <row r="2" spans="1:19" s="793" customFormat="1" ht="15" customHeight="1">
      <c r="A2" s="1123"/>
      <c r="B2" s="1124"/>
      <c r="C2" s="1124"/>
      <c r="D2" s="1124"/>
      <c r="E2" s="1124"/>
      <c r="F2" s="1124"/>
      <c r="G2" s="1124"/>
      <c r="H2" s="1124"/>
      <c r="I2" s="1124"/>
      <c r="J2" s="1124"/>
      <c r="K2" s="1124"/>
      <c r="L2" s="1124"/>
    </row>
    <row r="3" spans="1:19" s="783" customFormat="1" ht="15.9" customHeight="1">
      <c r="A3" s="737"/>
      <c r="B3" s="1125"/>
      <c r="C3" s="1125" t="s">
        <v>470</v>
      </c>
      <c r="D3" s="1125"/>
      <c r="E3" s="1999" t="s">
        <v>715</v>
      </c>
      <c r="F3" s="1999"/>
      <c r="G3" s="845"/>
      <c r="H3" s="2000" t="s">
        <v>716</v>
      </c>
      <c r="I3" s="2000"/>
      <c r="J3" s="845"/>
      <c r="K3" s="2000" t="s">
        <v>716</v>
      </c>
      <c r="L3" s="2000"/>
      <c r="M3" s="782"/>
      <c r="N3" s="782"/>
      <c r="O3" s="782"/>
      <c r="P3" s="781"/>
      <c r="Q3" s="782"/>
      <c r="R3" s="782"/>
      <c r="S3" s="767"/>
    </row>
    <row r="4" spans="1:19" s="783" customFormat="1" ht="15.9" customHeight="1">
      <c r="A4" s="737"/>
      <c r="B4" s="1125"/>
      <c r="C4" s="1126" t="s">
        <v>717</v>
      </c>
      <c r="D4" s="1127"/>
      <c r="E4" s="2001" t="s">
        <v>718</v>
      </c>
      <c r="F4" s="2001"/>
      <c r="G4" s="1125"/>
      <c r="H4" s="2002" t="s">
        <v>719</v>
      </c>
      <c r="I4" s="2002"/>
      <c r="J4" s="1125"/>
      <c r="K4" s="2001" t="s">
        <v>720</v>
      </c>
      <c r="L4" s="2001"/>
      <c r="M4" s="782"/>
      <c r="N4" s="782"/>
      <c r="O4" s="782"/>
      <c r="P4" s="781"/>
      <c r="Q4" s="782"/>
      <c r="R4" s="782"/>
      <c r="S4" s="767"/>
    </row>
    <row r="5" spans="1:19" s="783" customFormat="1" ht="15.9" customHeight="1">
      <c r="A5" s="737" t="s">
        <v>721</v>
      </c>
      <c r="B5" s="1125" t="s">
        <v>722</v>
      </c>
      <c r="C5" s="743" t="s">
        <v>723</v>
      </c>
      <c r="D5" s="743"/>
      <c r="E5" s="743" t="s">
        <v>723</v>
      </c>
      <c r="F5" s="1128" t="s">
        <v>229</v>
      </c>
      <c r="G5" s="1128"/>
      <c r="H5" s="743" t="s">
        <v>723</v>
      </c>
      <c r="I5" s="1128" t="s">
        <v>229</v>
      </c>
      <c r="J5" s="1128"/>
      <c r="K5" s="743" t="s">
        <v>723</v>
      </c>
      <c r="L5" s="1128" t="s">
        <v>229</v>
      </c>
      <c r="M5" s="782"/>
      <c r="N5" s="782"/>
      <c r="O5" s="782"/>
      <c r="P5" s="781"/>
      <c r="Q5" s="782"/>
      <c r="R5" s="782"/>
      <c r="S5" s="767"/>
    </row>
    <row r="6" spans="1:19" s="783" customFormat="1" ht="5.0999999999999996" customHeight="1">
      <c r="A6" s="735"/>
      <c r="B6" s="732"/>
      <c r="C6" s="1129"/>
      <c r="D6" s="1129"/>
      <c r="E6" s="1130"/>
      <c r="F6" s="1130"/>
      <c r="G6" s="1130"/>
      <c r="H6" s="1130"/>
      <c r="I6" s="1130"/>
      <c r="J6" s="1130"/>
      <c r="K6" s="1130"/>
      <c r="L6" s="1130"/>
      <c r="M6" s="767"/>
      <c r="N6" s="767"/>
      <c r="O6" s="767"/>
      <c r="P6" s="767"/>
      <c r="Q6" s="767"/>
      <c r="R6" s="767"/>
      <c r="S6" s="767"/>
    </row>
    <row r="7" spans="1:19" s="783" customFormat="1" ht="21.9" customHeight="1">
      <c r="A7" s="1131" t="s">
        <v>724</v>
      </c>
      <c r="B7" s="1132"/>
      <c r="C7" s="1133"/>
      <c r="D7" s="1134"/>
      <c r="E7" s="1133"/>
      <c r="F7" s="1135"/>
      <c r="G7" s="1135"/>
      <c r="H7" s="1133"/>
      <c r="I7" s="1135"/>
      <c r="J7" s="1135"/>
      <c r="K7" s="1135"/>
      <c r="L7" s="1135"/>
      <c r="M7" s="767"/>
      <c r="N7" s="767"/>
      <c r="O7" s="767"/>
      <c r="P7" s="767"/>
      <c r="Q7" s="767"/>
      <c r="R7" s="767"/>
      <c r="S7" s="767"/>
    </row>
    <row r="8" spans="1:19" s="1142" customFormat="1" ht="21.9" customHeight="1">
      <c r="A8" s="1136" t="s">
        <v>725</v>
      </c>
      <c r="B8" s="1137" t="s">
        <v>66</v>
      </c>
      <c r="C8" s="1138">
        <f>K8+H8+E8</f>
        <v>1191.8900000000001</v>
      </c>
      <c r="D8" s="1139"/>
      <c r="E8" s="1138">
        <v>348.56</v>
      </c>
      <c r="F8" s="1140">
        <f>E8*100/C8</f>
        <v>29.244309458087574</v>
      </c>
      <c r="G8" s="1140"/>
      <c r="H8" s="1138">
        <v>736.35</v>
      </c>
      <c r="I8" s="1140">
        <f>H8*100/C8</f>
        <v>61.780030036328853</v>
      </c>
      <c r="J8" s="1140"/>
      <c r="K8" s="1141">
        <v>106.98</v>
      </c>
      <c r="L8" s="1140">
        <f>K8*100/C8</f>
        <v>8.9756605055835674</v>
      </c>
      <c r="M8" s="1140"/>
    </row>
    <row r="9" spans="1:19" s="1142" customFormat="1" ht="21.9" customHeight="1">
      <c r="A9" s="744" t="s">
        <v>726</v>
      </c>
      <c r="B9" s="1137" t="s">
        <v>82</v>
      </c>
      <c r="C9" s="1138">
        <f>K9+H9+E9</f>
        <v>250.70000000000002</v>
      </c>
      <c r="D9" s="1139"/>
      <c r="E9" s="1141">
        <v>24.66</v>
      </c>
      <c r="F9" s="1140">
        <f>E9*100/C9</f>
        <v>9.8364579178300744</v>
      </c>
      <c r="G9" s="1140"/>
      <c r="H9" s="1138">
        <v>80.2</v>
      </c>
      <c r="I9" s="1140">
        <f>H9*100/C9</f>
        <v>31.99042680494615</v>
      </c>
      <c r="J9" s="1140"/>
      <c r="K9" s="1141">
        <v>145.84</v>
      </c>
      <c r="L9" s="1140">
        <f t="shared" ref="L9:L14" si="0">K9*100/C9</f>
        <v>58.173115277223772</v>
      </c>
      <c r="M9" s="1140"/>
    </row>
    <row r="10" spans="1:19" s="1142" customFormat="1" ht="21.9" customHeight="1">
      <c r="A10" s="744" t="s">
        <v>727</v>
      </c>
      <c r="B10" s="1143" t="s">
        <v>728</v>
      </c>
      <c r="C10" s="1138">
        <f>K10+H10+E10</f>
        <v>2083.0499999999997</v>
      </c>
      <c r="D10" s="1139"/>
      <c r="E10" s="1141">
        <v>897.41</v>
      </c>
      <c r="F10" s="1140">
        <f>E10*100/C10</f>
        <v>43.081539089316152</v>
      </c>
      <c r="G10" s="1140"/>
      <c r="H10" s="1138">
        <v>492.84</v>
      </c>
      <c r="I10" s="1140">
        <f>H10*100/C10</f>
        <v>23.659537697126812</v>
      </c>
      <c r="J10" s="1140"/>
      <c r="K10" s="1141">
        <v>692.8</v>
      </c>
      <c r="L10" s="1140">
        <f t="shared" si="0"/>
        <v>33.258923213557047</v>
      </c>
      <c r="M10" s="1140"/>
    </row>
    <row r="11" spans="1:19" s="1142" customFormat="1" ht="21.9" customHeight="1">
      <c r="A11" s="744" t="s">
        <v>729</v>
      </c>
      <c r="B11" s="1143" t="s">
        <v>108</v>
      </c>
      <c r="C11" s="1138">
        <f>K11+H11+E11</f>
        <v>10499</v>
      </c>
      <c r="D11" s="1139"/>
      <c r="E11" s="1141">
        <v>7478</v>
      </c>
      <c r="F11" s="1140">
        <f>E11*100/C11</f>
        <v>71.225831031526809</v>
      </c>
      <c r="G11" s="1140"/>
      <c r="H11" s="1138">
        <v>1968</v>
      </c>
      <c r="I11" s="1140">
        <f>H11*100/C11</f>
        <v>18.744642346890181</v>
      </c>
      <c r="J11" s="1140"/>
      <c r="K11" s="1141">
        <v>1053</v>
      </c>
      <c r="L11" s="1140">
        <f t="shared" si="0"/>
        <v>10.029526621583008</v>
      </c>
      <c r="M11" s="1140"/>
    </row>
    <row r="12" spans="1:19" s="1142" customFormat="1" ht="21.9" customHeight="1">
      <c r="A12" s="744" t="s">
        <v>730</v>
      </c>
      <c r="B12" s="1143" t="s">
        <v>731</v>
      </c>
      <c r="C12" s="1138">
        <f>K12+H12+E12</f>
        <v>3154.66</v>
      </c>
      <c r="D12" s="1139"/>
      <c r="E12" s="1141">
        <v>765.1</v>
      </c>
      <c r="F12" s="1140">
        <f>E12*100/C12</f>
        <v>24.253009833072344</v>
      </c>
      <c r="G12" s="1140"/>
      <c r="H12" s="1138">
        <v>195.56</v>
      </c>
      <c r="I12" s="1140">
        <f>H12*100/C12</f>
        <v>6.1990832609536373</v>
      </c>
      <c r="J12" s="1140"/>
      <c r="K12" s="1141">
        <v>2194</v>
      </c>
      <c r="L12" s="1140">
        <f t="shared" si="0"/>
        <v>69.547906905974017</v>
      </c>
      <c r="M12" s="1140"/>
    </row>
    <row r="13" spans="1:19" s="1142" customFormat="1" ht="21.9" customHeight="1">
      <c r="A13" s="744"/>
      <c r="B13" s="1143" t="s">
        <v>732</v>
      </c>
      <c r="C13" s="1138"/>
      <c r="D13" s="1139"/>
      <c r="E13" s="1140"/>
      <c r="F13" s="1140"/>
      <c r="G13" s="1140"/>
      <c r="H13" s="1138"/>
      <c r="I13" s="1140"/>
      <c r="J13" s="1140"/>
      <c r="K13" s="1140"/>
      <c r="L13" s="1140"/>
      <c r="M13" s="1140"/>
    </row>
    <row r="14" spans="1:19" s="1142" customFormat="1" ht="21.9" customHeight="1">
      <c r="A14" s="744" t="s">
        <v>733</v>
      </c>
      <c r="B14" s="1143" t="s">
        <v>734</v>
      </c>
      <c r="C14" s="1138">
        <f>K14+H14+E14</f>
        <v>848.53</v>
      </c>
      <c r="D14" s="1141"/>
      <c r="E14" s="1141">
        <v>141.53</v>
      </c>
      <c r="F14" s="1140">
        <f>E14*100/C14</f>
        <v>16.679433844413278</v>
      </c>
      <c r="G14" s="1141"/>
      <c r="H14" s="1138">
        <v>446.5</v>
      </c>
      <c r="I14" s="1140">
        <f>H14*100/C14</f>
        <v>52.620414127962476</v>
      </c>
      <c r="J14" s="1141"/>
      <c r="K14" s="1141">
        <v>260.5</v>
      </c>
      <c r="L14" s="1140">
        <f t="shared" si="0"/>
        <v>30.700152027624245</v>
      </c>
      <c r="M14" s="1140"/>
    </row>
    <row r="15" spans="1:19" s="1142" customFormat="1" ht="21.9" customHeight="1">
      <c r="A15" s="744"/>
      <c r="B15" s="1143" t="s">
        <v>196</v>
      </c>
      <c r="C15" s="1139"/>
      <c r="D15" s="1141"/>
      <c r="E15" s="1140"/>
      <c r="F15" s="1141"/>
      <c r="G15" s="1141"/>
      <c r="H15" s="1138"/>
      <c r="I15" s="1141"/>
      <c r="J15" s="1141"/>
      <c r="K15" s="1141"/>
      <c r="L15" s="1141"/>
      <c r="M15" s="1141"/>
    </row>
    <row r="16" spans="1:19" s="1142" customFormat="1" ht="21.9" customHeight="1">
      <c r="A16" s="1131" t="s">
        <v>735</v>
      </c>
      <c r="B16" s="1144"/>
      <c r="C16" s="1145"/>
      <c r="D16" s="1146"/>
      <c r="E16" s="1147"/>
      <c r="F16" s="1133"/>
      <c r="G16" s="1148"/>
      <c r="H16" s="1149"/>
      <c r="I16" s="1149"/>
      <c r="J16" s="1147"/>
      <c r="K16" s="1150"/>
      <c r="L16" s="1150"/>
      <c r="M16" s="1140"/>
    </row>
    <row r="17" spans="1:18" s="1142" customFormat="1" ht="21.9" customHeight="1">
      <c r="A17" s="1151" t="s">
        <v>736</v>
      </c>
      <c r="B17" s="744"/>
      <c r="C17" s="1152"/>
      <c r="D17" s="1153"/>
      <c r="E17" s="1154"/>
      <c r="F17" s="1139"/>
      <c r="G17" s="1155"/>
      <c r="H17" s="1156"/>
      <c r="I17" s="1156"/>
      <c r="J17" s="1154"/>
      <c r="K17" s="1140"/>
      <c r="L17" s="1140"/>
      <c r="M17" s="1140"/>
    </row>
    <row r="18" spans="1:18" s="1142" customFormat="1" ht="21.9" customHeight="1">
      <c r="A18" s="1151" t="s">
        <v>737</v>
      </c>
      <c r="B18" s="1143" t="s">
        <v>183</v>
      </c>
      <c r="C18" s="1138">
        <v>325.76</v>
      </c>
      <c r="D18" s="1139"/>
      <c r="E18" s="1157" t="s">
        <v>18</v>
      </c>
      <c r="F18" s="1157" t="s">
        <v>18</v>
      </c>
      <c r="G18" s="1157"/>
      <c r="H18" s="1157" t="s">
        <v>18</v>
      </c>
      <c r="I18" s="1157" t="s">
        <v>18</v>
      </c>
      <c r="J18" s="1157"/>
      <c r="K18" s="1157" t="s">
        <v>18</v>
      </c>
      <c r="L18" s="1157" t="s">
        <v>18</v>
      </c>
      <c r="M18" s="1155"/>
    </row>
    <row r="19" spans="1:18" s="1142" customFormat="1" ht="21.9" customHeight="1">
      <c r="A19" s="1151" t="s">
        <v>738</v>
      </c>
      <c r="B19" s="1143" t="s">
        <v>739</v>
      </c>
      <c r="C19" s="1138">
        <v>706.8</v>
      </c>
      <c r="D19" s="1139"/>
      <c r="E19" s="1157" t="s">
        <v>18</v>
      </c>
      <c r="F19" s="1157" t="s">
        <v>18</v>
      </c>
      <c r="G19" s="1157"/>
      <c r="H19" s="1157" t="s">
        <v>18</v>
      </c>
      <c r="I19" s="1157" t="s">
        <v>18</v>
      </c>
      <c r="J19" s="1157"/>
      <c r="K19" s="1157" t="s">
        <v>18</v>
      </c>
      <c r="L19" s="1157" t="s">
        <v>18</v>
      </c>
      <c r="M19" s="1140"/>
    </row>
    <row r="20" spans="1:18" s="1142" customFormat="1" ht="21.9" customHeight="1">
      <c r="A20" s="1131" t="s">
        <v>740</v>
      </c>
      <c r="B20" s="1144"/>
      <c r="C20" s="1147"/>
      <c r="D20" s="1158"/>
      <c r="E20" s="1159"/>
      <c r="F20" s="1159"/>
      <c r="G20" s="1159"/>
      <c r="H20" s="1159"/>
      <c r="I20" s="1159"/>
      <c r="J20" s="1159"/>
      <c r="K20" s="1159"/>
      <c r="L20" s="1159"/>
      <c r="M20" s="1140"/>
    </row>
    <row r="21" spans="1:18" s="1142" customFormat="1" ht="21.9" customHeight="1">
      <c r="A21" s="1160" t="s">
        <v>741</v>
      </c>
      <c r="B21" s="1143" t="s">
        <v>66</v>
      </c>
      <c r="C21" s="1138">
        <v>111.2</v>
      </c>
      <c r="D21" s="1139"/>
      <c r="E21" s="1157" t="s">
        <v>18</v>
      </c>
      <c r="F21" s="1157" t="s">
        <v>18</v>
      </c>
      <c r="G21" s="1157"/>
      <c r="H21" s="1157" t="s">
        <v>18</v>
      </c>
      <c r="I21" s="1157" t="s">
        <v>18</v>
      </c>
      <c r="J21" s="1157"/>
      <c r="K21" s="1157" t="s">
        <v>18</v>
      </c>
      <c r="L21" s="1157" t="s">
        <v>18</v>
      </c>
      <c r="M21" s="1140"/>
    </row>
    <row r="22" spans="1:18" s="767" customFormat="1" ht="21.9" customHeight="1">
      <c r="A22" s="1131" t="s">
        <v>742</v>
      </c>
      <c r="B22" s="1161"/>
      <c r="C22" s="1162"/>
      <c r="D22" s="1163"/>
      <c r="E22" s="1159"/>
      <c r="F22" s="1159"/>
      <c r="G22" s="1159"/>
      <c r="H22" s="1159"/>
      <c r="I22" s="1159"/>
      <c r="J22" s="1159"/>
      <c r="K22" s="1159"/>
      <c r="L22" s="1159"/>
      <c r="M22" s="1140"/>
    </row>
    <row r="23" spans="1:18" s="800" customFormat="1" ht="21.9" customHeight="1">
      <c r="A23" s="1160" t="s">
        <v>729</v>
      </c>
      <c r="B23" s="1164" t="s">
        <v>108</v>
      </c>
      <c r="C23" s="1138">
        <v>6657.85</v>
      </c>
      <c r="D23" s="1139"/>
      <c r="E23" s="1157" t="s">
        <v>18</v>
      </c>
      <c r="F23" s="1157" t="s">
        <v>18</v>
      </c>
      <c r="G23" s="1157"/>
      <c r="H23" s="1157" t="s">
        <v>18</v>
      </c>
      <c r="I23" s="1157" t="s">
        <v>18</v>
      </c>
      <c r="J23" s="1157"/>
      <c r="K23" s="1157" t="s">
        <v>18</v>
      </c>
      <c r="L23" s="1157" t="s">
        <v>18</v>
      </c>
      <c r="M23" s="1140"/>
      <c r="O23" s="1165"/>
    </row>
    <row r="24" spans="1:18" s="1167" customFormat="1" ht="21.9" customHeight="1">
      <c r="A24" s="1160" t="s">
        <v>743</v>
      </c>
      <c r="B24" s="1164"/>
      <c r="C24" s="1166"/>
      <c r="E24" s="1157"/>
      <c r="F24" s="1157"/>
      <c r="G24" s="1157"/>
      <c r="H24" s="1157"/>
      <c r="I24" s="1157"/>
      <c r="J24" s="1157"/>
      <c r="K24" s="1157"/>
      <c r="L24" s="1157"/>
      <c r="M24" s="1140"/>
      <c r="O24" s="1168"/>
    </row>
    <row r="25" spans="1:18" s="800" customFormat="1" ht="21.9" customHeight="1">
      <c r="A25" s="1160" t="s">
        <v>744</v>
      </c>
      <c r="B25" s="1164" t="s">
        <v>208</v>
      </c>
      <c r="C25" s="1138">
        <v>1540.29</v>
      </c>
      <c r="D25" s="1139"/>
      <c r="E25" s="1157" t="s">
        <v>18</v>
      </c>
      <c r="F25" s="1157" t="s">
        <v>18</v>
      </c>
      <c r="G25" s="1157"/>
      <c r="H25" s="1157" t="s">
        <v>18</v>
      </c>
      <c r="I25" s="1157" t="s">
        <v>18</v>
      </c>
      <c r="J25" s="1157"/>
      <c r="K25" s="1157" t="s">
        <v>18</v>
      </c>
      <c r="L25" s="1157" t="s">
        <v>18</v>
      </c>
      <c r="M25" s="1140"/>
      <c r="O25" s="1165"/>
    </row>
    <row r="26" spans="1:18" s="800" customFormat="1" ht="21.9" customHeight="1">
      <c r="A26" s="1160" t="s">
        <v>745</v>
      </c>
      <c r="B26" s="1167"/>
      <c r="C26" s="1169"/>
      <c r="E26" s="1157"/>
      <c r="F26" s="1157"/>
      <c r="G26" s="1157"/>
      <c r="H26" s="1157"/>
      <c r="I26" s="1157"/>
      <c r="J26" s="1157"/>
      <c r="K26" s="1157"/>
      <c r="L26" s="1157"/>
      <c r="M26" s="1140"/>
      <c r="O26" s="1165"/>
    </row>
    <row r="27" spans="1:18" s="800" customFormat="1" ht="21.9" customHeight="1">
      <c r="A27" s="1160" t="s">
        <v>746</v>
      </c>
      <c r="B27" s="1164" t="s">
        <v>158</v>
      </c>
      <c r="C27" s="1750">
        <v>225.8</v>
      </c>
      <c r="D27" s="1139"/>
      <c r="E27" s="1157" t="s">
        <v>18</v>
      </c>
      <c r="F27" s="1157" t="s">
        <v>18</v>
      </c>
      <c r="G27" s="1157"/>
      <c r="H27" s="1157" t="s">
        <v>18</v>
      </c>
      <c r="I27" s="1157" t="s">
        <v>18</v>
      </c>
      <c r="J27" s="1157"/>
      <c r="K27" s="1157" t="s">
        <v>18</v>
      </c>
      <c r="L27" s="1157" t="s">
        <v>18</v>
      </c>
      <c r="M27" s="1140"/>
      <c r="O27" s="1165"/>
    </row>
    <row r="28" spans="1:18" s="1167" customFormat="1" ht="21.9" customHeight="1">
      <c r="A28" s="1160" t="s">
        <v>747</v>
      </c>
      <c r="B28" s="1164"/>
      <c r="C28" s="1166"/>
      <c r="D28" s="1139"/>
      <c r="E28" s="1157"/>
      <c r="F28" s="1157"/>
      <c r="G28" s="1157"/>
      <c r="H28" s="1157"/>
      <c r="I28" s="1157"/>
      <c r="J28" s="1157"/>
      <c r="K28" s="1157"/>
      <c r="L28" s="1157"/>
      <c r="M28" s="1140"/>
      <c r="O28" s="1168"/>
    </row>
    <row r="29" spans="1:18" s="800" customFormat="1" ht="21.9" customHeight="1">
      <c r="A29" s="1160" t="s">
        <v>748</v>
      </c>
      <c r="B29" s="1164" t="s">
        <v>149</v>
      </c>
      <c r="C29" s="1170">
        <v>2589.27</v>
      </c>
      <c r="D29" s="1139"/>
      <c r="E29" s="1157" t="s">
        <v>18</v>
      </c>
      <c r="F29" s="1157" t="s">
        <v>18</v>
      </c>
      <c r="G29" s="1157"/>
      <c r="H29" s="1157" t="s">
        <v>18</v>
      </c>
      <c r="I29" s="1157" t="s">
        <v>18</v>
      </c>
      <c r="J29" s="1157"/>
      <c r="K29" s="1157" t="s">
        <v>18</v>
      </c>
      <c r="L29" s="1157" t="s">
        <v>18</v>
      </c>
      <c r="M29" s="1140"/>
      <c r="O29" s="1165"/>
    </row>
    <row r="30" spans="1:18" s="783" customFormat="1" ht="21.9" customHeight="1">
      <c r="A30" s="1160" t="s">
        <v>749</v>
      </c>
      <c r="B30" s="1164" t="s">
        <v>750</v>
      </c>
      <c r="C30" s="1138">
        <v>3154.66</v>
      </c>
      <c r="D30" s="1171"/>
      <c r="E30" s="1157" t="s">
        <v>18</v>
      </c>
      <c r="F30" s="1157" t="s">
        <v>18</v>
      </c>
      <c r="G30" s="1157"/>
      <c r="H30" s="1157" t="s">
        <v>18</v>
      </c>
      <c r="I30" s="1157" t="s">
        <v>18</v>
      </c>
      <c r="J30" s="1157"/>
      <c r="K30" s="1157" t="s">
        <v>18</v>
      </c>
      <c r="L30" s="1157" t="s">
        <v>18</v>
      </c>
      <c r="M30" s="1171"/>
      <c r="O30" s="1172"/>
    </row>
    <row r="31" spans="1:18" s="783" customFormat="1" ht="21.9" customHeight="1">
      <c r="A31" s="1160"/>
      <c r="B31" s="1143" t="s">
        <v>751</v>
      </c>
      <c r="C31" s="1173"/>
      <c r="D31" s="1139"/>
      <c r="E31" s="1157"/>
      <c r="F31" s="1157"/>
      <c r="G31" s="1157"/>
      <c r="H31" s="1157"/>
      <c r="I31" s="1157"/>
      <c r="J31" s="1157"/>
      <c r="K31" s="1157"/>
      <c r="L31" s="1157"/>
      <c r="M31" s="1140"/>
      <c r="O31" s="1172"/>
    </row>
    <row r="32" spans="1:18" s="783" customFormat="1" ht="21.9" customHeight="1">
      <c r="A32" s="1160" t="s">
        <v>752</v>
      </c>
      <c r="B32" s="1164" t="s">
        <v>753</v>
      </c>
      <c r="C32" s="1138">
        <v>663.7</v>
      </c>
      <c r="D32" s="1139"/>
      <c r="E32" s="1157" t="s">
        <v>18</v>
      </c>
      <c r="F32" s="1157" t="s">
        <v>18</v>
      </c>
      <c r="G32" s="1157"/>
      <c r="H32" s="1157" t="s">
        <v>18</v>
      </c>
      <c r="I32" s="1157" t="s">
        <v>18</v>
      </c>
      <c r="J32" s="1157"/>
      <c r="K32" s="1157" t="s">
        <v>18</v>
      </c>
      <c r="L32" s="1157" t="s">
        <v>18</v>
      </c>
      <c r="M32" s="1140"/>
      <c r="N32" s="1174"/>
      <c r="O32" s="1174"/>
      <c r="Q32" s="1174"/>
      <c r="R32" s="1174"/>
    </row>
    <row r="33" spans="1:18" s="783" customFormat="1" ht="5.0999999999999996" customHeight="1">
      <c r="A33" s="1175"/>
      <c r="B33" s="1176"/>
      <c r="C33" s="1177"/>
      <c r="D33" s="1178"/>
      <c r="E33" s="1177"/>
      <c r="F33" s="1177"/>
      <c r="G33" s="1177"/>
      <c r="H33" s="1179"/>
      <c r="I33" s="1177"/>
      <c r="J33" s="1177"/>
      <c r="K33" s="1177"/>
      <c r="L33" s="1177"/>
      <c r="M33" s="1174"/>
      <c r="N33" s="1174"/>
      <c r="O33" s="1174"/>
      <c r="Q33" s="1174"/>
      <c r="R33" s="1174"/>
    </row>
    <row r="34" spans="1:18" s="783" customFormat="1" ht="5.0999999999999996" customHeight="1">
      <c r="A34" s="1180"/>
      <c r="B34" s="1181"/>
      <c r="C34" s="1182"/>
      <c r="D34" s="1182"/>
      <c r="E34" s="1183"/>
      <c r="F34" s="1183"/>
      <c r="G34" s="1183"/>
      <c r="H34" s="1183"/>
      <c r="I34" s="1183"/>
      <c r="J34" s="1183"/>
      <c r="K34" s="1183"/>
      <c r="L34" s="1183"/>
      <c r="M34" s="1174"/>
      <c r="N34" s="1174"/>
      <c r="O34" s="1174"/>
      <c r="Q34" s="1174"/>
      <c r="R34" s="1174"/>
    </row>
    <row r="35" spans="1:18" s="783" customFormat="1" ht="15" customHeight="1">
      <c r="A35" s="771" t="s">
        <v>711</v>
      </c>
      <c r="B35" s="1177"/>
      <c r="C35" s="1177"/>
      <c r="D35" s="1177"/>
      <c r="E35" s="1177"/>
      <c r="F35" s="1177"/>
      <c r="G35" s="1177"/>
      <c r="H35" s="1177"/>
      <c r="I35" s="1177"/>
      <c r="J35" s="1177"/>
      <c r="K35" s="1177"/>
      <c r="L35" s="1177"/>
      <c r="M35" s="1174"/>
      <c r="N35" s="1174"/>
      <c r="O35" s="1174"/>
      <c r="Q35" s="1174"/>
      <c r="R35" s="1174"/>
    </row>
  </sheetData>
  <mergeCells count="7">
    <mergeCell ref="A1:L1"/>
    <mergeCell ref="E3:F3"/>
    <mergeCell ref="H3:I3"/>
    <mergeCell ref="K3:L3"/>
    <mergeCell ref="E4:F4"/>
    <mergeCell ref="H4:I4"/>
    <mergeCell ref="K4:L4"/>
  </mergeCells>
  <pageMargins left="0.59055118110236227" right="0.59055118110236227" top="0.59055118110236227" bottom="0.59055118110236227" header="0.59055118110236227" footer="0.59055118110236227"/>
  <pageSetup paperSize="119" scale="95" orientation="portrait" r:id="rId1"/>
  <ignoredErrors>
    <ignoredError sqref="F16:L17 F8:G15 I8:J15 L8:L15" unlockedFormula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50"/>
  <sheetViews>
    <sheetView showGridLines="0" zoomScaleNormal="100" zoomScaleSheetLayoutView="100" workbookViewId="0">
      <selection activeCell="O24" sqref="O24"/>
    </sheetView>
  </sheetViews>
  <sheetFormatPr baseColWidth="10" defaultColWidth="9.109375" defaultRowHeight="14.4"/>
  <cols>
    <col min="1" max="1" width="17.6640625" customWidth="1"/>
    <col min="2" max="2" width="6.5546875" customWidth="1"/>
    <col min="3" max="3" width="10.6640625" customWidth="1"/>
    <col min="4" max="4" width="0.88671875" customWidth="1"/>
    <col min="5" max="5" width="6.5546875" customWidth="1"/>
    <col min="6" max="6" width="8.21875" customWidth="1"/>
    <col min="7" max="7" width="0.88671875" customWidth="1"/>
    <col min="8" max="8" width="6.5546875" customWidth="1"/>
    <col min="9" max="9" width="8.21875" customWidth="1"/>
    <col min="10" max="10" width="0.5546875" customWidth="1"/>
    <col min="11" max="11" width="6.5546875" customWidth="1"/>
    <col min="12" max="12" width="11.6640625" customWidth="1"/>
    <col min="13" max="13" width="0.44140625" customWidth="1"/>
    <col min="14" max="14" width="6.5546875" customWidth="1"/>
    <col min="15" max="15" width="9.44140625" customWidth="1"/>
    <col min="257" max="257" width="19.6640625" customWidth="1"/>
    <col min="258" max="258" width="6.5546875" customWidth="1"/>
    <col min="259" max="259" width="8.6640625" customWidth="1"/>
    <col min="260" max="260" width="0.88671875" customWidth="1"/>
    <col min="261" max="261" width="6.5546875" customWidth="1"/>
    <col min="262" max="262" width="6.6640625" customWidth="1"/>
    <col min="263" max="263" width="0.88671875" customWidth="1"/>
    <col min="264" max="264" width="6.5546875" customWidth="1"/>
    <col min="265" max="265" width="7.6640625" customWidth="1"/>
    <col min="266" max="266" width="0.88671875" customWidth="1"/>
    <col min="267" max="267" width="6.5546875" customWidth="1"/>
    <col min="268" max="268" width="7.33203125" customWidth="1"/>
    <col min="269" max="269" width="0.88671875" customWidth="1"/>
    <col min="270" max="270" width="6.5546875" customWidth="1"/>
    <col min="271" max="271" width="8.33203125" customWidth="1"/>
    <col min="513" max="513" width="19.6640625" customWidth="1"/>
    <col min="514" max="514" width="6.5546875" customWidth="1"/>
    <col min="515" max="515" width="8.6640625" customWidth="1"/>
    <col min="516" max="516" width="0.88671875" customWidth="1"/>
    <col min="517" max="517" width="6.5546875" customWidth="1"/>
    <col min="518" max="518" width="6.6640625" customWidth="1"/>
    <col min="519" max="519" width="0.88671875" customWidth="1"/>
    <col min="520" max="520" width="6.5546875" customWidth="1"/>
    <col min="521" max="521" width="7.6640625" customWidth="1"/>
    <col min="522" max="522" width="0.88671875" customWidth="1"/>
    <col min="523" max="523" width="6.5546875" customWidth="1"/>
    <col min="524" max="524" width="7.33203125" customWidth="1"/>
    <col min="525" max="525" width="0.88671875" customWidth="1"/>
    <col min="526" max="526" width="6.5546875" customWidth="1"/>
    <col min="527" max="527" width="8.33203125" customWidth="1"/>
    <col min="769" max="769" width="19.6640625" customWidth="1"/>
    <col min="770" max="770" width="6.5546875" customWidth="1"/>
    <col min="771" max="771" width="8.6640625" customWidth="1"/>
    <col min="772" max="772" width="0.88671875" customWidth="1"/>
    <col min="773" max="773" width="6.5546875" customWidth="1"/>
    <col min="774" max="774" width="6.6640625" customWidth="1"/>
    <col min="775" max="775" width="0.88671875" customWidth="1"/>
    <col min="776" max="776" width="6.5546875" customWidth="1"/>
    <col min="777" max="777" width="7.6640625" customWidth="1"/>
    <col min="778" max="778" width="0.88671875" customWidth="1"/>
    <col min="779" max="779" width="6.5546875" customWidth="1"/>
    <col min="780" max="780" width="7.33203125" customWidth="1"/>
    <col min="781" max="781" width="0.88671875" customWidth="1"/>
    <col min="782" max="782" width="6.5546875" customWidth="1"/>
    <col min="783" max="783" width="8.33203125" customWidth="1"/>
    <col min="1025" max="1025" width="19.6640625" customWidth="1"/>
    <col min="1026" max="1026" width="6.5546875" customWidth="1"/>
    <col min="1027" max="1027" width="8.6640625" customWidth="1"/>
    <col min="1028" max="1028" width="0.88671875" customWidth="1"/>
    <col min="1029" max="1029" width="6.5546875" customWidth="1"/>
    <col min="1030" max="1030" width="6.6640625" customWidth="1"/>
    <col min="1031" max="1031" width="0.88671875" customWidth="1"/>
    <col min="1032" max="1032" width="6.5546875" customWidth="1"/>
    <col min="1033" max="1033" width="7.6640625" customWidth="1"/>
    <col min="1034" max="1034" width="0.88671875" customWidth="1"/>
    <col min="1035" max="1035" width="6.5546875" customWidth="1"/>
    <col min="1036" max="1036" width="7.33203125" customWidth="1"/>
    <col min="1037" max="1037" width="0.88671875" customWidth="1"/>
    <col min="1038" max="1038" width="6.5546875" customWidth="1"/>
    <col min="1039" max="1039" width="8.33203125" customWidth="1"/>
    <col min="1281" max="1281" width="19.6640625" customWidth="1"/>
    <col min="1282" max="1282" width="6.5546875" customWidth="1"/>
    <col min="1283" max="1283" width="8.6640625" customWidth="1"/>
    <col min="1284" max="1284" width="0.88671875" customWidth="1"/>
    <col min="1285" max="1285" width="6.5546875" customWidth="1"/>
    <col min="1286" max="1286" width="6.6640625" customWidth="1"/>
    <col min="1287" max="1287" width="0.88671875" customWidth="1"/>
    <col min="1288" max="1288" width="6.5546875" customWidth="1"/>
    <col min="1289" max="1289" width="7.6640625" customWidth="1"/>
    <col min="1290" max="1290" width="0.88671875" customWidth="1"/>
    <col min="1291" max="1291" width="6.5546875" customWidth="1"/>
    <col min="1292" max="1292" width="7.33203125" customWidth="1"/>
    <col min="1293" max="1293" width="0.88671875" customWidth="1"/>
    <col min="1294" max="1294" width="6.5546875" customWidth="1"/>
    <col min="1295" max="1295" width="8.33203125" customWidth="1"/>
    <col min="1537" max="1537" width="19.6640625" customWidth="1"/>
    <col min="1538" max="1538" width="6.5546875" customWidth="1"/>
    <col min="1539" max="1539" width="8.6640625" customWidth="1"/>
    <col min="1540" max="1540" width="0.88671875" customWidth="1"/>
    <col min="1541" max="1541" width="6.5546875" customWidth="1"/>
    <col min="1542" max="1542" width="6.6640625" customWidth="1"/>
    <col min="1543" max="1543" width="0.88671875" customWidth="1"/>
    <col min="1544" max="1544" width="6.5546875" customWidth="1"/>
    <col min="1545" max="1545" width="7.6640625" customWidth="1"/>
    <col min="1546" max="1546" width="0.88671875" customWidth="1"/>
    <col min="1547" max="1547" width="6.5546875" customWidth="1"/>
    <col min="1548" max="1548" width="7.33203125" customWidth="1"/>
    <col min="1549" max="1549" width="0.88671875" customWidth="1"/>
    <col min="1550" max="1550" width="6.5546875" customWidth="1"/>
    <col min="1551" max="1551" width="8.33203125" customWidth="1"/>
    <col min="1793" max="1793" width="19.6640625" customWidth="1"/>
    <col min="1794" max="1794" width="6.5546875" customWidth="1"/>
    <col min="1795" max="1795" width="8.6640625" customWidth="1"/>
    <col min="1796" max="1796" width="0.88671875" customWidth="1"/>
    <col min="1797" max="1797" width="6.5546875" customWidth="1"/>
    <col min="1798" max="1798" width="6.6640625" customWidth="1"/>
    <col min="1799" max="1799" width="0.88671875" customWidth="1"/>
    <col min="1800" max="1800" width="6.5546875" customWidth="1"/>
    <col min="1801" max="1801" width="7.6640625" customWidth="1"/>
    <col min="1802" max="1802" width="0.88671875" customWidth="1"/>
    <col min="1803" max="1803" width="6.5546875" customWidth="1"/>
    <col min="1804" max="1804" width="7.33203125" customWidth="1"/>
    <col min="1805" max="1805" width="0.88671875" customWidth="1"/>
    <col min="1806" max="1806" width="6.5546875" customWidth="1"/>
    <col min="1807" max="1807" width="8.33203125" customWidth="1"/>
    <col min="2049" max="2049" width="19.6640625" customWidth="1"/>
    <col min="2050" max="2050" width="6.5546875" customWidth="1"/>
    <col min="2051" max="2051" width="8.6640625" customWidth="1"/>
    <col min="2052" max="2052" width="0.88671875" customWidth="1"/>
    <col min="2053" max="2053" width="6.5546875" customWidth="1"/>
    <col min="2054" max="2054" width="6.6640625" customWidth="1"/>
    <col min="2055" max="2055" width="0.88671875" customWidth="1"/>
    <col min="2056" max="2056" width="6.5546875" customWidth="1"/>
    <col min="2057" max="2057" width="7.6640625" customWidth="1"/>
    <col min="2058" max="2058" width="0.88671875" customWidth="1"/>
    <col min="2059" max="2059" width="6.5546875" customWidth="1"/>
    <col min="2060" max="2060" width="7.33203125" customWidth="1"/>
    <col min="2061" max="2061" width="0.88671875" customWidth="1"/>
    <col min="2062" max="2062" width="6.5546875" customWidth="1"/>
    <col min="2063" max="2063" width="8.33203125" customWidth="1"/>
    <col min="2305" max="2305" width="19.6640625" customWidth="1"/>
    <col min="2306" max="2306" width="6.5546875" customWidth="1"/>
    <col min="2307" max="2307" width="8.6640625" customWidth="1"/>
    <col min="2308" max="2308" width="0.88671875" customWidth="1"/>
    <col min="2309" max="2309" width="6.5546875" customWidth="1"/>
    <col min="2310" max="2310" width="6.6640625" customWidth="1"/>
    <col min="2311" max="2311" width="0.88671875" customWidth="1"/>
    <col min="2312" max="2312" width="6.5546875" customWidth="1"/>
    <col min="2313" max="2313" width="7.6640625" customWidth="1"/>
    <col min="2314" max="2314" width="0.88671875" customWidth="1"/>
    <col min="2315" max="2315" width="6.5546875" customWidth="1"/>
    <col min="2316" max="2316" width="7.33203125" customWidth="1"/>
    <col min="2317" max="2317" width="0.88671875" customWidth="1"/>
    <col min="2318" max="2318" width="6.5546875" customWidth="1"/>
    <col min="2319" max="2319" width="8.33203125" customWidth="1"/>
    <col min="2561" max="2561" width="19.6640625" customWidth="1"/>
    <col min="2562" max="2562" width="6.5546875" customWidth="1"/>
    <col min="2563" max="2563" width="8.6640625" customWidth="1"/>
    <col min="2564" max="2564" width="0.88671875" customWidth="1"/>
    <col min="2565" max="2565" width="6.5546875" customWidth="1"/>
    <col min="2566" max="2566" width="6.6640625" customWidth="1"/>
    <col min="2567" max="2567" width="0.88671875" customWidth="1"/>
    <col min="2568" max="2568" width="6.5546875" customWidth="1"/>
    <col min="2569" max="2569" width="7.6640625" customWidth="1"/>
    <col min="2570" max="2570" width="0.88671875" customWidth="1"/>
    <col min="2571" max="2571" width="6.5546875" customWidth="1"/>
    <col min="2572" max="2572" width="7.33203125" customWidth="1"/>
    <col min="2573" max="2573" width="0.88671875" customWidth="1"/>
    <col min="2574" max="2574" width="6.5546875" customWidth="1"/>
    <col min="2575" max="2575" width="8.33203125" customWidth="1"/>
    <col min="2817" max="2817" width="19.6640625" customWidth="1"/>
    <col min="2818" max="2818" width="6.5546875" customWidth="1"/>
    <col min="2819" max="2819" width="8.6640625" customWidth="1"/>
    <col min="2820" max="2820" width="0.88671875" customWidth="1"/>
    <col min="2821" max="2821" width="6.5546875" customWidth="1"/>
    <col min="2822" max="2822" width="6.6640625" customWidth="1"/>
    <col min="2823" max="2823" width="0.88671875" customWidth="1"/>
    <col min="2824" max="2824" width="6.5546875" customWidth="1"/>
    <col min="2825" max="2825" width="7.6640625" customWidth="1"/>
    <col min="2826" max="2826" width="0.88671875" customWidth="1"/>
    <col min="2827" max="2827" width="6.5546875" customWidth="1"/>
    <col min="2828" max="2828" width="7.33203125" customWidth="1"/>
    <col min="2829" max="2829" width="0.88671875" customWidth="1"/>
    <col min="2830" max="2830" width="6.5546875" customWidth="1"/>
    <col min="2831" max="2831" width="8.33203125" customWidth="1"/>
    <col min="3073" max="3073" width="19.6640625" customWidth="1"/>
    <col min="3074" max="3074" width="6.5546875" customWidth="1"/>
    <col min="3075" max="3075" width="8.6640625" customWidth="1"/>
    <col min="3076" max="3076" width="0.88671875" customWidth="1"/>
    <col min="3077" max="3077" width="6.5546875" customWidth="1"/>
    <col min="3078" max="3078" width="6.6640625" customWidth="1"/>
    <col min="3079" max="3079" width="0.88671875" customWidth="1"/>
    <col min="3080" max="3080" width="6.5546875" customWidth="1"/>
    <col min="3081" max="3081" width="7.6640625" customWidth="1"/>
    <col min="3082" max="3082" width="0.88671875" customWidth="1"/>
    <col min="3083" max="3083" width="6.5546875" customWidth="1"/>
    <col min="3084" max="3084" width="7.33203125" customWidth="1"/>
    <col min="3085" max="3085" width="0.88671875" customWidth="1"/>
    <col min="3086" max="3086" width="6.5546875" customWidth="1"/>
    <col min="3087" max="3087" width="8.33203125" customWidth="1"/>
    <col min="3329" max="3329" width="19.6640625" customWidth="1"/>
    <col min="3330" max="3330" width="6.5546875" customWidth="1"/>
    <col min="3331" max="3331" width="8.6640625" customWidth="1"/>
    <col min="3332" max="3332" width="0.88671875" customWidth="1"/>
    <col min="3333" max="3333" width="6.5546875" customWidth="1"/>
    <col min="3334" max="3334" width="6.6640625" customWidth="1"/>
    <col min="3335" max="3335" width="0.88671875" customWidth="1"/>
    <col min="3336" max="3336" width="6.5546875" customWidth="1"/>
    <col min="3337" max="3337" width="7.6640625" customWidth="1"/>
    <col min="3338" max="3338" width="0.88671875" customWidth="1"/>
    <col min="3339" max="3339" width="6.5546875" customWidth="1"/>
    <col min="3340" max="3340" width="7.33203125" customWidth="1"/>
    <col min="3341" max="3341" width="0.88671875" customWidth="1"/>
    <col min="3342" max="3342" width="6.5546875" customWidth="1"/>
    <col min="3343" max="3343" width="8.33203125" customWidth="1"/>
    <col min="3585" max="3585" width="19.6640625" customWidth="1"/>
    <col min="3586" max="3586" width="6.5546875" customWidth="1"/>
    <col min="3587" max="3587" width="8.6640625" customWidth="1"/>
    <col min="3588" max="3588" width="0.88671875" customWidth="1"/>
    <col min="3589" max="3589" width="6.5546875" customWidth="1"/>
    <col min="3590" max="3590" width="6.6640625" customWidth="1"/>
    <col min="3591" max="3591" width="0.88671875" customWidth="1"/>
    <col min="3592" max="3592" width="6.5546875" customWidth="1"/>
    <col min="3593" max="3593" width="7.6640625" customWidth="1"/>
    <col min="3594" max="3594" width="0.88671875" customWidth="1"/>
    <col min="3595" max="3595" width="6.5546875" customWidth="1"/>
    <col min="3596" max="3596" width="7.33203125" customWidth="1"/>
    <col min="3597" max="3597" width="0.88671875" customWidth="1"/>
    <col min="3598" max="3598" width="6.5546875" customWidth="1"/>
    <col min="3599" max="3599" width="8.33203125" customWidth="1"/>
    <col min="3841" max="3841" width="19.6640625" customWidth="1"/>
    <col min="3842" max="3842" width="6.5546875" customWidth="1"/>
    <col min="3843" max="3843" width="8.6640625" customWidth="1"/>
    <col min="3844" max="3844" width="0.88671875" customWidth="1"/>
    <col min="3845" max="3845" width="6.5546875" customWidth="1"/>
    <col min="3846" max="3846" width="6.6640625" customWidth="1"/>
    <col min="3847" max="3847" width="0.88671875" customWidth="1"/>
    <col min="3848" max="3848" width="6.5546875" customWidth="1"/>
    <col min="3849" max="3849" width="7.6640625" customWidth="1"/>
    <col min="3850" max="3850" width="0.88671875" customWidth="1"/>
    <col min="3851" max="3851" width="6.5546875" customWidth="1"/>
    <col min="3852" max="3852" width="7.33203125" customWidth="1"/>
    <col min="3853" max="3853" width="0.88671875" customWidth="1"/>
    <col min="3854" max="3854" width="6.5546875" customWidth="1"/>
    <col min="3855" max="3855" width="8.33203125" customWidth="1"/>
    <col min="4097" max="4097" width="19.6640625" customWidth="1"/>
    <col min="4098" max="4098" width="6.5546875" customWidth="1"/>
    <col min="4099" max="4099" width="8.6640625" customWidth="1"/>
    <col min="4100" max="4100" width="0.88671875" customWidth="1"/>
    <col min="4101" max="4101" width="6.5546875" customWidth="1"/>
    <col min="4102" max="4102" width="6.6640625" customWidth="1"/>
    <col min="4103" max="4103" width="0.88671875" customWidth="1"/>
    <col min="4104" max="4104" width="6.5546875" customWidth="1"/>
    <col min="4105" max="4105" width="7.6640625" customWidth="1"/>
    <col min="4106" max="4106" width="0.88671875" customWidth="1"/>
    <col min="4107" max="4107" width="6.5546875" customWidth="1"/>
    <col min="4108" max="4108" width="7.33203125" customWidth="1"/>
    <col min="4109" max="4109" width="0.88671875" customWidth="1"/>
    <col min="4110" max="4110" width="6.5546875" customWidth="1"/>
    <col min="4111" max="4111" width="8.33203125" customWidth="1"/>
    <col min="4353" max="4353" width="19.6640625" customWidth="1"/>
    <col min="4354" max="4354" width="6.5546875" customWidth="1"/>
    <col min="4355" max="4355" width="8.6640625" customWidth="1"/>
    <col min="4356" max="4356" width="0.88671875" customWidth="1"/>
    <col min="4357" max="4357" width="6.5546875" customWidth="1"/>
    <col min="4358" max="4358" width="6.6640625" customWidth="1"/>
    <col min="4359" max="4359" width="0.88671875" customWidth="1"/>
    <col min="4360" max="4360" width="6.5546875" customWidth="1"/>
    <col min="4361" max="4361" width="7.6640625" customWidth="1"/>
    <col min="4362" max="4362" width="0.88671875" customWidth="1"/>
    <col min="4363" max="4363" width="6.5546875" customWidth="1"/>
    <col min="4364" max="4364" width="7.33203125" customWidth="1"/>
    <col min="4365" max="4365" width="0.88671875" customWidth="1"/>
    <col min="4366" max="4366" width="6.5546875" customWidth="1"/>
    <col min="4367" max="4367" width="8.33203125" customWidth="1"/>
    <col min="4609" max="4609" width="19.6640625" customWidth="1"/>
    <col min="4610" max="4610" width="6.5546875" customWidth="1"/>
    <col min="4611" max="4611" width="8.6640625" customWidth="1"/>
    <col min="4612" max="4612" width="0.88671875" customWidth="1"/>
    <col min="4613" max="4613" width="6.5546875" customWidth="1"/>
    <col min="4614" max="4614" width="6.6640625" customWidth="1"/>
    <col min="4615" max="4615" width="0.88671875" customWidth="1"/>
    <col min="4616" max="4616" width="6.5546875" customWidth="1"/>
    <col min="4617" max="4617" width="7.6640625" customWidth="1"/>
    <col min="4618" max="4618" width="0.88671875" customWidth="1"/>
    <col min="4619" max="4619" width="6.5546875" customWidth="1"/>
    <col min="4620" max="4620" width="7.33203125" customWidth="1"/>
    <col min="4621" max="4621" width="0.88671875" customWidth="1"/>
    <col min="4622" max="4622" width="6.5546875" customWidth="1"/>
    <col min="4623" max="4623" width="8.33203125" customWidth="1"/>
    <col min="4865" max="4865" width="19.6640625" customWidth="1"/>
    <col min="4866" max="4866" width="6.5546875" customWidth="1"/>
    <col min="4867" max="4867" width="8.6640625" customWidth="1"/>
    <col min="4868" max="4868" width="0.88671875" customWidth="1"/>
    <col min="4869" max="4869" width="6.5546875" customWidth="1"/>
    <col min="4870" max="4870" width="6.6640625" customWidth="1"/>
    <col min="4871" max="4871" width="0.88671875" customWidth="1"/>
    <col min="4872" max="4872" width="6.5546875" customWidth="1"/>
    <col min="4873" max="4873" width="7.6640625" customWidth="1"/>
    <col min="4874" max="4874" width="0.88671875" customWidth="1"/>
    <col min="4875" max="4875" width="6.5546875" customWidth="1"/>
    <col min="4876" max="4876" width="7.33203125" customWidth="1"/>
    <col min="4877" max="4877" width="0.88671875" customWidth="1"/>
    <col min="4878" max="4878" width="6.5546875" customWidth="1"/>
    <col min="4879" max="4879" width="8.33203125" customWidth="1"/>
    <col min="5121" max="5121" width="19.6640625" customWidth="1"/>
    <col min="5122" max="5122" width="6.5546875" customWidth="1"/>
    <col min="5123" max="5123" width="8.6640625" customWidth="1"/>
    <col min="5124" max="5124" width="0.88671875" customWidth="1"/>
    <col min="5125" max="5125" width="6.5546875" customWidth="1"/>
    <col min="5126" max="5126" width="6.6640625" customWidth="1"/>
    <col min="5127" max="5127" width="0.88671875" customWidth="1"/>
    <col min="5128" max="5128" width="6.5546875" customWidth="1"/>
    <col min="5129" max="5129" width="7.6640625" customWidth="1"/>
    <col min="5130" max="5130" width="0.88671875" customWidth="1"/>
    <col min="5131" max="5131" width="6.5546875" customWidth="1"/>
    <col min="5132" max="5132" width="7.33203125" customWidth="1"/>
    <col min="5133" max="5133" width="0.88671875" customWidth="1"/>
    <col min="5134" max="5134" width="6.5546875" customWidth="1"/>
    <col min="5135" max="5135" width="8.33203125" customWidth="1"/>
    <col min="5377" max="5377" width="19.6640625" customWidth="1"/>
    <col min="5378" max="5378" width="6.5546875" customWidth="1"/>
    <col min="5379" max="5379" width="8.6640625" customWidth="1"/>
    <col min="5380" max="5380" width="0.88671875" customWidth="1"/>
    <col min="5381" max="5381" width="6.5546875" customWidth="1"/>
    <col min="5382" max="5382" width="6.6640625" customWidth="1"/>
    <col min="5383" max="5383" width="0.88671875" customWidth="1"/>
    <col min="5384" max="5384" width="6.5546875" customWidth="1"/>
    <col min="5385" max="5385" width="7.6640625" customWidth="1"/>
    <col min="5386" max="5386" width="0.88671875" customWidth="1"/>
    <col min="5387" max="5387" width="6.5546875" customWidth="1"/>
    <col min="5388" max="5388" width="7.33203125" customWidth="1"/>
    <col min="5389" max="5389" width="0.88671875" customWidth="1"/>
    <col min="5390" max="5390" width="6.5546875" customWidth="1"/>
    <col min="5391" max="5391" width="8.33203125" customWidth="1"/>
    <col min="5633" max="5633" width="19.6640625" customWidth="1"/>
    <col min="5634" max="5634" width="6.5546875" customWidth="1"/>
    <col min="5635" max="5635" width="8.6640625" customWidth="1"/>
    <col min="5636" max="5636" width="0.88671875" customWidth="1"/>
    <col min="5637" max="5637" width="6.5546875" customWidth="1"/>
    <col min="5638" max="5638" width="6.6640625" customWidth="1"/>
    <col min="5639" max="5639" width="0.88671875" customWidth="1"/>
    <col min="5640" max="5640" width="6.5546875" customWidth="1"/>
    <col min="5641" max="5641" width="7.6640625" customWidth="1"/>
    <col min="5642" max="5642" width="0.88671875" customWidth="1"/>
    <col min="5643" max="5643" width="6.5546875" customWidth="1"/>
    <col min="5644" max="5644" width="7.33203125" customWidth="1"/>
    <col min="5645" max="5645" width="0.88671875" customWidth="1"/>
    <col min="5646" max="5646" width="6.5546875" customWidth="1"/>
    <col min="5647" max="5647" width="8.33203125" customWidth="1"/>
    <col min="5889" max="5889" width="19.6640625" customWidth="1"/>
    <col min="5890" max="5890" width="6.5546875" customWidth="1"/>
    <col min="5891" max="5891" width="8.6640625" customWidth="1"/>
    <col min="5892" max="5892" width="0.88671875" customWidth="1"/>
    <col min="5893" max="5893" width="6.5546875" customWidth="1"/>
    <col min="5894" max="5894" width="6.6640625" customWidth="1"/>
    <col min="5895" max="5895" width="0.88671875" customWidth="1"/>
    <col min="5896" max="5896" width="6.5546875" customWidth="1"/>
    <col min="5897" max="5897" width="7.6640625" customWidth="1"/>
    <col min="5898" max="5898" width="0.88671875" customWidth="1"/>
    <col min="5899" max="5899" width="6.5546875" customWidth="1"/>
    <col min="5900" max="5900" width="7.33203125" customWidth="1"/>
    <col min="5901" max="5901" width="0.88671875" customWidth="1"/>
    <col min="5902" max="5902" width="6.5546875" customWidth="1"/>
    <col min="5903" max="5903" width="8.33203125" customWidth="1"/>
    <col min="6145" max="6145" width="19.6640625" customWidth="1"/>
    <col min="6146" max="6146" width="6.5546875" customWidth="1"/>
    <col min="6147" max="6147" width="8.6640625" customWidth="1"/>
    <col min="6148" max="6148" width="0.88671875" customWidth="1"/>
    <col min="6149" max="6149" width="6.5546875" customWidth="1"/>
    <col min="6150" max="6150" width="6.6640625" customWidth="1"/>
    <col min="6151" max="6151" width="0.88671875" customWidth="1"/>
    <col min="6152" max="6152" width="6.5546875" customWidth="1"/>
    <col min="6153" max="6153" width="7.6640625" customWidth="1"/>
    <col min="6154" max="6154" width="0.88671875" customWidth="1"/>
    <col min="6155" max="6155" width="6.5546875" customWidth="1"/>
    <col min="6156" max="6156" width="7.33203125" customWidth="1"/>
    <col min="6157" max="6157" width="0.88671875" customWidth="1"/>
    <col min="6158" max="6158" width="6.5546875" customWidth="1"/>
    <col min="6159" max="6159" width="8.33203125" customWidth="1"/>
    <col min="6401" max="6401" width="19.6640625" customWidth="1"/>
    <col min="6402" max="6402" width="6.5546875" customWidth="1"/>
    <col min="6403" max="6403" width="8.6640625" customWidth="1"/>
    <col min="6404" max="6404" width="0.88671875" customWidth="1"/>
    <col min="6405" max="6405" width="6.5546875" customWidth="1"/>
    <col min="6406" max="6406" width="6.6640625" customWidth="1"/>
    <col min="6407" max="6407" width="0.88671875" customWidth="1"/>
    <col min="6408" max="6408" width="6.5546875" customWidth="1"/>
    <col min="6409" max="6409" width="7.6640625" customWidth="1"/>
    <col min="6410" max="6410" width="0.88671875" customWidth="1"/>
    <col min="6411" max="6411" width="6.5546875" customWidth="1"/>
    <col min="6412" max="6412" width="7.33203125" customWidth="1"/>
    <col min="6413" max="6413" width="0.88671875" customWidth="1"/>
    <col min="6414" max="6414" width="6.5546875" customWidth="1"/>
    <col min="6415" max="6415" width="8.33203125" customWidth="1"/>
    <col min="6657" max="6657" width="19.6640625" customWidth="1"/>
    <col min="6658" max="6658" width="6.5546875" customWidth="1"/>
    <col min="6659" max="6659" width="8.6640625" customWidth="1"/>
    <col min="6660" max="6660" width="0.88671875" customWidth="1"/>
    <col min="6661" max="6661" width="6.5546875" customWidth="1"/>
    <col min="6662" max="6662" width="6.6640625" customWidth="1"/>
    <col min="6663" max="6663" width="0.88671875" customWidth="1"/>
    <col min="6664" max="6664" width="6.5546875" customWidth="1"/>
    <col min="6665" max="6665" width="7.6640625" customWidth="1"/>
    <col min="6666" max="6666" width="0.88671875" customWidth="1"/>
    <col min="6667" max="6667" width="6.5546875" customWidth="1"/>
    <col min="6668" max="6668" width="7.33203125" customWidth="1"/>
    <col min="6669" max="6669" width="0.88671875" customWidth="1"/>
    <col min="6670" max="6670" width="6.5546875" customWidth="1"/>
    <col min="6671" max="6671" width="8.33203125" customWidth="1"/>
    <col min="6913" max="6913" width="19.6640625" customWidth="1"/>
    <col min="6914" max="6914" width="6.5546875" customWidth="1"/>
    <col min="6915" max="6915" width="8.6640625" customWidth="1"/>
    <col min="6916" max="6916" width="0.88671875" customWidth="1"/>
    <col min="6917" max="6917" width="6.5546875" customWidth="1"/>
    <col min="6918" max="6918" width="6.6640625" customWidth="1"/>
    <col min="6919" max="6919" width="0.88671875" customWidth="1"/>
    <col min="6920" max="6920" width="6.5546875" customWidth="1"/>
    <col min="6921" max="6921" width="7.6640625" customWidth="1"/>
    <col min="6922" max="6922" width="0.88671875" customWidth="1"/>
    <col min="6923" max="6923" width="6.5546875" customWidth="1"/>
    <col min="6924" max="6924" width="7.33203125" customWidth="1"/>
    <col min="6925" max="6925" width="0.88671875" customWidth="1"/>
    <col min="6926" max="6926" width="6.5546875" customWidth="1"/>
    <col min="6927" max="6927" width="8.33203125" customWidth="1"/>
    <col min="7169" max="7169" width="19.6640625" customWidth="1"/>
    <col min="7170" max="7170" width="6.5546875" customWidth="1"/>
    <col min="7171" max="7171" width="8.6640625" customWidth="1"/>
    <col min="7172" max="7172" width="0.88671875" customWidth="1"/>
    <col min="7173" max="7173" width="6.5546875" customWidth="1"/>
    <col min="7174" max="7174" width="6.6640625" customWidth="1"/>
    <col min="7175" max="7175" width="0.88671875" customWidth="1"/>
    <col min="7176" max="7176" width="6.5546875" customWidth="1"/>
    <col min="7177" max="7177" width="7.6640625" customWidth="1"/>
    <col min="7178" max="7178" width="0.88671875" customWidth="1"/>
    <col min="7179" max="7179" width="6.5546875" customWidth="1"/>
    <col min="7180" max="7180" width="7.33203125" customWidth="1"/>
    <col min="7181" max="7181" width="0.88671875" customWidth="1"/>
    <col min="7182" max="7182" width="6.5546875" customWidth="1"/>
    <col min="7183" max="7183" width="8.33203125" customWidth="1"/>
    <col min="7425" max="7425" width="19.6640625" customWidth="1"/>
    <col min="7426" max="7426" width="6.5546875" customWidth="1"/>
    <col min="7427" max="7427" width="8.6640625" customWidth="1"/>
    <col min="7428" max="7428" width="0.88671875" customWidth="1"/>
    <col min="7429" max="7429" width="6.5546875" customWidth="1"/>
    <col min="7430" max="7430" width="6.6640625" customWidth="1"/>
    <col min="7431" max="7431" width="0.88671875" customWidth="1"/>
    <col min="7432" max="7432" width="6.5546875" customWidth="1"/>
    <col min="7433" max="7433" width="7.6640625" customWidth="1"/>
    <col min="7434" max="7434" width="0.88671875" customWidth="1"/>
    <col min="7435" max="7435" width="6.5546875" customWidth="1"/>
    <col min="7436" max="7436" width="7.33203125" customWidth="1"/>
    <col min="7437" max="7437" width="0.88671875" customWidth="1"/>
    <col min="7438" max="7438" width="6.5546875" customWidth="1"/>
    <col min="7439" max="7439" width="8.33203125" customWidth="1"/>
    <col min="7681" max="7681" width="19.6640625" customWidth="1"/>
    <col min="7682" max="7682" width="6.5546875" customWidth="1"/>
    <col min="7683" max="7683" width="8.6640625" customWidth="1"/>
    <col min="7684" max="7684" width="0.88671875" customWidth="1"/>
    <col min="7685" max="7685" width="6.5546875" customWidth="1"/>
    <col min="7686" max="7686" width="6.6640625" customWidth="1"/>
    <col min="7687" max="7687" width="0.88671875" customWidth="1"/>
    <col min="7688" max="7688" width="6.5546875" customWidth="1"/>
    <col min="7689" max="7689" width="7.6640625" customWidth="1"/>
    <col min="7690" max="7690" width="0.88671875" customWidth="1"/>
    <col min="7691" max="7691" width="6.5546875" customWidth="1"/>
    <col min="7692" max="7692" width="7.33203125" customWidth="1"/>
    <col min="7693" max="7693" width="0.88671875" customWidth="1"/>
    <col min="7694" max="7694" width="6.5546875" customWidth="1"/>
    <col min="7695" max="7695" width="8.33203125" customWidth="1"/>
    <col min="7937" max="7937" width="19.6640625" customWidth="1"/>
    <col min="7938" max="7938" width="6.5546875" customWidth="1"/>
    <col min="7939" max="7939" width="8.6640625" customWidth="1"/>
    <col min="7940" max="7940" width="0.88671875" customWidth="1"/>
    <col min="7941" max="7941" width="6.5546875" customWidth="1"/>
    <col min="7942" max="7942" width="6.6640625" customWidth="1"/>
    <col min="7943" max="7943" width="0.88671875" customWidth="1"/>
    <col min="7944" max="7944" width="6.5546875" customWidth="1"/>
    <col min="7945" max="7945" width="7.6640625" customWidth="1"/>
    <col min="7946" max="7946" width="0.88671875" customWidth="1"/>
    <col min="7947" max="7947" width="6.5546875" customWidth="1"/>
    <col min="7948" max="7948" width="7.33203125" customWidth="1"/>
    <col min="7949" max="7949" width="0.88671875" customWidth="1"/>
    <col min="7950" max="7950" width="6.5546875" customWidth="1"/>
    <col min="7951" max="7951" width="8.33203125" customWidth="1"/>
    <col min="8193" max="8193" width="19.6640625" customWidth="1"/>
    <col min="8194" max="8194" width="6.5546875" customWidth="1"/>
    <col min="8195" max="8195" width="8.6640625" customWidth="1"/>
    <col min="8196" max="8196" width="0.88671875" customWidth="1"/>
    <col min="8197" max="8197" width="6.5546875" customWidth="1"/>
    <col min="8198" max="8198" width="6.6640625" customWidth="1"/>
    <col min="8199" max="8199" width="0.88671875" customWidth="1"/>
    <col min="8200" max="8200" width="6.5546875" customWidth="1"/>
    <col min="8201" max="8201" width="7.6640625" customWidth="1"/>
    <col min="8202" max="8202" width="0.88671875" customWidth="1"/>
    <col min="8203" max="8203" width="6.5546875" customWidth="1"/>
    <col min="8204" max="8204" width="7.33203125" customWidth="1"/>
    <col min="8205" max="8205" width="0.88671875" customWidth="1"/>
    <col min="8206" max="8206" width="6.5546875" customWidth="1"/>
    <col min="8207" max="8207" width="8.33203125" customWidth="1"/>
    <col min="8449" max="8449" width="19.6640625" customWidth="1"/>
    <col min="8450" max="8450" width="6.5546875" customWidth="1"/>
    <col min="8451" max="8451" width="8.6640625" customWidth="1"/>
    <col min="8452" max="8452" width="0.88671875" customWidth="1"/>
    <col min="8453" max="8453" width="6.5546875" customWidth="1"/>
    <col min="8454" max="8454" width="6.6640625" customWidth="1"/>
    <col min="8455" max="8455" width="0.88671875" customWidth="1"/>
    <col min="8456" max="8456" width="6.5546875" customWidth="1"/>
    <col min="8457" max="8457" width="7.6640625" customWidth="1"/>
    <col min="8458" max="8458" width="0.88671875" customWidth="1"/>
    <col min="8459" max="8459" width="6.5546875" customWidth="1"/>
    <col min="8460" max="8460" width="7.33203125" customWidth="1"/>
    <col min="8461" max="8461" width="0.88671875" customWidth="1"/>
    <col min="8462" max="8462" width="6.5546875" customWidth="1"/>
    <col min="8463" max="8463" width="8.33203125" customWidth="1"/>
    <col min="8705" max="8705" width="19.6640625" customWidth="1"/>
    <col min="8706" max="8706" width="6.5546875" customWidth="1"/>
    <col min="8707" max="8707" width="8.6640625" customWidth="1"/>
    <col min="8708" max="8708" width="0.88671875" customWidth="1"/>
    <col min="8709" max="8709" width="6.5546875" customWidth="1"/>
    <col min="8710" max="8710" width="6.6640625" customWidth="1"/>
    <col min="8711" max="8711" width="0.88671875" customWidth="1"/>
    <col min="8712" max="8712" width="6.5546875" customWidth="1"/>
    <col min="8713" max="8713" width="7.6640625" customWidth="1"/>
    <col min="8714" max="8714" width="0.88671875" customWidth="1"/>
    <col min="8715" max="8715" width="6.5546875" customWidth="1"/>
    <col min="8716" max="8716" width="7.33203125" customWidth="1"/>
    <col min="8717" max="8717" width="0.88671875" customWidth="1"/>
    <col min="8718" max="8718" width="6.5546875" customWidth="1"/>
    <col min="8719" max="8719" width="8.33203125" customWidth="1"/>
    <col min="8961" max="8961" width="19.6640625" customWidth="1"/>
    <col min="8962" max="8962" width="6.5546875" customWidth="1"/>
    <col min="8963" max="8963" width="8.6640625" customWidth="1"/>
    <col min="8964" max="8964" width="0.88671875" customWidth="1"/>
    <col min="8965" max="8965" width="6.5546875" customWidth="1"/>
    <col min="8966" max="8966" width="6.6640625" customWidth="1"/>
    <col min="8967" max="8967" width="0.88671875" customWidth="1"/>
    <col min="8968" max="8968" width="6.5546875" customWidth="1"/>
    <col min="8969" max="8969" width="7.6640625" customWidth="1"/>
    <col min="8970" max="8970" width="0.88671875" customWidth="1"/>
    <col min="8971" max="8971" width="6.5546875" customWidth="1"/>
    <col min="8972" max="8972" width="7.33203125" customWidth="1"/>
    <col min="8973" max="8973" width="0.88671875" customWidth="1"/>
    <col min="8974" max="8974" width="6.5546875" customWidth="1"/>
    <col min="8975" max="8975" width="8.33203125" customWidth="1"/>
    <col min="9217" max="9217" width="19.6640625" customWidth="1"/>
    <col min="9218" max="9218" width="6.5546875" customWidth="1"/>
    <col min="9219" max="9219" width="8.6640625" customWidth="1"/>
    <col min="9220" max="9220" width="0.88671875" customWidth="1"/>
    <col min="9221" max="9221" width="6.5546875" customWidth="1"/>
    <col min="9222" max="9222" width="6.6640625" customWidth="1"/>
    <col min="9223" max="9223" width="0.88671875" customWidth="1"/>
    <col min="9224" max="9224" width="6.5546875" customWidth="1"/>
    <col min="9225" max="9225" width="7.6640625" customWidth="1"/>
    <col min="9226" max="9226" width="0.88671875" customWidth="1"/>
    <col min="9227" max="9227" width="6.5546875" customWidth="1"/>
    <col min="9228" max="9228" width="7.33203125" customWidth="1"/>
    <col min="9229" max="9229" width="0.88671875" customWidth="1"/>
    <col min="9230" max="9230" width="6.5546875" customWidth="1"/>
    <col min="9231" max="9231" width="8.33203125" customWidth="1"/>
    <col min="9473" max="9473" width="19.6640625" customWidth="1"/>
    <col min="9474" max="9474" width="6.5546875" customWidth="1"/>
    <col min="9475" max="9475" width="8.6640625" customWidth="1"/>
    <col min="9476" max="9476" width="0.88671875" customWidth="1"/>
    <col min="9477" max="9477" width="6.5546875" customWidth="1"/>
    <col min="9478" max="9478" width="6.6640625" customWidth="1"/>
    <col min="9479" max="9479" width="0.88671875" customWidth="1"/>
    <col min="9480" max="9480" width="6.5546875" customWidth="1"/>
    <col min="9481" max="9481" width="7.6640625" customWidth="1"/>
    <col min="9482" max="9482" width="0.88671875" customWidth="1"/>
    <col min="9483" max="9483" width="6.5546875" customWidth="1"/>
    <col min="9484" max="9484" width="7.33203125" customWidth="1"/>
    <col min="9485" max="9485" width="0.88671875" customWidth="1"/>
    <col min="9486" max="9486" width="6.5546875" customWidth="1"/>
    <col min="9487" max="9487" width="8.33203125" customWidth="1"/>
    <col min="9729" max="9729" width="19.6640625" customWidth="1"/>
    <col min="9730" max="9730" width="6.5546875" customWidth="1"/>
    <col min="9731" max="9731" width="8.6640625" customWidth="1"/>
    <col min="9732" max="9732" width="0.88671875" customWidth="1"/>
    <col min="9733" max="9733" width="6.5546875" customWidth="1"/>
    <col min="9734" max="9734" width="6.6640625" customWidth="1"/>
    <col min="9735" max="9735" width="0.88671875" customWidth="1"/>
    <col min="9736" max="9736" width="6.5546875" customWidth="1"/>
    <col min="9737" max="9737" width="7.6640625" customWidth="1"/>
    <col min="9738" max="9738" width="0.88671875" customWidth="1"/>
    <col min="9739" max="9739" width="6.5546875" customWidth="1"/>
    <col min="9740" max="9740" width="7.33203125" customWidth="1"/>
    <col min="9741" max="9741" width="0.88671875" customWidth="1"/>
    <col min="9742" max="9742" width="6.5546875" customWidth="1"/>
    <col min="9743" max="9743" width="8.33203125" customWidth="1"/>
    <col min="9985" max="9985" width="19.6640625" customWidth="1"/>
    <col min="9986" max="9986" width="6.5546875" customWidth="1"/>
    <col min="9987" max="9987" width="8.6640625" customWidth="1"/>
    <col min="9988" max="9988" width="0.88671875" customWidth="1"/>
    <col min="9989" max="9989" width="6.5546875" customWidth="1"/>
    <col min="9990" max="9990" width="6.6640625" customWidth="1"/>
    <col min="9991" max="9991" width="0.88671875" customWidth="1"/>
    <col min="9992" max="9992" width="6.5546875" customWidth="1"/>
    <col min="9993" max="9993" width="7.6640625" customWidth="1"/>
    <col min="9994" max="9994" width="0.88671875" customWidth="1"/>
    <col min="9995" max="9995" width="6.5546875" customWidth="1"/>
    <col min="9996" max="9996" width="7.33203125" customWidth="1"/>
    <col min="9997" max="9997" width="0.88671875" customWidth="1"/>
    <col min="9998" max="9998" width="6.5546875" customWidth="1"/>
    <col min="9999" max="9999" width="8.33203125" customWidth="1"/>
    <col min="10241" max="10241" width="19.6640625" customWidth="1"/>
    <col min="10242" max="10242" width="6.5546875" customWidth="1"/>
    <col min="10243" max="10243" width="8.6640625" customWidth="1"/>
    <col min="10244" max="10244" width="0.88671875" customWidth="1"/>
    <col min="10245" max="10245" width="6.5546875" customWidth="1"/>
    <col min="10246" max="10246" width="6.6640625" customWidth="1"/>
    <col min="10247" max="10247" width="0.88671875" customWidth="1"/>
    <col min="10248" max="10248" width="6.5546875" customWidth="1"/>
    <col min="10249" max="10249" width="7.6640625" customWidth="1"/>
    <col min="10250" max="10250" width="0.88671875" customWidth="1"/>
    <col min="10251" max="10251" width="6.5546875" customWidth="1"/>
    <col min="10252" max="10252" width="7.33203125" customWidth="1"/>
    <col min="10253" max="10253" width="0.88671875" customWidth="1"/>
    <col min="10254" max="10254" width="6.5546875" customWidth="1"/>
    <col min="10255" max="10255" width="8.33203125" customWidth="1"/>
    <col min="10497" max="10497" width="19.6640625" customWidth="1"/>
    <col min="10498" max="10498" width="6.5546875" customWidth="1"/>
    <col min="10499" max="10499" width="8.6640625" customWidth="1"/>
    <col min="10500" max="10500" width="0.88671875" customWidth="1"/>
    <col min="10501" max="10501" width="6.5546875" customWidth="1"/>
    <col min="10502" max="10502" width="6.6640625" customWidth="1"/>
    <col min="10503" max="10503" width="0.88671875" customWidth="1"/>
    <col min="10504" max="10504" width="6.5546875" customWidth="1"/>
    <col min="10505" max="10505" width="7.6640625" customWidth="1"/>
    <col min="10506" max="10506" width="0.88671875" customWidth="1"/>
    <col min="10507" max="10507" width="6.5546875" customWidth="1"/>
    <col min="10508" max="10508" width="7.33203125" customWidth="1"/>
    <col min="10509" max="10509" width="0.88671875" customWidth="1"/>
    <col min="10510" max="10510" width="6.5546875" customWidth="1"/>
    <col min="10511" max="10511" width="8.33203125" customWidth="1"/>
    <col min="10753" max="10753" width="19.6640625" customWidth="1"/>
    <col min="10754" max="10754" width="6.5546875" customWidth="1"/>
    <col min="10755" max="10755" width="8.6640625" customWidth="1"/>
    <col min="10756" max="10756" width="0.88671875" customWidth="1"/>
    <col min="10757" max="10757" width="6.5546875" customWidth="1"/>
    <col min="10758" max="10758" width="6.6640625" customWidth="1"/>
    <col min="10759" max="10759" width="0.88671875" customWidth="1"/>
    <col min="10760" max="10760" width="6.5546875" customWidth="1"/>
    <col min="10761" max="10761" width="7.6640625" customWidth="1"/>
    <col min="10762" max="10762" width="0.88671875" customWidth="1"/>
    <col min="10763" max="10763" width="6.5546875" customWidth="1"/>
    <col min="10764" max="10764" width="7.33203125" customWidth="1"/>
    <col min="10765" max="10765" width="0.88671875" customWidth="1"/>
    <col min="10766" max="10766" width="6.5546875" customWidth="1"/>
    <col min="10767" max="10767" width="8.33203125" customWidth="1"/>
    <col min="11009" max="11009" width="19.6640625" customWidth="1"/>
    <col min="11010" max="11010" width="6.5546875" customWidth="1"/>
    <col min="11011" max="11011" width="8.6640625" customWidth="1"/>
    <col min="11012" max="11012" width="0.88671875" customWidth="1"/>
    <col min="11013" max="11013" width="6.5546875" customWidth="1"/>
    <col min="11014" max="11014" width="6.6640625" customWidth="1"/>
    <col min="11015" max="11015" width="0.88671875" customWidth="1"/>
    <col min="11016" max="11016" width="6.5546875" customWidth="1"/>
    <col min="11017" max="11017" width="7.6640625" customWidth="1"/>
    <col min="11018" max="11018" width="0.88671875" customWidth="1"/>
    <col min="11019" max="11019" width="6.5546875" customWidth="1"/>
    <col min="11020" max="11020" width="7.33203125" customWidth="1"/>
    <col min="11021" max="11021" width="0.88671875" customWidth="1"/>
    <col min="11022" max="11022" width="6.5546875" customWidth="1"/>
    <col min="11023" max="11023" width="8.33203125" customWidth="1"/>
    <col min="11265" max="11265" width="19.6640625" customWidth="1"/>
    <col min="11266" max="11266" width="6.5546875" customWidth="1"/>
    <col min="11267" max="11267" width="8.6640625" customWidth="1"/>
    <col min="11268" max="11268" width="0.88671875" customWidth="1"/>
    <col min="11269" max="11269" width="6.5546875" customWidth="1"/>
    <col min="11270" max="11270" width="6.6640625" customWidth="1"/>
    <col min="11271" max="11271" width="0.88671875" customWidth="1"/>
    <col min="11272" max="11272" width="6.5546875" customWidth="1"/>
    <col min="11273" max="11273" width="7.6640625" customWidth="1"/>
    <col min="11274" max="11274" width="0.88671875" customWidth="1"/>
    <col min="11275" max="11275" width="6.5546875" customWidth="1"/>
    <col min="11276" max="11276" width="7.33203125" customWidth="1"/>
    <col min="11277" max="11277" width="0.88671875" customWidth="1"/>
    <col min="11278" max="11278" width="6.5546875" customWidth="1"/>
    <col min="11279" max="11279" width="8.33203125" customWidth="1"/>
    <col min="11521" max="11521" width="19.6640625" customWidth="1"/>
    <col min="11522" max="11522" width="6.5546875" customWidth="1"/>
    <col min="11523" max="11523" width="8.6640625" customWidth="1"/>
    <col min="11524" max="11524" width="0.88671875" customWidth="1"/>
    <col min="11525" max="11525" width="6.5546875" customWidth="1"/>
    <col min="11526" max="11526" width="6.6640625" customWidth="1"/>
    <col min="11527" max="11527" width="0.88671875" customWidth="1"/>
    <col min="11528" max="11528" width="6.5546875" customWidth="1"/>
    <col min="11529" max="11529" width="7.6640625" customWidth="1"/>
    <col min="11530" max="11530" width="0.88671875" customWidth="1"/>
    <col min="11531" max="11531" width="6.5546875" customWidth="1"/>
    <col min="11532" max="11532" width="7.33203125" customWidth="1"/>
    <col min="11533" max="11533" width="0.88671875" customWidth="1"/>
    <col min="11534" max="11534" width="6.5546875" customWidth="1"/>
    <col min="11535" max="11535" width="8.33203125" customWidth="1"/>
    <col min="11777" max="11777" width="19.6640625" customWidth="1"/>
    <col min="11778" max="11778" width="6.5546875" customWidth="1"/>
    <col min="11779" max="11779" width="8.6640625" customWidth="1"/>
    <col min="11780" max="11780" width="0.88671875" customWidth="1"/>
    <col min="11781" max="11781" width="6.5546875" customWidth="1"/>
    <col min="11782" max="11782" width="6.6640625" customWidth="1"/>
    <col min="11783" max="11783" width="0.88671875" customWidth="1"/>
    <col min="11784" max="11784" width="6.5546875" customWidth="1"/>
    <col min="11785" max="11785" width="7.6640625" customWidth="1"/>
    <col min="11786" max="11786" width="0.88671875" customWidth="1"/>
    <col min="11787" max="11787" width="6.5546875" customWidth="1"/>
    <col min="11788" max="11788" width="7.33203125" customWidth="1"/>
    <col min="11789" max="11789" width="0.88671875" customWidth="1"/>
    <col min="11790" max="11790" width="6.5546875" customWidth="1"/>
    <col min="11791" max="11791" width="8.33203125" customWidth="1"/>
    <col min="12033" max="12033" width="19.6640625" customWidth="1"/>
    <col min="12034" max="12034" width="6.5546875" customWidth="1"/>
    <col min="12035" max="12035" width="8.6640625" customWidth="1"/>
    <col min="12036" max="12036" width="0.88671875" customWidth="1"/>
    <col min="12037" max="12037" width="6.5546875" customWidth="1"/>
    <col min="12038" max="12038" width="6.6640625" customWidth="1"/>
    <col min="12039" max="12039" width="0.88671875" customWidth="1"/>
    <col min="12040" max="12040" width="6.5546875" customWidth="1"/>
    <col min="12041" max="12041" width="7.6640625" customWidth="1"/>
    <col min="12042" max="12042" width="0.88671875" customWidth="1"/>
    <col min="12043" max="12043" width="6.5546875" customWidth="1"/>
    <col min="12044" max="12044" width="7.33203125" customWidth="1"/>
    <col min="12045" max="12045" width="0.88671875" customWidth="1"/>
    <col min="12046" max="12046" width="6.5546875" customWidth="1"/>
    <col min="12047" max="12047" width="8.33203125" customWidth="1"/>
    <col min="12289" max="12289" width="19.6640625" customWidth="1"/>
    <col min="12290" max="12290" width="6.5546875" customWidth="1"/>
    <col min="12291" max="12291" width="8.6640625" customWidth="1"/>
    <col min="12292" max="12292" width="0.88671875" customWidth="1"/>
    <col min="12293" max="12293" width="6.5546875" customWidth="1"/>
    <col min="12294" max="12294" width="6.6640625" customWidth="1"/>
    <col min="12295" max="12295" width="0.88671875" customWidth="1"/>
    <col min="12296" max="12296" width="6.5546875" customWidth="1"/>
    <col min="12297" max="12297" width="7.6640625" customWidth="1"/>
    <col min="12298" max="12298" width="0.88671875" customWidth="1"/>
    <col min="12299" max="12299" width="6.5546875" customWidth="1"/>
    <col min="12300" max="12300" width="7.33203125" customWidth="1"/>
    <col min="12301" max="12301" width="0.88671875" customWidth="1"/>
    <col min="12302" max="12302" width="6.5546875" customWidth="1"/>
    <col min="12303" max="12303" width="8.33203125" customWidth="1"/>
    <col min="12545" max="12545" width="19.6640625" customWidth="1"/>
    <col min="12546" max="12546" width="6.5546875" customWidth="1"/>
    <col min="12547" max="12547" width="8.6640625" customWidth="1"/>
    <col min="12548" max="12548" width="0.88671875" customWidth="1"/>
    <col min="12549" max="12549" width="6.5546875" customWidth="1"/>
    <col min="12550" max="12550" width="6.6640625" customWidth="1"/>
    <col min="12551" max="12551" width="0.88671875" customWidth="1"/>
    <col min="12552" max="12552" width="6.5546875" customWidth="1"/>
    <col min="12553" max="12553" width="7.6640625" customWidth="1"/>
    <col min="12554" max="12554" width="0.88671875" customWidth="1"/>
    <col min="12555" max="12555" width="6.5546875" customWidth="1"/>
    <col min="12556" max="12556" width="7.33203125" customWidth="1"/>
    <col min="12557" max="12557" width="0.88671875" customWidth="1"/>
    <col min="12558" max="12558" width="6.5546875" customWidth="1"/>
    <col min="12559" max="12559" width="8.33203125" customWidth="1"/>
    <col min="12801" max="12801" width="19.6640625" customWidth="1"/>
    <col min="12802" max="12802" width="6.5546875" customWidth="1"/>
    <col min="12803" max="12803" width="8.6640625" customWidth="1"/>
    <col min="12804" max="12804" width="0.88671875" customWidth="1"/>
    <col min="12805" max="12805" width="6.5546875" customWidth="1"/>
    <col min="12806" max="12806" width="6.6640625" customWidth="1"/>
    <col min="12807" max="12807" width="0.88671875" customWidth="1"/>
    <col min="12808" max="12808" width="6.5546875" customWidth="1"/>
    <col min="12809" max="12809" width="7.6640625" customWidth="1"/>
    <col min="12810" max="12810" width="0.88671875" customWidth="1"/>
    <col min="12811" max="12811" width="6.5546875" customWidth="1"/>
    <col min="12812" max="12812" width="7.33203125" customWidth="1"/>
    <col min="12813" max="12813" width="0.88671875" customWidth="1"/>
    <col min="12814" max="12814" width="6.5546875" customWidth="1"/>
    <col min="12815" max="12815" width="8.33203125" customWidth="1"/>
    <col min="13057" max="13057" width="19.6640625" customWidth="1"/>
    <col min="13058" max="13058" width="6.5546875" customWidth="1"/>
    <col min="13059" max="13059" width="8.6640625" customWidth="1"/>
    <col min="13060" max="13060" width="0.88671875" customWidth="1"/>
    <col min="13061" max="13061" width="6.5546875" customWidth="1"/>
    <col min="13062" max="13062" width="6.6640625" customWidth="1"/>
    <col min="13063" max="13063" width="0.88671875" customWidth="1"/>
    <col min="13064" max="13064" width="6.5546875" customWidth="1"/>
    <col min="13065" max="13065" width="7.6640625" customWidth="1"/>
    <col min="13066" max="13066" width="0.88671875" customWidth="1"/>
    <col min="13067" max="13067" width="6.5546875" customWidth="1"/>
    <col min="13068" max="13068" width="7.33203125" customWidth="1"/>
    <col min="13069" max="13069" width="0.88671875" customWidth="1"/>
    <col min="13070" max="13070" width="6.5546875" customWidth="1"/>
    <col min="13071" max="13071" width="8.33203125" customWidth="1"/>
    <col min="13313" max="13313" width="19.6640625" customWidth="1"/>
    <col min="13314" max="13314" width="6.5546875" customWidth="1"/>
    <col min="13315" max="13315" width="8.6640625" customWidth="1"/>
    <col min="13316" max="13316" width="0.88671875" customWidth="1"/>
    <col min="13317" max="13317" width="6.5546875" customWidth="1"/>
    <col min="13318" max="13318" width="6.6640625" customWidth="1"/>
    <col min="13319" max="13319" width="0.88671875" customWidth="1"/>
    <col min="13320" max="13320" width="6.5546875" customWidth="1"/>
    <col min="13321" max="13321" width="7.6640625" customWidth="1"/>
    <col min="13322" max="13322" width="0.88671875" customWidth="1"/>
    <col min="13323" max="13323" width="6.5546875" customWidth="1"/>
    <col min="13324" max="13324" width="7.33203125" customWidth="1"/>
    <col min="13325" max="13325" width="0.88671875" customWidth="1"/>
    <col min="13326" max="13326" width="6.5546875" customWidth="1"/>
    <col min="13327" max="13327" width="8.33203125" customWidth="1"/>
    <col min="13569" max="13569" width="19.6640625" customWidth="1"/>
    <col min="13570" max="13570" width="6.5546875" customWidth="1"/>
    <col min="13571" max="13571" width="8.6640625" customWidth="1"/>
    <col min="13572" max="13572" width="0.88671875" customWidth="1"/>
    <col min="13573" max="13573" width="6.5546875" customWidth="1"/>
    <col min="13574" max="13574" width="6.6640625" customWidth="1"/>
    <col min="13575" max="13575" width="0.88671875" customWidth="1"/>
    <col min="13576" max="13576" width="6.5546875" customWidth="1"/>
    <col min="13577" max="13577" width="7.6640625" customWidth="1"/>
    <col min="13578" max="13578" width="0.88671875" customWidth="1"/>
    <col min="13579" max="13579" width="6.5546875" customWidth="1"/>
    <col min="13580" max="13580" width="7.33203125" customWidth="1"/>
    <col min="13581" max="13581" width="0.88671875" customWidth="1"/>
    <col min="13582" max="13582" width="6.5546875" customWidth="1"/>
    <col min="13583" max="13583" width="8.33203125" customWidth="1"/>
    <col min="13825" max="13825" width="19.6640625" customWidth="1"/>
    <col min="13826" max="13826" width="6.5546875" customWidth="1"/>
    <col min="13827" max="13827" width="8.6640625" customWidth="1"/>
    <col min="13828" max="13828" width="0.88671875" customWidth="1"/>
    <col min="13829" max="13829" width="6.5546875" customWidth="1"/>
    <col min="13830" max="13830" width="6.6640625" customWidth="1"/>
    <col min="13831" max="13831" width="0.88671875" customWidth="1"/>
    <col min="13832" max="13832" width="6.5546875" customWidth="1"/>
    <col min="13833" max="13833" width="7.6640625" customWidth="1"/>
    <col min="13834" max="13834" width="0.88671875" customWidth="1"/>
    <col min="13835" max="13835" width="6.5546875" customWidth="1"/>
    <col min="13836" max="13836" width="7.33203125" customWidth="1"/>
    <col min="13837" max="13837" width="0.88671875" customWidth="1"/>
    <col min="13838" max="13838" width="6.5546875" customWidth="1"/>
    <col min="13839" max="13839" width="8.33203125" customWidth="1"/>
    <col min="14081" max="14081" width="19.6640625" customWidth="1"/>
    <col min="14082" max="14082" width="6.5546875" customWidth="1"/>
    <col min="14083" max="14083" width="8.6640625" customWidth="1"/>
    <col min="14084" max="14084" width="0.88671875" customWidth="1"/>
    <col min="14085" max="14085" width="6.5546875" customWidth="1"/>
    <col min="14086" max="14086" width="6.6640625" customWidth="1"/>
    <col min="14087" max="14087" width="0.88671875" customWidth="1"/>
    <col min="14088" max="14088" width="6.5546875" customWidth="1"/>
    <col min="14089" max="14089" width="7.6640625" customWidth="1"/>
    <col min="14090" max="14090" width="0.88671875" customWidth="1"/>
    <col min="14091" max="14091" width="6.5546875" customWidth="1"/>
    <col min="14092" max="14092" width="7.33203125" customWidth="1"/>
    <col min="14093" max="14093" width="0.88671875" customWidth="1"/>
    <col min="14094" max="14094" width="6.5546875" customWidth="1"/>
    <col min="14095" max="14095" width="8.33203125" customWidth="1"/>
    <col min="14337" max="14337" width="19.6640625" customWidth="1"/>
    <col min="14338" max="14338" width="6.5546875" customWidth="1"/>
    <col min="14339" max="14339" width="8.6640625" customWidth="1"/>
    <col min="14340" max="14340" width="0.88671875" customWidth="1"/>
    <col min="14341" max="14341" width="6.5546875" customWidth="1"/>
    <col min="14342" max="14342" width="6.6640625" customWidth="1"/>
    <col min="14343" max="14343" width="0.88671875" customWidth="1"/>
    <col min="14344" max="14344" width="6.5546875" customWidth="1"/>
    <col min="14345" max="14345" width="7.6640625" customWidth="1"/>
    <col min="14346" max="14346" width="0.88671875" customWidth="1"/>
    <col min="14347" max="14347" width="6.5546875" customWidth="1"/>
    <col min="14348" max="14348" width="7.33203125" customWidth="1"/>
    <col min="14349" max="14349" width="0.88671875" customWidth="1"/>
    <col min="14350" max="14350" width="6.5546875" customWidth="1"/>
    <col min="14351" max="14351" width="8.33203125" customWidth="1"/>
    <col min="14593" max="14593" width="19.6640625" customWidth="1"/>
    <col min="14594" max="14594" width="6.5546875" customWidth="1"/>
    <col min="14595" max="14595" width="8.6640625" customWidth="1"/>
    <col min="14596" max="14596" width="0.88671875" customWidth="1"/>
    <col min="14597" max="14597" width="6.5546875" customWidth="1"/>
    <col min="14598" max="14598" width="6.6640625" customWidth="1"/>
    <col min="14599" max="14599" width="0.88671875" customWidth="1"/>
    <col min="14600" max="14600" width="6.5546875" customWidth="1"/>
    <col min="14601" max="14601" width="7.6640625" customWidth="1"/>
    <col min="14602" max="14602" width="0.88671875" customWidth="1"/>
    <col min="14603" max="14603" width="6.5546875" customWidth="1"/>
    <col min="14604" max="14604" width="7.33203125" customWidth="1"/>
    <col min="14605" max="14605" width="0.88671875" customWidth="1"/>
    <col min="14606" max="14606" width="6.5546875" customWidth="1"/>
    <col min="14607" max="14607" width="8.33203125" customWidth="1"/>
    <col min="14849" max="14849" width="19.6640625" customWidth="1"/>
    <col min="14850" max="14850" width="6.5546875" customWidth="1"/>
    <col min="14851" max="14851" width="8.6640625" customWidth="1"/>
    <col min="14852" max="14852" width="0.88671875" customWidth="1"/>
    <col min="14853" max="14853" width="6.5546875" customWidth="1"/>
    <col min="14854" max="14854" width="6.6640625" customWidth="1"/>
    <col min="14855" max="14855" width="0.88671875" customWidth="1"/>
    <col min="14856" max="14856" width="6.5546875" customWidth="1"/>
    <col min="14857" max="14857" width="7.6640625" customWidth="1"/>
    <col min="14858" max="14858" width="0.88671875" customWidth="1"/>
    <col min="14859" max="14859" width="6.5546875" customWidth="1"/>
    <col min="14860" max="14860" width="7.33203125" customWidth="1"/>
    <col min="14861" max="14861" width="0.88671875" customWidth="1"/>
    <col min="14862" max="14862" width="6.5546875" customWidth="1"/>
    <col min="14863" max="14863" width="8.33203125" customWidth="1"/>
    <col min="15105" max="15105" width="19.6640625" customWidth="1"/>
    <col min="15106" max="15106" width="6.5546875" customWidth="1"/>
    <col min="15107" max="15107" width="8.6640625" customWidth="1"/>
    <col min="15108" max="15108" width="0.88671875" customWidth="1"/>
    <col min="15109" max="15109" width="6.5546875" customWidth="1"/>
    <col min="15110" max="15110" width="6.6640625" customWidth="1"/>
    <col min="15111" max="15111" width="0.88671875" customWidth="1"/>
    <col min="15112" max="15112" width="6.5546875" customWidth="1"/>
    <col min="15113" max="15113" width="7.6640625" customWidth="1"/>
    <col min="15114" max="15114" width="0.88671875" customWidth="1"/>
    <col min="15115" max="15115" width="6.5546875" customWidth="1"/>
    <col min="15116" max="15116" width="7.33203125" customWidth="1"/>
    <col min="15117" max="15117" width="0.88671875" customWidth="1"/>
    <col min="15118" max="15118" width="6.5546875" customWidth="1"/>
    <col min="15119" max="15119" width="8.33203125" customWidth="1"/>
    <col min="15361" max="15361" width="19.6640625" customWidth="1"/>
    <col min="15362" max="15362" width="6.5546875" customWidth="1"/>
    <col min="15363" max="15363" width="8.6640625" customWidth="1"/>
    <col min="15364" max="15364" width="0.88671875" customWidth="1"/>
    <col min="15365" max="15365" width="6.5546875" customWidth="1"/>
    <col min="15366" max="15366" width="6.6640625" customWidth="1"/>
    <col min="15367" max="15367" width="0.88671875" customWidth="1"/>
    <col min="15368" max="15368" width="6.5546875" customWidth="1"/>
    <col min="15369" max="15369" width="7.6640625" customWidth="1"/>
    <col min="15370" max="15370" width="0.88671875" customWidth="1"/>
    <col min="15371" max="15371" width="6.5546875" customWidth="1"/>
    <col min="15372" max="15372" width="7.33203125" customWidth="1"/>
    <col min="15373" max="15373" width="0.88671875" customWidth="1"/>
    <col min="15374" max="15374" width="6.5546875" customWidth="1"/>
    <col min="15375" max="15375" width="8.33203125" customWidth="1"/>
    <col min="15617" max="15617" width="19.6640625" customWidth="1"/>
    <col min="15618" max="15618" width="6.5546875" customWidth="1"/>
    <col min="15619" max="15619" width="8.6640625" customWidth="1"/>
    <col min="15620" max="15620" width="0.88671875" customWidth="1"/>
    <col min="15621" max="15621" width="6.5546875" customWidth="1"/>
    <col min="15622" max="15622" width="6.6640625" customWidth="1"/>
    <col min="15623" max="15623" width="0.88671875" customWidth="1"/>
    <col min="15624" max="15624" width="6.5546875" customWidth="1"/>
    <col min="15625" max="15625" width="7.6640625" customWidth="1"/>
    <col min="15626" max="15626" width="0.88671875" customWidth="1"/>
    <col min="15627" max="15627" width="6.5546875" customWidth="1"/>
    <col min="15628" max="15628" width="7.33203125" customWidth="1"/>
    <col min="15629" max="15629" width="0.88671875" customWidth="1"/>
    <col min="15630" max="15630" width="6.5546875" customWidth="1"/>
    <col min="15631" max="15631" width="8.33203125" customWidth="1"/>
    <col min="15873" max="15873" width="19.6640625" customWidth="1"/>
    <col min="15874" max="15874" width="6.5546875" customWidth="1"/>
    <col min="15875" max="15875" width="8.6640625" customWidth="1"/>
    <col min="15876" max="15876" width="0.88671875" customWidth="1"/>
    <col min="15877" max="15877" width="6.5546875" customWidth="1"/>
    <col min="15878" max="15878" width="6.6640625" customWidth="1"/>
    <col min="15879" max="15879" width="0.88671875" customWidth="1"/>
    <col min="15880" max="15880" width="6.5546875" customWidth="1"/>
    <col min="15881" max="15881" width="7.6640625" customWidth="1"/>
    <col min="15882" max="15882" width="0.88671875" customWidth="1"/>
    <col min="15883" max="15883" width="6.5546875" customWidth="1"/>
    <col min="15884" max="15884" width="7.33203125" customWidth="1"/>
    <col min="15885" max="15885" width="0.88671875" customWidth="1"/>
    <col min="15886" max="15886" width="6.5546875" customWidth="1"/>
    <col min="15887" max="15887" width="8.33203125" customWidth="1"/>
    <col min="16129" max="16129" width="19.6640625" customWidth="1"/>
    <col min="16130" max="16130" width="6.5546875" customWidth="1"/>
    <col min="16131" max="16131" width="8.6640625" customWidth="1"/>
    <col min="16132" max="16132" width="0.88671875" customWidth="1"/>
    <col min="16133" max="16133" width="6.5546875" customWidth="1"/>
    <col min="16134" max="16134" width="6.6640625" customWidth="1"/>
    <col min="16135" max="16135" width="0.88671875" customWidth="1"/>
    <col min="16136" max="16136" width="6.5546875" customWidth="1"/>
    <col min="16137" max="16137" width="7.6640625" customWidth="1"/>
    <col min="16138" max="16138" width="0.88671875" customWidth="1"/>
    <col min="16139" max="16139" width="6.5546875" customWidth="1"/>
    <col min="16140" max="16140" width="7.33203125" customWidth="1"/>
    <col min="16141" max="16141" width="0.88671875" customWidth="1"/>
    <col min="16142" max="16142" width="6.5546875" customWidth="1"/>
    <col min="16143" max="16143" width="8.33203125" customWidth="1"/>
  </cols>
  <sheetData>
    <row r="1" spans="1:18" s="786" customFormat="1" ht="15" customHeight="1">
      <c r="A1" s="1184" t="s">
        <v>754</v>
      </c>
      <c r="B1" s="1185"/>
      <c r="C1" s="1185"/>
      <c r="D1" s="1185"/>
      <c r="E1" s="1185"/>
      <c r="F1" s="1185"/>
      <c r="G1" s="1186"/>
      <c r="H1" s="1186"/>
      <c r="I1" s="1186"/>
      <c r="J1" s="1186"/>
      <c r="K1" s="1186"/>
      <c r="L1" s="1186"/>
      <c r="M1" s="1187"/>
      <c r="N1" s="1187"/>
      <c r="O1" s="1187"/>
    </row>
    <row r="2" spans="1:18" s="786" customFormat="1" ht="15" customHeight="1">
      <c r="A2" s="1968"/>
      <c r="B2" s="1968"/>
      <c r="C2" s="1968"/>
      <c r="D2" s="1968"/>
      <c r="E2" s="1968"/>
      <c r="F2" s="1968"/>
      <c r="G2" s="1968"/>
      <c r="H2" s="1968"/>
      <c r="I2" s="1968"/>
      <c r="J2" s="1968"/>
      <c r="K2" s="1968"/>
      <c r="L2" s="1968"/>
      <c r="M2" s="1968"/>
      <c r="N2" s="1968"/>
      <c r="O2" s="1968"/>
    </row>
    <row r="3" spans="1:18" s="732" customFormat="1" ht="15" customHeight="1">
      <c r="A3" s="768"/>
      <c r="B3" s="739"/>
      <c r="C3" s="741"/>
      <c r="D3" s="741"/>
      <c r="E3" s="741"/>
      <c r="F3" s="741"/>
      <c r="G3" s="741"/>
      <c r="H3" s="741"/>
      <c r="I3" s="741"/>
      <c r="J3" s="741"/>
      <c r="K3" s="2003" t="s">
        <v>755</v>
      </c>
      <c r="L3" s="2003"/>
      <c r="M3" s="741"/>
      <c r="N3" s="2004" t="s">
        <v>756</v>
      </c>
      <c r="O3" s="2004"/>
    </row>
    <row r="4" spans="1:18" s="1190" customFormat="1" ht="15" customHeight="1">
      <c r="A4" s="1188"/>
      <c r="B4" s="2003" t="s">
        <v>218</v>
      </c>
      <c r="C4" s="2003"/>
      <c r="D4" s="769"/>
      <c r="E4" s="2004" t="s">
        <v>757</v>
      </c>
      <c r="F4" s="2004"/>
      <c r="G4" s="769"/>
      <c r="H4" s="2004" t="s">
        <v>758</v>
      </c>
      <c r="I4" s="2004"/>
      <c r="J4" s="1189"/>
      <c r="K4" s="2003"/>
      <c r="L4" s="2003"/>
      <c r="M4" s="769"/>
      <c r="N4" s="2004" t="s">
        <v>759</v>
      </c>
      <c r="O4" s="2004"/>
    </row>
    <row r="5" spans="1:18" s="733" customFormat="1" ht="15" customHeight="1">
      <c r="A5" s="742" t="s">
        <v>299</v>
      </c>
      <c r="B5" s="740" t="s">
        <v>225</v>
      </c>
      <c r="C5" s="1191" t="s">
        <v>723</v>
      </c>
      <c r="D5" s="1192"/>
      <c r="E5" s="740" t="s">
        <v>225</v>
      </c>
      <c r="F5" s="1191" t="s">
        <v>723</v>
      </c>
      <c r="G5" s="1191"/>
      <c r="H5" s="740" t="s">
        <v>225</v>
      </c>
      <c r="I5" s="1191" t="s">
        <v>723</v>
      </c>
      <c r="J5" s="1191"/>
      <c r="K5" s="740" t="s">
        <v>225</v>
      </c>
      <c r="L5" s="1191" t="s">
        <v>723</v>
      </c>
      <c r="M5" s="1191"/>
      <c r="N5" s="740" t="s">
        <v>225</v>
      </c>
      <c r="O5" s="1191" t="s">
        <v>723</v>
      </c>
    </row>
    <row r="6" spans="1:18" s="733" customFormat="1" ht="5.0999999999999996" customHeight="1">
      <c r="A6" s="767"/>
      <c r="B6" s="767"/>
      <c r="C6" s="736"/>
      <c r="D6" s="1105"/>
      <c r="E6" s="1105"/>
      <c r="F6" s="1177"/>
      <c r="G6" s="1177"/>
      <c r="H6" s="1193"/>
      <c r="I6" s="1177"/>
      <c r="J6" s="1177"/>
      <c r="K6" s="1193"/>
      <c r="L6" s="1177"/>
      <c r="N6" s="1194"/>
      <c r="O6" s="1195"/>
    </row>
    <row r="7" spans="1:18" s="1199" customFormat="1" ht="15" customHeight="1">
      <c r="A7" s="1131" t="s">
        <v>231</v>
      </c>
      <c r="B7" s="1196">
        <f t="shared" ref="B7:O7" si="0">SUM(B8:B23)</f>
        <v>144</v>
      </c>
      <c r="C7" s="1197">
        <f t="shared" si="0"/>
        <v>32952.440500000004</v>
      </c>
      <c r="D7" s="1198">
        <f t="shared" si="0"/>
        <v>0</v>
      </c>
      <c r="E7" s="1196">
        <f t="shared" si="0"/>
        <v>4</v>
      </c>
      <c r="F7" s="1198">
        <f t="shared" si="0"/>
        <v>43.78</v>
      </c>
      <c r="G7" s="1198">
        <f t="shared" si="0"/>
        <v>0</v>
      </c>
      <c r="H7" s="1196">
        <f t="shared" si="0"/>
        <v>14</v>
      </c>
      <c r="I7" s="1197">
        <f t="shared" si="0"/>
        <v>9447.7799999999988</v>
      </c>
      <c r="J7" s="1198">
        <f t="shared" si="0"/>
        <v>0</v>
      </c>
      <c r="K7" s="1196">
        <f t="shared" si="0"/>
        <v>23</v>
      </c>
      <c r="L7" s="1197">
        <f t="shared" si="0"/>
        <v>1689.5099999999998</v>
      </c>
      <c r="M7" s="1198">
        <f t="shared" si="0"/>
        <v>0</v>
      </c>
      <c r="N7" s="1196">
        <f t="shared" si="0"/>
        <v>19</v>
      </c>
      <c r="O7" s="1197">
        <f t="shared" si="0"/>
        <v>489.59399999999999</v>
      </c>
      <c r="Q7" s="733"/>
      <c r="R7" s="733"/>
    </row>
    <row r="8" spans="1:18" s="733" customFormat="1" ht="15" customHeight="1">
      <c r="A8" s="1717" t="s">
        <v>66</v>
      </c>
      <c r="B8" s="1784">
        <f>SUM(E8,H8,K8,N8,E31,H31,K31,N31)</f>
        <v>12</v>
      </c>
      <c r="C8" s="1781">
        <f>SUM(F8,I8,L8,O8,F31,I31,L31,O31)</f>
        <v>3258.5749999999998</v>
      </c>
      <c r="D8" s="1781"/>
      <c r="E8" s="1728">
        <v>0</v>
      </c>
      <c r="F8" s="1728">
        <v>0</v>
      </c>
      <c r="G8" s="1720"/>
      <c r="H8" s="1785">
        <v>3</v>
      </c>
      <c r="I8" s="1781">
        <v>772</v>
      </c>
      <c r="J8" s="1786"/>
      <c r="K8" s="1785">
        <v>2</v>
      </c>
      <c r="L8" s="1781">
        <v>391.46</v>
      </c>
      <c r="M8" s="1786"/>
      <c r="N8" s="1785">
        <v>1</v>
      </c>
      <c r="O8" s="1781">
        <v>52.12</v>
      </c>
    </row>
    <row r="9" spans="1:18" s="733" customFormat="1" ht="15" customHeight="1">
      <c r="A9" s="772" t="s">
        <v>82</v>
      </c>
      <c r="B9" s="1200">
        <f>SUM(E9,H9,K9,N9,E32,H32,K32,N32)</f>
        <v>9</v>
      </c>
      <c r="C9" s="1141">
        <f>SUM(F9,I9,L9,O9,F32,I32,L32,O32)</f>
        <v>270.72149999999999</v>
      </c>
      <c r="D9" s="1141"/>
      <c r="E9" s="1203">
        <v>2</v>
      </c>
      <c r="F9" s="1202">
        <v>4.95</v>
      </c>
      <c r="G9" s="1203"/>
      <c r="H9" s="1201" t="s">
        <v>32</v>
      </c>
      <c r="I9" s="1201" t="s">
        <v>32</v>
      </c>
      <c r="J9" s="1203"/>
      <c r="K9" s="1203">
        <v>1</v>
      </c>
      <c r="L9" s="1202">
        <v>5.82</v>
      </c>
      <c r="M9" s="823"/>
      <c r="N9" s="1203">
        <v>1</v>
      </c>
      <c r="O9" s="1202">
        <v>2.59</v>
      </c>
    </row>
    <row r="10" spans="1:18" s="733" customFormat="1" ht="15" customHeight="1">
      <c r="A10" s="772" t="s">
        <v>236</v>
      </c>
      <c r="B10" s="1200">
        <f>SUM(K9+K33)</f>
        <v>5</v>
      </c>
      <c r="C10" s="1141">
        <f t="shared" ref="C10:C23" si="1">SUM(F10,I10,L10,O10,F33,I33,L33,O33)</f>
        <v>25.759999999999998</v>
      </c>
      <c r="D10" s="1141"/>
      <c r="E10" s="1201" t="s">
        <v>32</v>
      </c>
      <c r="F10" s="1201" t="s">
        <v>32</v>
      </c>
      <c r="G10" s="1055"/>
      <c r="H10" s="1201" t="s">
        <v>32</v>
      </c>
      <c r="I10" s="1201" t="s">
        <v>32</v>
      </c>
      <c r="J10" s="1203"/>
      <c r="K10" s="1203">
        <v>1</v>
      </c>
      <c r="L10" s="1202">
        <v>11.56</v>
      </c>
      <c r="M10" s="823"/>
      <c r="N10" s="1201" t="s">
        <v>32</v>
      </c>
      <c r="O10" s="1201" t="s">
        <v>32</v>
      </c>
    </row>
    <row r="11" spans="1:18" s="733" customFormat="1" ht="15" customHeight="1">
      <c r="A11" s="1204" t="s">
        <v>94</v>
      </c>
      <c r="B11" s="1200">
        <f>SUM(N11+K34+E34)</f>
        <v>4</v>
      </c>
      <c r="C11" s="1141">
        <f t="shared" si="1"/>
        <v>948.06999999999994</v>
      </c>
      <c r="D11" s="1205"/>
      <c r="E11" s="1201" t="s">
        <v>32</v>
      </c>
      <c r="F11" s="1201" t="s">
        <v>32</v>
      </c>
      <c r="G11" s="1055"/>
      <c r="H11" s="1201" t="s">
        <v>32</v>
      </c>
      <c r="I11" s="1201" t="s">
        <v>32</v>
      </c>
      <c r="J11" s="1203"/>
      <c r="K11" s="1201" t="s">
        <v>32</v>
      </c>
      <c r="L11" s="1201" t="s">
        <v>32</v>
      </c>
      <c r="M11" s="1201"/>
      <c r="N11" s="1203">
        <v>1</v>
      </c>
      <c r="O11" s="1202">
        <v>10.029999999999999</v>
      </c>
    </row>
    <row r="12" spans="1:18" s="733" customFormat="1" ht="15" customHeight="1">
      <c r="A12" s="772" t="s">
        <v>108</v>
      </c>
      <c r="B12" s="1200">
        <f>SUM(H12+K12+N12+E35+H35+K35+N35)</f>
        <v>15</v>
      </c>
      <c r="C12" s="1141">
        <f t="shared" si="1"/>
        <v>7473.4199999999992</v>
      </c>
      <c r="D12" s="1141"/>
      <c r="E12" s="1201" t="s">
        <v>32</v>
      </c>
      <c r="F12" s="1201" t="s">
        <v>32</v>
      </c>
      <c r="G12" s="1203"/>
      <c r="H12" s="1203">
        <v>1</v>
      </c>
      <c r="I12" s="1202">
        <v>4189.21</v>
      </c>
      <c r="J12" s="823"/>
      <c r="K12" s="1203">
        <v>2</v>
      </c>
      <c r="L12" s="1202">
        <v>201.7</v>
      </c>
      <c r="M12" s="823"/>
      <c r="N12" s="1203">
        <v>1</v>
      </c>
      <c r="O12" s="1202">
        <v>3.9</v>
      </c>
    </row>
    <row r="13" spans="1:18" s="733" customFormat="1" ht="15" customHeight="1">
      <c r="A13" s="772" t="s">
        <v>121</v>
      </c>
      <c r="B13" s="1200">
        <f>SUM(H13,K13,N13,E36,H36,K36)</f>
        <v>11</v>
      </c>
      <c r="C13" s="1141">
        <f t="shared" si="1"/>
        <v>2275.0199999999995</v>
      </c>
      <c r="D13" s="1141"/>
      <c r="E13" s="1201" t="s">
        <v>32</v>
      </c>
      <c r="F13" s="1201" t="s">
        <v>32</v>
      </c>
      <c r="G13" s="1203"/>
      <c r="H13" s="1203">
        <v>1</v>
      </c>
      <c r="I13" s="1202">
        <v>288.31</v>
      </c>
      <c r="J13" s="823"/>
      <c r="K13" s="1203">
        <v>1</v>
      </c>
      <c r="L13" s="1202">
        <v>4.53</v>
      </c>
      <c r="M13" s="823"/>
      <c r="N13" s="1203">
        <v>2</v>
      </c>
      <c r="O13" s="1202">
        <v>97.11</v>
      </c>
      <c r="P13" s="1206"/>
    </row>
    <row r="14" spans="1:18" s="733" customFormat="1" ht="15" customHeight="1">
      <c r="A14" s="772" t="s">
        <v>135</v>
      </c>
      <c r="B14" s="1200">
        <f>SUM(E37,K14,H37,K37)</f>
        <v>4</v>
      </c>
      <c r="C14" s="1141">
        <f t="shared" si="1"/>
        <v>83.419999999999987</v>
      </c>
      <c r="D14" s="1141"/>
      <c r="E14" s="1201" t="s">
        <v>32</v>
      </c>
      <c r="F14" s="1201" t="s">
        <v>32</v>
      </c>
      <c r="G14" s="1203"/>
      <c r="H14" s="1201" t="s">
        <v>32</v>
      </c>
      <c r="I14" s="1201" t="s">
        <v>32</v>
      </c>
      <c r="J14" s="1201"/>
      <c r="K14" s="1201">
        <v>1</v>
      </c>
      <c r="L14" s="1207">
        <v>29.45</v>
      </c>
      <c r="M14" s="1201"/>
      <c r="N14" s="1201" t="s">
        <v>32</v>
      </c>
      <c r="O14" s="1201" t="s">
        <v>32</v>
      </c>
    </row>
    <row r="15" spans="1:18" s="733" customFormat="1" ht="15" customHeight="1">
      <c r="A15" s="772" t="s">
        <v>138</v>
      </c>
      <c r="B15" s="1200">
        <f>SUM(H15+K15+N15+E38+K38+N38+H38)</f>
        <v>10</v>
      </c>
      <c r="C15" s="1141">
        <f t="shared" si="1"/>
        <v>2900.54</v>
      </c>
      <c r="D15" s="1141"/>
      <c r="E15" s="1201" t="s">
        <v>32</v>
      </c>
      <c r="F15" s="1201" t="s">
        <v>32</v>
      </c>
      <c r="G15" s="1203"/>
      <c r="H15" s="1203">
        <v>1</v>
      </c>
      <c r="I15" s="1202">
        <v>204.9</v>
      </c>
      <c r="J15" s="823"/>
      <c r="K15" s="1203">
        <v>1</v>
      </c>
      <c r="L15" s="1202">
        <v>60.91</v>
      </c>
      <c r="M15" s="823"/>
      <c r="N15" s="1203">
        <v>2</v>
      </c>
      <c r="O15" s="1202">
        <v>11.74</v>
      </c>
    </row>
    <row r="16" spans="1:18" s="733" customFormat="1" ht="15" customHeight="1">
      <c r="A16" s="772" t="s">
        <v>149</v>
      </c>
      <c r="B16" s="1200">
        <f>SUM(E39,H39,K16)</f>
        <v>5</v>
      </c>
      <c r="C16" s="1141">
        <f t="shared" si="1"/>
        <v>737.16</v>
      </c>
      <c r="D16" s="1141"/>
      <c r="E16" s="1201" t="s">
        <v>32</v>
      </c>
      <c r="F16" s="1201" t="s">
        <v>32</v>
      </c>
      <c r="G16" s="1203"/>
      <c r="H16" s="1203" t="s">
        <v>1067</v>
      </c>
      <c r="I16" s="1208" t="s">
        <v>32</v>
      </c>
      <c r="J16" s="823"/>
      <c r="K16" s="1203">
        <v>1</v>
      </c>
      <c r="L16" s="1202">
        <v>360.4</v>
      </c>
      <c r="M16" s="823"/>
      <c r="N16" s="1201" t="s">
        <v>32</v>
      </c>
      <c r="O16" s="1201" t="s">
        <v>32</v>
      </c>
    </row>
    <row r="17" spans="1:15" s="733" customFormat="1" ht="15" customHeight="1">
      <c r="A17" s="772" t="s">
        <v>158</v>
      </c>
      <c r="B17" s="1200">
        <f>SUM(H17,K17,N17,E40,H40,N40)</f>
        <v>15</v>
      </c>
      <c r="C17" s="1141">
        <f t="shared" si="1"/>
        <v>5692.92</v>
      </c>
      <c r="D17" s="1141"/>
      <c r="E17" s="1201" t="s">
        <v>32</v>
      </c>
      <c r="F17" s="1201" t="s">
        <v>32</v>
      </c>
      <c r="G17" s="1203"/>
      <c r="H17" s="1201">
        <v>1</v>
      </c>
      <c r="I17" s="1201">
        <v>2170.36</v>
      </c>
      <c r="J17" s="823"/>
      <c r="K17" s="1203">
        <v>2</v>
      </c>
      <c r="L17" s="1202">
        <v>110.3</v>
      </c>
      <c r="M17" s="823"/>
      <c r="N17" s="1203">
        <v>2</v>
      </c>
      <c r="O17" s="1202">
        <v>132.62</v>
      </c>
    </row>
    <row r="18" spans="1:15" s="733" customFormat="1" ht="15" customHeight="1">
      <c r="A18" s="772" t="s">
        <v>170</v>
      </c>
      <c r="B18" s="1200">
        <f>SUM(K18+E41+N18)</f>
        <v>6</v>
      </c>
      <c r="C18" s="1141">
        <f t="shared" si="1"/>
        <v>383.61399999999998</v>
      </c>
      <c r="D18" s="1141"/>
      <c r="E18" s="1201" t="s">
        <v>32</v>
      </c>
      <c r="F18" s="1201" t="s">
        <v>32</v>
      </c>
      <c r="G18" s="1203"/>
      <c r="H18" s="1201" t="s">
        <v>32</v>
      </c>
      <c r="I18" s="1201" t="s">
        <v>32</v>
      </c>
      <c r="J18" s="823"/>
      <c r="K18" s="1203">
        <v>1</v>
      </c>
      <c r="L18" s="1202">
        <v>65.88</v>
      </c>
      <c r="M18" s="823"/>
      <c r="N18" s="1201">
        <v>3</v>
      </c>
      <c r="O18" s="1201">
        <v>88.914000000000001</v>
      </c>
    </row>
    <row r="19" spans="1:15" s="733" customFormat="1" ht="15" customHeight="1">
      <c r="A19" s="772" t="s">
        <v>172</v>
      </c>
      <c r="B19" s="1200">
        <f>SUM(H19,K19,N19+E19+H42)</f>
        <v>7</v>
      </c>
      <c r="C19" s="1141">
        <f t="shared" si="1"/>
        <v>399.83000000000004</v>
      </c>
      <c r="D19" s="1141"/>
      <c r="E19" s="1201">
        <v>1</v>
      </c>
      <c r="F19" s="1201">
        <v>24.38</v>
      </c>
      <c r="G19" s="1203"/>
      <c r="H19" s="1203">
        <v>2</v>
      </c>
      <c r="I19" s="1202">
        <v>270.26</v>
      </c>
      <c r="J19" s="823"/>
      <c r="K19" s="1201">
        <v>1</v>
      </c>
      <c r="L19" s="1207">
        <v>74.22</v>
      </c>
      <c r="M19" s="1055"/>
      <c r="N19" s="1201">
        <v>2</v>
      </c>
      <c r="O19" s="1207">
        <v>24.06</v>
      </c>
    </row>
    <row r="20" spans="1:15" s="733" customFormat="1" ht="15" customHeight="1">
      <c r="A20" s="772" t="s">
        <v>183</v>
      </c>
      <c r="B20" s="1200">
        <f>SUM(H20+K20+N20+E43+H43)</f>
        <v>11</v>
      </c>
      <c r="C20" s="1141">
        <f t="shared" si="1"/>
        <v>2618.1600000000003</v>
      </c>
      <c r="D20" s="1141"/>
      <c r="E20" s="1201" t="s">
        <v>32</v>
      </c>
      <c r="F20" s="1201" t="s">
        <v>32</v>
      </c>
      <c r="G20" s="1203"/>
      <c r="H20" s="1203">
        <v>3</v>
      </c>
      <c r="I20" s="1202">
        <v>799.96</v>
      </c>
      <c r="J20" s="823"/>
      <c r="K20" s="1203">
        <v>3</v>
      </c>
      <c r="L20" s="1202">
        <v>165.58</v>
      </c>
      <c r="M20" s="823"/>
      <c r="N20" s="1203">
        <v>1</v>
      </c>
      <c r="O20" s="1202">
        <v>0.57999999999999996</v>
      </c>
    </row>
    <row r="21" spans="1:15" s="733" customFormat="1" ht="15" customHeight="1">
      <c r="A21" s="772" t="s">
        <v>190</v>
      </c>
      <c r="B21" s="1751">
        <f>SUM(E21+K21+N21+E44+K44+N44)</f>
        <v>10</v>
      </c>
      <c r="C21" s="1141">
        <f t="shared" si="1"/>
        <v>809.97</v>
      </c>
      <c r="D21" s="1141"/>
      <c r="E21" s="1203">
        <v>1</v>
      </c>
      <c r="F21" s="1202">
        <v>14.45</v>
      </c>
      <c r="G21" s="1203"/>
      <c r="H21" s="1201" t="s">
        <v>32</v>
      </c>
      <c r="I21" s="1201" t="s">
        <v>32</v>
      </c>
      <c r="J21" s="823"/>
      <c r="K21" s="1203">
        <v>3</v>
      </c>
      <c r="L21" s="1202">
        <v>48.83</v>
      </c>
      <c r="M21" s="823"/>
      <c r="N21" s="1203">
        <v>1</v>
      </c>
      <c r="O21" s="1202">
        <v>3.11</v>
      </c>
    </row>
    <row r="22" spans="1:15" s="733" customFormat="1" ht="15" customHeight="1">
      <c r="A22" s="772" t="s">
        <v>196</v>
      </c>
      <c r="B22" s="1200">
        <f>SUM(H22,K22,N22,H45,N45+K45)</f>
        <v>12</v>
      </c>
      <c r="C22" s="1141">
        <f t="shared" si="1"/>
        <v>2478.2200000000003</v>
      </c>
      <c r="D22" s="1141"/>
      <c r="E22" s="1201" t="s">
        <v>32</v>
      </c>
      <c r="F22" s="1201" t="s">
        <v>32</v>
      </c>
      <c r="G22" s="1203"/>
      <c r="H22" s="1203">
        <v>1</v>
      </c>
      <c r="I22" s="1202">
        <v>706.8</v>
      </c>
      <c r="J22" s="823"/>
      <c r="K22" s="1203">
        <v>2</v>
      </c>
      <c r="L22" s="1202">
        <v>106.98</v>
      </c>
      <c r="M22" s="823"/>
      <c r="N22" s="1203">
        <v>2</v>
      </c>
      <c r="O22" s="1202">
        <v>62.82</v>
      </c>
    </row>
    <row r="23" spans="1:15" s="733" customFormat="1" ht="15" customHeight="1">
      <c r="A23" s="772" t="s">
        <v>208</v>
      </c>
      <c r="B23" s="1200">
        <f>SUM(E23,H23,K23,N23,E46,H46,K46,N46)</f>
        <v>8</v>
      </c>
      <c r="C23" s="1141">
        <f t="shared" si="1"/>
        <v>2597.04</v>
      </c>
      <c r="D23" s="1141"/>
      <c r="E23" s="1201" t="s">
        <v>32</v>
      </c>
      <c r="F23" s="1201" t="s">
        <v>32</v>
      </c>
      <c r="G23" s="1203"/>
      <c r="H23" s="1203">
        <v>1</v>
      </c>
      <c r="I23" s="1202">
        <v>45.98</v>
      </c>
      <c r="J23" s="1209"/>
      <c r="K23" s="1203">
        <v>1</v>
      </c>
      <c r="L23" s="1202">
        <v>51.89</v>
      </c>
      <c r="M23" s="1209"/>
      <c r="N23" s="1201" t="s">
        <v>32</v>
      </c>
      <c r="O23" s="1201" t="s">
        <v>32</v>
      </c>
    </row>
    <row r="24" spans="1:15" s="733" customFormat="1" ht="9" customHeight="1">
      <c r="A24" s="1210"/>
      <c r="B24" s="1211"/>
      <c r="C24" s="1212"/>
      <c r="D24" s="1212"/>
      <c r="E24" s="1213"/>
      <c r="F24" s="1213"/>
      <c r="G24" s="1214"/>
      <c r="H24" s="1214"/>
      <c r="I24" s="1215"/>
      <c r="J24" s="831"/>
      <c r="K24" s="1214"/>
      <c r="L24" s="1215"/>
      <c r="M24" s="831"/>
      <c r="N24" s="1213"/>
      <c r="O24" s="1213"/>
    </row>
    <row r="25" spans="1:15" s="733" customFormat="1" ht="5.0999999999999996" customHeight="1">
      <c r="A25" s="735"/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</row>
    <row r="26" spans="1:15" s="1218" customFormat="1" ht="15" customHeight="1">
      <c r="A26" s="766"/>
      <c r="B26" s="1216"/>
      <c r="C26" s="1216"/>
      <c r="D26" s="1217"/>
      <c r="E26" s="2003" t="s">
        <v>760</v>
      </c>
      <c r="F26" s="2003"/>
      <c r="G26" s="1189"/>
      <c r="H26" s="2003" t="s">
        <v>761</v>
      </c>
      <c r="I26" s="2003"/>
      <c r="J26" s="741"/>
      <c r="K26" s="2003" t="s">
        <v>762</v>
      </c>
      <c r="L26" s="2003"/>
      <c r="M26" s="741"/>
      <c r="N26" s="2003" t="s">
        <v>763</v>
      </c>
      <c r="O26" s="2003"/>
    </row>
    <row r="27" spans="1:15" s="1218" customFormat="1" ht="15" customHeight="1">
      <c r="A27" s="766"/>
      <c r="B27" s="1216"/>
      <c r="C27" s="1216"/>
      <c r="D27" s="1217"/>
      <c r="E27" s="1995" t="s">
        <v>764</v>
      </c>
      <c r="F27" s="1995"/>
      <c r="G27" s="1189"/>
      <c r="H27" s="1995" t="s">
        <v>765</v>
      </c>
      <c r="I27" s="1995"/>
      <c r="J27" s="1189"/>
      <c r="K27" s="1995" t="s">
        <v>766</v>
      </c>
      <c r="L27" s="1995"/>
      <c r="M27" s="1189"/>
      <c r="N27" s="1995" t="s">
        <v>767</v>
      </c>
      <c r="O27" s="1995"/>
    </row>
    <row r="28" spans="1:15" s="1218" customFormat="1" ht="15" customHeight="1">
      <c r="A28" s="742" t="s">
        <v>299</v>
      </c>
      <c r="B28" s="1219"/>
      <c r="C28" s="1219"/>
      <c r="D28" s="1219"/>
      <c r="E28" s="1907" t="s">
        <v>225</v>
      </c>
      <c r="F28" s="1910" t="s">
        <v>723</v>
      </c>
      <c r="G28" s="1910"/>
      <c r="H28" s="1907" t="s">
        <v>225</v>
      </c>
      <c r="I28" s="1910" t="s">
        <v>723</v>
      </c>
      <c r="J28" s="1910"/>
      <c r="K28" s="1907" t="s">
        <v>225</v>
      </c>
      <c r="L28" s="1910" t="s">
        <v>723</v>
      </c>
      <c r="M28" s="1910"/>
      <c r="N28" s="1907" t="s">
        <v>225</v>
      </c>
      <c r="O28" s="1910" t="s">
        <v>723</v>
      </c>
    </row>
    <row r="29" spans="1:15" s="1218" customFormat="1" ht="5.0999999999999996" customHeight="1">
      <c r="A29" s="1220"/>
      <c r="C29" s="1221"/>
      <c r="D29" s="1195"/>
      <c r="E29" s="1194"/>
      <c r="F29" s="1222"/>
      <c r="G29" s="1222"/>
      <c r="H29" s="1194"/>
      <c r="I29" s="1222"/>
      <c r="J29" s="1222"/>
      <c r="K29" s="1194"/>
      <c r="L29" s="1222"/>
      <c r="N29" s="1223"/>
    </row>
    <row r="30" spans="1:15" s="1218" customFormat="1" ht="15" customHeight="1">
      <c r="A30" s="1131" t="s">
        <v>768</v>
      </c>
      <c r="B30" s="1224"/>
      <c r="C30" s="1225"/>
      <c r="D30" s="1226"/>
      <c r="E30" s="1856">
        <f>SUM(E31:E46)</f>
        <v>32</v>
      </c>
      <c r="F30" s="1909">
        <f>SUM(F31:F46)</f>
        <v>6760.9050000000007</v>
      </c>
      <c r="G30" s="1914"/>
      <c r="H30" s="1856">
        <f>SUM(H31:H46)</f>
        <v>21</v>
      </c>
      <c r="I30" s="1909">
        <f>SUM(I31:I46)</f>
        <v>1643.46</v>
      </c>
      <c r="J30" s="1914"/>
      <c r="K30" s="1856">
        <f>SUM(K31:K46)</f>
        <v>16</v>
      </c>
      <c r="L30" s="1909">
        <f>SUM(L31:L46)</f>
        <v>358.92</v>
      </c>
      <c r="M30" s="1913"/>
      <c r="N30" s="1856">
        <f>SUM(N31:N46)</f>
        <v>15</v>
      </c>
      <c r="O30" s="1909">
        <f>SUM(O31:O46)</f>
        <v>12518.491500000002</v>
      </c>
    </row>
    <row r="31" spans="1:15" s="1218" customFormat="1" ht="15" customHeight="1">
      <c r="A31" s="1717" t="s">
        <v>66</v>
      </c>
      <c r="B31" s="1778"/>
      <c r="C31" s="1779"/>
      <c r="D31" s="1720"/>
      <c r="E31" s="1780">
        <v>2</v>
      </c>
      <c r="F31" s="1781">
        <v>288.245</v>
      </c>
      <c r="G31" s="1921"/>
      <c r="H31" s="1780">
        <v>1</v>
      </c>
      <c r="I31" s="1781">
        <v>74.11</v>
      </c>
      <c r="J31" s="1921"/>
      <c r="K31" s="1782" t="s">
        <v>32</v>
      </c>
      <c r="L31" s="1783" t="s">
        <v>32</v>
      </c>
      <c r="M31" s="1779"/>
      <c r="N31" s="1780">
        <v>3</v>
      </c>
      <c r="O31" s="1781">
        <v>1680.64</v>
      </c>
    </row>
    <row r="32" spans="1:15" s="1218" customFormat="1" ht="15" customHeight="1">
      <c r="A32" s="772" t="s">
        <v>82</v>
      </c>
      <c r="C32" s="1221"/>
      <c r="D32" s="801"/>
      <c r="E32" s="1915" t="s">
        <v>32</v>
      </c>
      <c r="F32" s="1915" t="s">
        <v>32</v>
      </c>
      <c r="G32" s="1908"/>
      <c r="H32" s="1915">
        <v>2</v>
      </c>
      <c r="I32" s="1912">
        <v>9.1300000000000008</v>
      </c>
      <c r="J32" s="1908"/>
      <c r="K32" s="1915">
        <v>2</v>
      </c>
      <c r="L32" s="1912">
        <v>3.95</v>
      </c>
      <c r="M32" s="1916"/>
      <c r="N32" s="1915">
        <v>1</v>
      </c>
      <c r="O32" s="1912">
        <v>244.28149999999999</v>
      </c>
    </row>
    <row r="33" spans="1:15" s="1218" customFormat="1" ht="15" customHeight="1">
      <c r="A33" s="772" t="s">
        <v>236</v>
      </c>
      <c r="B33" s="1227"/>
      <c r="C33" s="1228"/>
      <c r="D33" s="1115"/>
      <c r="E33" s="1915" t="s">
        <v>32</v>
      </c>
      <c r="F33" s="1915" t="s">
        <v>32</v>
      </c>
      <c r="G33" s="1915"/>
      <c r="H33" s="1915" t="s">
        <v>32</v>
      </c>
      <c r="I33" s="1915" t="s">
        <v>32</v>
      </c>
      <c r="J33" s="1908"/>
      <c r="K33" s="1915">
        <v>4</v>
      </c>
      <c r="L33" s="1912">
        <v>14.2</v>
      </c>
      <c r="M33" s="1916"/>
      <c r="N33" s="1915" t="s">
        <v>32</v>
      </c>
      <c r="O33" s="1915" t="s">
        <v>32</v>
      </c>
    </row>
    <row r="34" spans="1:15" s="1218" customFormat="1" ht="15" customHeight="1">
      <c r="A34" s="1204" t="s">
        <v>94</v>
      </c>
      <c r="C34" s="1221"/>
      <c r="D34" s="801"/>
      <c r="E34" s="1915">
        <v>2</v>
      </c>
      <c r="F34" s="1915">
        <v>925.17</v>
      </c>
      <c r="G34" s="1915"/>
      <c r="H34" s="1915" t="s">
        <v>32</v>
      </c>
      <c r="I34" s="1915" t="s">
        <v>32</v>
      </c>
      <c r="J34" s="1915"/>
      <c r="K34" s="1915">
        <v>1</v>
      </c>
      <c r="L34" s="1908">
        <v>12.87</v>
      </c>
      <c r="M34" s="1915"/>
      <c r="N34" s="1915" t="s">
        <v>32</v>
      </c>
      <c r="O34" s="1915" t="s">
        <v>32</v>
      </c>
    </row>
    <row r="35" spans="1:15" s="1218" customFormat="1" ht="15" customHeight="1">
      <c r="A35" s="772" t="s">
        <v>108</v>
      </c>
      <c r="C35" s="1221"/>
      <c r="D35" s="1141"/>
      <c r="E35" s="1915">
        <v>5</v>
      </c>
      <c r="F35" s="1912">
        <v>125.28</v>
      </c>
      <c r="G35" s="1908"/>
      <c r="H35" s="1915">
        <v>3</v>
      </c>
      <c r="I35" s="1912">
        <v>151.82</v>
      </c>
      <c r="J35" s="1908"/>
      <c r="K35" s="1915">
        <v>2</v>
      </c>
      <c r="L35" s="1912">
        <v>9.35</v>
      </c>
      <c r="M35" s="1916"/>
      <c r="N35" s="1915">
        <v>1</v>
      </c>
      <c r="O35" s="1911">
        <v>2792.16</v>
      </c>
    </row>
    <row r="36" spans="1:15" s="1218" customFormat="1" ht="15" customHeight="1">
      <c r="A36" s="772" t="s">
        <v>121</v>
      </c>
      <c r="C36" s="1221"/>
      <c r="D36" s="1141"/>
      <c r="E36" s="1915">
        <v>5</v>
      </c>
      <c r="F36" s="1912">
        <v>1863.25</v>
      </c>
      <c r="G36" s="1908"/>
      <c r="H36" s="1915">
        <v>1</v>
      </c>
      <c r="I36" s="1912">
        <v>4.47</v>
      </c>
      <c r="J36" s="1908"/>
      <c r="K36" s="1915">
        <v>1</v>
      </c>
      <c r="L36" s="1908">
        <v>17.350000000000001</v>
      </c>
      <c r="M36" s="1915"/>
      <c r="N36" s="1915" t="s">
        <v>32</v>
      </c>
      <c r="O36" s="1915" t="s">
        <v>32</v>
      </c>
    </row>
    <row r="37" spans="1:15" s="1218" customFormat="1" ht="15" customHeight="1">
      <c r="A37" s="772" t="s">
        <v>135</v>
      </c>
      <c r="C37" s="1221"/>
      <c r="D37" s="1141"/>
      <c r="E37" s="1915">
        <v>1</v>
      </c>
      <c r="F37" s="1912">
        <v>30.38</v>
      </c>
      <c r="G37" s="1908"/>
      <c r="H37" s="1915">
        <v>1</v>
      </c>
      <c r="I37" s="1908">
        <v>4.3</v>
      </c>
      <c r="J37" s="1915"/>
      <c r="K37" s="1915">
        <v>1</v>
      </c>
      <c r="L37" s="1908">
        <v>19.29</v>
      </c>
      <c r="M37" s="1915"/>
      <c r="N37" s="1915" t="s">
        <v>32</v>
      </c>
      <c r="O37" s="1915" t="s">
        <v>32</v>
      </c>
    </row>
    <row r="38" spans="1:15" s="1218" customFormat="1" ht="15" customHeight="1">
      <c r="A38" s="772" t="s">
        <v>138</v>
      </c>
      <c r="C38" s="1221"/>
      <c r="D38" s="1141"/>
      <c r="E38" s="1915">
        <v>1</v>
      </c>
      <c r="F38" s="1912">
        <v>60.44</v>
      </c>
      <c r="G38" s="1908"/>
      <c r="H38" s="1915">
        <v>2</v>
      </c>
      <c r="I38" s="1915">
        <v>20.62</v>
      </c>
      <c r="J38" s="1908"/>
      <c r="K38" s="1915">
        <v>1</v>
      </c>
      <c r="L38" s="1912">
        <v>201.35</v>
      </c>
      <c r="M38" s="1916"/>
      <c r="N38" s="1915">
        <v>2</v>
      </c>
      <c r="O38" s="1912">
        <v>2340.58</v>
      </c>
    </row>
    <row r="39" spans="1:15" s="1218" customFormat="1" ht="15" customHeight="1">
      <c r="A39" s="772" t="s">
        <v>149</v>
      </c>
      <c r="C39" s="1221"/>
      <c r="D39" s="1141"/>
      <c r="E39" s="1915">
        <v>3</v>
      </c>
      <c r="F39" s="1912">
        <v>376.38</v>
      </c>
      <c r="G39" s="1908"/>
      <c r="H39" s="1915">
        <v>1</v>
      </c>
      <c r="I39" s="1908">
        <v>0.38</v>
      </c>
      <c r="J39" s="1915"/>
      <c r="K39" s="1915" t="s">
        <v>32</v>
      </c>
      <c r="L39" s="1915" t="s">
        <v>32</v>
      </c>
      <c r="M39" s="1915"/>
      <c r="N39" s="1915" t="s">
        <v>32</v>
      </c>
      <c r="O39" s="1915" t="s">
        <v>32</v>
      </c>
    </row>
    <row r="40" spans="1:15" s="1218" customFormat="1" ht="15" customHeight="1">
      <c r="A40" s="772" t="s">
        <v>158</v>
      </c>
      <c r="C40" s="1221"/>
      <c r="D40" s="1141"/>
      <c r="E40" s="1915">
        <v>5</v>
      </c>
      <c r="F40" s="1912">
        <v>796.85</v>
      </c>
      <c r="G40" s="1908"/>
      <c r="H40" s="1915">
        <v>1</v>
      </c>
      <c r="I40" s="1912">
        <v>1.26</v>
      </c>
      <c r="J40" s="1908"/>
      <c r="K40" s="1915" t="s">
        <v>32</v>
      </c>
      <c r="L40" s="1915" t="s">
        <v>32</v>
      </c>
      <c r="M40" s="1916"/>
      <c r="N40" s="1915">
        <v>4</v>
      </c>
      <c r="O40" s="1912">
        <v>2481.5300000000002</v>
      </c>
    </row>
    <row r="41" spans="1:15" s="1218" customFormat="1" ht="15" customHeight="1">
      <c r="A41" s="772" t="s">
        <v>170</v>
      </c>
      <c r="C41" s="1221"/>
      <c r="D41" s="801"/>
      <c r="E41" s="1915">
        <v>2</v>
      </c>
      <c r="F41" s="1912">
        <v>228.82</v>
      </c>
      <c r="G41" s="1908"/>
      <c r="H41" s="1915" t="s">
        <v>32</v>
      </c>
      <c r="I41" s="1915" t="s">
        <v>32</v>
      </c>
      <c r="J41" s="1915"/>
      <c r="K41" s="1915" t="s">
        <v>32</v>
      </c>
      <c r="L41" s="1915" t="s">
        <v>32</v>
      </c>
      <c r="M41" s="1915"/>
      <c r="N41" s="1915" t="s">
        <v>32</v>
      </c>
      <c r="O41" s="1915" t="s">
        <v>32</v>
      </c>
    </row>
    <row r="42" spans="1:15" s="1218" customFormat="1" ht="15" customHeight="1">
      <c r="A42" s="772" t="s">
        <v>172</v>
      </c>
      <c r="C42" s="1221"/>
      <c r="D42" s="801"/>
      <c r="E42" s="1915" t="s">
        <v>32</v>
      </c>
      <c r="F42" s="1915" t="s">
        <v>32</v>
      </c>
      <c r="G42" s="1908"/>
      <c r="H42" s="1915">
        <v>1</v>
      </c>
      <c r="I42" s="1915">
        <v>6.91</v>
      </c>
      <c r="J42" s="1915"/>
      <c r="K42" s="1915" t="s">
        <v>32</v>
      </c>
      <c r="L42" s="1915" t="s">
        <v>32</v>
      </c>
      <c r="M42" s="1915"/>
      <c r="N42" s="1915" t="s">
        <v>32</v>
      </c>
      <c r="O42" s="1915" t="s">
        <v>32</v>
      </c>
    </row>
    <row r="43" spans="1:15" s="1218" customFormat="1" ht="15" customHeight="1">
      <c r="A43" s="772" t="s">
        <v>183</v>
      </c>
      <c r="C43" s="1221"/>
      <c r="D43" s="801"/>
      <c r="E43" s="1915">
        <v>3</v>
      </c>
      <c r="F43" s="1912">
        <v>830.14</v>
      </c>
      <c r="G43" s="1908"/>
      <c r="H43" s="1915">
        <v>1</v>
      </c>
      <c r="I43" s="1915">
        <v>821.9</v>
      </c>
      <c r="J43" s="1915"/>
      <c r="K43" s="1915" t="s">
        <v>32</v>
      </c>
      <c r="L43" s="1915" t="s">
        <v>32</v>
      </c>
      <c r="M43" s="1915"/>
      <c r="N43" s="1915" t="s">
        <v>32</v>
      </c>
      <c r="O43" s="1915" t="s">
        <v>32</v>
      </c>
    </row>
    <row r="44" spans="1:15" s="1218" customFormat="1" ht="15" customHeight="1">
      <c r="A44" s="772" t="s">
        <v>190</v>
      </c>
      <c r="C44" s="1221"/>
      <c r="D44" s="801"/>
      <c r="E44" s="1915">
        <v>1</v>
      </c>
      <c r="F44" s="1912">
        <v>3.27</v>
      </c>
      <c r="G44" s="1908"/>
      <c r="H44" s="1915" t="s">
        <v>32</v>
      </c>
      <c r="I44" s="1915" t="s">
        <v>32</v>
      </c>
      <c r="J44" s="1908"/>
      <c r="K44" s="1915">
        <v>3</v>
      </c>
      <c r="L44" s="1912">
        <v>32.79</v>
      </c>
      <c r="M44" s="1916"/>
      <c r="N44" s="1915">
        <v>1</v>
      </c>
      <c r="O44" s="1912">
        <v>707.52</v>
      </c>
    </row>
    <row r="45" spans="1:15" s="1218" customFormat="1" ht="15" customHeight="1">
      <c r="A45" s="772" t="s">
        <v>196</v>
      </c>
      <c r="C45" s="1221"/>
      <c r="D45" s="801"/>
      <c r="E45" s="1915" t="s">
        <v>32</v>
      </c>
      <c r="F45" s="1915" t="s">
        <v>32</v>
      </c>
      <c r="G45" s="1908"/>
      <c r="H45" s="1915">
        <v>5</v>
      </c>
      <c r="I45" s="1912">
        <v>202.1</v>
      </c>
      <c r="J45" s="1908"/>
      <c r="K45" s="1915">
        <v>1</v>
      </c>
      <c r="L45" s="1915">
        <v>47.77</v>
      </c>
      <c r="M45" s="1915"/>
      <c r="N45" s="1915">
        <v>1</v>
      </c>
      <c r="O45" s="1912">
        <v>1351.75</v>
      </c>
    </row>
    <row r="46" spans="1:15" s="1218" customFormat="1" ht="15" customHeight="1">
      <c r="A46" s="772" t="s">
        <v>208</v>
      </c>
      <c r="C46" s="1221"/>
      <c r="D46" s="801"/>
      <c r="E46" s="1915">
        <v>2</v>
      </c>
      <c r="F46" s="1912">
        <v>1232.68</v>
      </c>
      <c r="G46" s="1908"/>
      <c r="H46" s="1915">
        <v>2</v>
      </c>
      <c r="I46" s="1912">
        <v>346.46</v>
      </c>
      <c r="J46" s="1908"/>
      <c r="K46" s="1915" t="s">
        <v>32</v>
      </c>
      <c r="L46" s="1915" t="s">
        <v>32</v>
      </c>
      <c r="M46" s="1916"/>
      <c r="N46" s="1915">
        <v>2</v>
      </c>
      <c r="O46" s="1912">
        <v>920.03</v>
      </c>
    </row>
    <row r="47" spans="1:15" s="1218" customFormat="1" ht="5.0999999999999996" customHeight="1">
      <c r="A47" s="735"/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</row>
    <row r="48" spans="1:15" s="1218" customFormat="1" ht="5.0999999999999996" customHeight="1">
      <c r="A48" s="1183"/>
      <c r="B48" s="1120"/>
      <c r="C48" s="1120"/>
      <c r="D48" s="1120"/>
      <c r="E48" s="1120"/>
      <c r="F48" s="1120"/>
      <c r="G48" s="1120"/>
      <c r="H48" s="1120"/>
      <c r="I48" s="1120"/>
      <c r="J48" s="1120"/>
      <c r="K48" s="1183"/>
      <c r="L48" s="1183"/>
      <c r="M48" s="1183"/>
      <c r="N48" s="1183"/>
      <c r="O48" s="1183"/>
    </row>
    <row r="49" spans="1:12" s="1218" customFormat="1" ht="15" customHeight="1">
      <c r="A49" s="771" t="s">
        <v>711</v>
      </c>
      <c r="B49" s="1177"/>
      <c r="C49" s="1229"/>
      <c r="D49" s="1229"/>
      <c r="E49" s="1229"/>
      <c r="F49" s="1177"/>
      <c r="G49" s="1177"/>
      <c r="H49" s="1177"/>
      <c r="I49" s="1177"/>
      <c r="J49" s="1177"/>
      <c r="K49" s="1177"/>
      <c r="L49" s="1177"/>
    </row>
    <row r="50" spans="1:12" s="1218" customFormat="1" ht="20.100000000000001" customHeight="1">
      <c r="A50" s="1177"/>
      <c r="B50" s="1177"/>
      <c r="C50" s="1229"/>
      <c r="D50" s="1229"/>
      <c r="E50" s="1229"/>
      <c r="F50" s="1177"/>
      <c r="G50" s="1177"/>
      <c r="H50" s="1177"/>
      <c r="I50" s="1177"/>
      <c r="J50" s="1177"/>
      <c r="K50" s="1177"/>
      <c r="L50" s="1177"/>
    </row>
  </sheetData>
  <mergeCells count="15">
    <mergeCell ref="E26:F26"/>
    <mergeCell ref="H26:I26"/>
    <mergeCell ref="K26:L26"/>
    <mergeCell ref="N26:O26"/>
    <mergeCell ref="E27:F27"/>
    <mergeCell ref="H27:I27"/>
    <mergeCell ref="K27:L27"/>
    <mergeCell ref="N27:O27"/>
    <mergeCell ref="A2:O2"/>
    <mergeCell ref="K3:L4"/>
    <mergeCell ref="N3:O3"/>
    <mergeCell ref="B4:C4"/>
    <mergeCell ref="E4:F4"/>
    <mergeCell ref="H4:I4"/>
    <mergeCell ref="N4:O4"/>
  </mergeCells>
  <pageMargins left="0.59055118110236227" right="0.59055118110236227" top="0.59055118110236227" bottom="0.59055118110236227" header="0.59055118110236227" footer="0.59055118110236227"/>
  <pageSetup paperSize="119" scale="90" orientation="portrait" r:id="rId1"/>
  <ignoredErrors>
    <ignoredError sqref="C24:O30 C47:O48 C31:D46 C8:D23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7"/>
  <sheetViews>
    <sheetView showGridLines="0" zoomScaleNormal="100" zoomScaleSheetLayoutView="100" workbookViewId="0">
      <selection activeCell="O24" sqref="O24"/>
    </sheetView>
  </sheetViews>
  <sheetFormatPr baseColWidth="10" defaultRowHeight="14.4"/>
  <cols>
    <col min="1" max="1" width="16.33203125" customWidth="1"/>
    <col min="2" max="14" width="6.6640625" customWidth="1"/>
  </cols>
  <sheetData>
    <row r="1" spans="1:14">
      <c r="A1" s="403" t="s">
        <v>295</v>
      </c>
      <c r="B1" s="404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405"/>
    </row>
    <row r="2" spans="1:14">
      <c r="A2" s="406" t="s">
        <v>296</v>
      </c>
      <c r="B2" s="407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1969" t="s">
        <v>297</v>
      </c>
      <c r="N2" s="1969"/>
    </row>
    <row r="3" spans="1:14" ht="12.9" customHeight="1">
      <c r="A3" s="409"/>
      <c r="B3" s="1970" t="s">
        <v>298</v>
      </c>
      <c r="C3" s="1970"/>
      <c r="D3" s="1970"/>
      <c r="E3" s="1970"/>
      <c r="F3" s="1970"/>
      <c r="G3" s="1970"/>
      <c r="H3" s="1970"/>
      <c r="I3" s="1970"/>
      <c r="J3" s="1970"/>
      <c r="K3" s="1970"/>
      <c r="L3" s="1970"/>
      <c r="M3" s="1970"/>
      <c r="N3" s="1970"/>
    </row>
    <row r="4" spans="1:14" ht="12.9" customHeight="1">
      <c r="A4" s="410" t="s">
        <v>299</v>
      </c>
      <c r="B4" s="411" t="s">
        <v>300</v>
      </c>
      <c r="C4" s="412" t="s">
        <v>277</v>
      </c>
      <c r="D4" s="1730" t="s">
        <v>301</v>
      </c>
      <c r="E4" s="1730" t="s">
        <v>302</v>
      </c>
      <c r="F4" s="412" t="s">
        <v>303</v>
      </c>
      <c r="G4" s="412" t="s">
        <v>304</v>
      </c>
      <c r="H4" s="412" t="s">
        <v>305</v>
      </c>
      <c r="I4" s="412" t="s">
        <v>306</v>
      </c>
      <c r="J4" s="1730" t="s">
        <v>307</v>
      </c>
      <c r="K4" s="1730" t="s">
        <v>308</v>
      </c>
      <c r="L4" s="1730" t="s">
        <v>309</v>
      </c>
      <c r="M4" s="1730" t="s">
        <v>310</v>
      </c>
      <c r="N4" s="1730" t="s">
        <v>311</v>
      </c>
    </row>
    <row r="5" spans="1:14" ht="5.0999999999999996" customHeight="1">
      <c r="A5" s="413"/>
      <c r="B5" s="414"/>
      <c r="C5" s="415"/>
      <c r="D5" s="415"/>
      <c r="E5" s="415"/>
      <c r="F5" s="415"/>
      <c r="G5" s="415"/>
      <c r="H5" s="415"/>
      <c r="I5" s="415"/>
      <c r="J5" s="416"/>
      <c r="K5" s="415"/>
      <c r="L5" s="415"/>
      <c r="M5" s="415"/>
      <c r="N5" s="415"/>
    </row>
    <row r="6" spans="1:14" ht="12.9" customHeight="1">
      <c r="A6" s="1971">
        <v>2021</v>
      </c>
      <c r="B6" s="1971"/>
      <c r="C6" s="1971"/>
      <c r="D6" s="1971"/>
      <c r="E6" s="1971"/>
      <c r="F6" s="1971"/>
      <c r="G6" s="1971"/>
      <c r="H6" s="1971"/>
      <c r="I6" s="1971"/>
      <c r="J6" s="1971"/>
      <c r="K6" s="1971"/>
      <c r="L6" s="1971"/>
      <c r="M6" s="1971"/>
      <c r="N6" s="1971"/>
    </row>
    <row r="7" spans="1:14" ht="5.0999999999999996" customHeight="1">
      <c r="A7" s="413"/>
      <c r="B7" s="414"/>
      <c r="C7" s="415"/>
      <c r="D7" s="415"/>
      <c r="E7" s="415"/>
      <c r="F7" s="415"/>
      <c r="G7" s="415"/>
      <c r="H7" s="415"/>
      <c r="I7" s="415"/>
      <c r="J7" s="416"/>
      <c r="K7" s="415"/>
      <c r="L7" s="415"/>
      <c r="M7" s="415"/>
      <c r="N7" s="415"/>
    </row>
    <row r="8" spans="1:14" s="1809" customFormat="1" ht="13.05" customHeight="1">
      <c r="A8" s="417" t="s">
        <v>231</v>
      </c>
      <c r="B8" s="1833">
        <f>SUM(C8:N8)</f>
        <v>1336.7</v>
      </c>
      <c r="C8" s="1833">
        <v>46.8</v>
      </c>
      <c r="D8" s="1833">
        <v>42.5</v>
      </c>
      <c r="E8" s="1833">
        <v>59.3</v>
      </c>
      <c r="F8" s="1833">
        <v>72.099999999999994</v>
      </c>
      <c r="G8" s="1833">
        <v>170.9</v>
      </c>
      <c r="H8" s="1833">
        <v>195.4</v>
      </c>
      <c r="I8" s="1833">
        <v>134.5</v>
      </c>
      <c r="J8" s="1833">
        <v>161.5</v>
      </c>
      <c r="K8" s="1833">
        <v>186.5</v>
      </c>
      <c r="L8" s="1833">
        <v>154</v>
      </c>
      <c r="M8" s="1833">
        <v>74.400000000000006</v>
      </c>
      <c r="N8" s="1833">
        <v>38.799999999999997</v>
      </c>
    </row>
    <row r="9" spans="1:14" s="1809" customFormat="1" ht="13.05" customHeight="1">
      <c r="A9" s="1827" t="s">
        <v>66</v>
      </c>
      <c r="B9" s="1828">
        <f t="shared" ref="B9:B24" si="0">SUM(C9:N9)</f>
        <v>1280.9000000000001</v>
      </c>
      <c r="C9" s="1828">
        <v>21.8</v>
      </c>
      <c r="D9" s="1828">
        <v>79.900000000000006</v>
      </c>
      <c r="E9" s="1828">
        <v>16.3</v>
      </c>
      <c r="F9" s="1828">
        <v>20.9</v>
      </c>
      <c r="G9" s="1828">
        <v>123.6</v>
      </c>
      <c r="H9" s="1828">
        <v>215</v>
      </c>
      <c r="I9" s="1828">
        <v>117.6</v>
      </c>
      <c r="J9" s="1828">
        <v>245.5</v>
      </c>
      <c r="K9" s="1828">
        <v>213.6</v>
      </c>
      <c r="L9" s="1828">
        <v>125.1</v>
      </c>
      <c r="M9" s="1828">
        <v>72.900000000000006</v>
      </c>
      <c r="N9" s="1828">
        <v>28.7</v>
      </c>
    </row>
    <row r="10" spans="1:14" s="1809" customFormat="1" ht="13.05" customHeight="1">
      <c r="A10" s="1831" t="s">
        <v>82</v>
      </c>
      <c r="B10" s="1830">
        <f t="shared" si="0"/>
        <v>1289.7</v>
      </c>
      <c r="C10" s="1828">
        <v>23.8</v>
      </c>
      <c r="D10" s="1828">
        <v>81</v>
      </c>
      <c r="E10" s="1828">
        <v>9</v>
      </c>
      <c r="F10" s="1828">
        <v>20</v>
      </c>
      <c r="G10" s="1828">
        <v>135.4</v>
      </c>
      <c r="H10" s="1828">
        <v>195.5</v>
      </c>
      <c r="I10" s="1828">
        <v>120.1</v>
      </c>
      <c r="J10" s="1828">
        <v>286.7</v>
      </c>
      <c r="K10" s="1828">
        <v>198.9</v>
      </c>
      <c r="L10" s="1828">
        <v>134.80000000000001</v>
      </c>
      <c r="M10" s="1828">
        <v>55.9</v>
      </c>
      <c r="N10" s="1828">
        <v>28.6</v>
      </c>
    </row>
    <row r="11" spans="1:14" s="1809" customFormat="1" ht="13.05" customHeight="1">
      <c r="A11" s="1832" t="s">
        <v>236</v>
      </c>
      <c r="B11" s="1830">
        <f t="shared" si="0"/>
        <v>1037.1999999999998</v>
      </c>
      <c r="C11" s="1828">
        <v>8.8000000000000007</v>
      </c>
      <c r="D11" s="1828">
        <v>25.4</v>
      </c>
      <c r="E11" s="1828">
        <v>3.8</v>
      </c>
      <c r="F11" s="1828">
        <v>42.7</v>
      </c>
      <c r="G11" s="1828">
        <v>36.9</v>
      </c>
      <c r="H11" s="1828">
        <v>327.2</v>
      </c>
      <c r="I11" s="1828">
        <v>117.4</v>
      </c>
      <c r="J11" s="1828">
        <v>159.9</v>
      </c>
      <c r="K11" s="1828">
        <v>153</v>
      </c>
      <c r="L11" s="1828">
        <v>82.9</v>
      </c>
      <c r="M11" s="1828">
        <v>43.7</v>
      </c>
      <c r="N11" s="1828">
        <v>35.5</v>
      </c>
    </row>
    <row r="12" spans="1:14" s="1809" customFormat="1" ht="13.05" customHeight="1">
      <c r="A12" s="1832" t="s">
        <v>94</v>
      </c>
      <c r="B12" s="1830">
        <f t="shared" si="0"/>
        <v>1124</v>
      </c>
      <c r="C12" s="1828">
        <v>11.6</v>
      </c>
      <c r="D12" s="1828">
        <v>28.7</v>
      </c>
      <c r="E12" s="1828">
        <v>10.3</v>
      </c>
      <c r="F12" s="1828">
        <v>27.2</v>
      </c>
      <c r="G12" s="1828">
        <v>72.2</v>
      </c>
      <c r="H12" s="1828">
        <v>256.39999999999998</v>
      </c>
      <c r="I12" s="1828">
        <v>220.6</v>
      </c>
      <c r="J12" s="1828">
        <v>156.80000000000001</v>
      </c>
      <c r="K12" s="1828">
        <v>172.1</v>
      </c>
      <c r="L12" s="1828">
        <v>121.4</v>
      </c>
      <c r="M12" s="1828">
        <v>21</v>
      </c>
      <c r="N12" s="1828">
        <v>25.7</v>
      </c>
    </row>
    <row r="13" spans="1:14" s="1809" customFormat="1" ht="13.05" customHeight="1">
      <c r="A13" s="1827" t="s">
        <v>108</v>
      </c>
      <c r="B13" s="1830">
        <f t="shared" si="0"/>
        <v>1402.4999999999998</v>
      </c>
      <c r="C13" s="1828">
        <v>29.4</v>
      </c>
      <c r="D13" s="1828">
        <v>29.4</v>
      </c>
      <c r="E13" s="1828">
        <v>6.8</v>
      </c>
      <c r="F13" s="1828">
        <v>15.7</v>
      </c>
      <c r="G13" s="1828">
        <v>114.8</v>
      </c>
      <c r="H13" s="1828">
        <v>297.89999999999998</v>
      </c>
      <c r="I13" s="1828">
        <v>309.39999999999998</v>
      </c>
      <c r="J13" s="1828">
        <v>256.10000000000002</v>
      </c>
      <c r="K13" s="1828">
        <v>154.1</v>
      </c>
      <c r="L13" s="1828">
        <v>141.69999999999999</v>
      </c>
      <c r="M13" s="1828">
        <v>17.600000000000001</v>
      </c>
      <c r="N13" s="1828">
        <v>29.6</v>
      </c>
    </row>
    <row r="14" spans="1:14" s="1809" customFormat="1" ht="13.05" customHeight="1">
      <c r="A14" s="1827" t="s">
        <v>121</v>
      </c>
      <c r="B14" s="1830">
        <f t="shared" si="0"/>
        <v>1009.4</v>
      </c>
      <c r="C14" s="1828">
        <v>14.3</v>
      </c>
      <c r="D14" s="1828">
        <v>30.7</v>
      </c>
      <c r="E14" s="1828">
        <v>12.7</v>
      </c>
      <c r="F14" s="1828">
        <v>12.4</v>
      </c>
      <c r="G14" s="1828">
        <v>121.5</v>
      </c>
      <c r="H14" s="1828">
        <v>209.1</v>
      </c>
      <c r="I14" s="1828">
        <v>128.9</v>
      </c>
      <c r="J14" s="1828">
        <v>110.9</v>
      </c>
      <c r="K14" s="1828">
        <v>110.9</v>
      </c>
      <c r="L14" s="1828">
        <v>144</v>
      </c>
      <c r="M14" s="1828">
        <v>84.4</v>
      </c>
      <c r="N14" s="1828">
        <v>29.6</v>
      </c>
    </row>
    <row r="15" spans="1:14" s="1809" customFormat="1" ht="13.05" customHeight="1">
      <c r="A15" s="1827" t="s">
        <v>135</v>
      </c>
      <c r="B15" s="1830">
        <f t="shared" si="0"/>
        <v>1313.1000000000001</v>
      </c>
      <c r="C15" s="1828">
        <v>11.5</v>
      </c>
      <c r="D15" s="1828">
        <v>12.3</v>
      </c>
      <c r="E15" s="1828">
        <v>2.8</v>
      </c>
      <c r="F15" s="1828">
        <v>29.3</v>
      </c>
      <c r="G15" s="1828">
        <v>184.4</v>
      </c>
      <c r="H15" s="1828">
        <v>213.1</v>
      </c>
      <c r="I15" s="1828">
        <v>252.4</v>
      </c>
      <c r="J15" s="1828">
        <v>179.2</v>
      </c>
      <c r="K15" s="1828">
        <v>156.5</v>
      </c>
      <c r="L15" s="1828">
        <v>186.9</v>
      </c>
      <c r="M15" s="1828">
        <v>60.2</v>
      </c>
      <c r="N15" s="1828">
        <v>24.5</v>
      </c>
    </row>
    <row r="16" spans="1:14" s="1809" customFormat="1" ht="13.05" customHeight="1">
      <c r="A16" s="1827" t="s">
        <v>138</v>
      </c>
      <c r="B16" s="1830">
        <f t="shared" si="0"/>
        <v>1133.8</v>
      </c>
      <c r="C16" s="1828">
        <v>4</v>
      </c>
      <c r="D16" s="1828">
        <v>21.6</v>
      </c>
      <c r="E16" s="1828">
        <v>4.5</v>
      </c>
      <c r="F16" s="1828">
        <v>15</v>
      </c>
      <c r="G16" s="1828">
        <v>163.4</v>
      </c>
      <c r="H16" s="1828">
        <v>176.4</v>
      </c>
      <c r="I16" s="1828">
        <v>189.4</v>
      </c>
      <c r="J16" s="1828">
        <v>181.4</v>
      </c>
      <c r="K16" s="1828">
        <v>148</v>
      </c>
      <c r="L16" s="1828">
        <v>184.1</v>
      </c>
      <c r="M16" s="1828">
        <v>32.5</v>
      </c>
      <c r="N16" s="1828">
        <v>13.5</v>
      </c>
    </row>
    <row r="17" spans="1:14" s="1809" customFormat="1" ht="13.05" customHeight="1">
      <c r="A17" s="1827" t="s">
        <v>149</v>
      </c>
      <c r="B17" s="1830">
        <f t="shared" si="0"/>
        <v>919.6</v>
      </c>
      <c r="C17" s="1828">
        <v>1.8</v>
      </c>
      <c r="D17" s="1828">
        <v>19.899999999999999</v>
      </c>
      <c r="E17" s="1828">
        <v>4.3</v>
      </c>
      <c r="F17" s="1828">
        <v>13.9</v>
      </c>
      <c r="G17" s="1828">
        <v>130.19999999999999</v>
      </c>
      <c r="H17" s="1828">
        <v>169.3</v>
      </c>
      <c r="I17" s="1828">
        <v>121.8</v>
      </c>
      <c r="J17" s="1828">
        <v>108.8</v>
      </c>
      <c r="K17" s="1828">
        <v>141.5</v>
      </c>
      <c r="L17" s="1828">
        <v>156.6</v>
      </c>
      <c r="M17" s="1828">
        <v>28.4</v>
      </c>
      <c r="N17" s="1828">
        <v>23.1</v>
      </c>
    </row>
    <row r="18" spans="1:14" s="1809" customFormat="1" ht="13.05" customHeight="1">
      <c r="A18" s="1827" t="s">
        <v>158</v>
      </c>
      <c r="B18" s="1830">
        <f t="shared" si="0"/>
        <v>993.19999999999993</v>
      </c>
      <c r="C18" s="1828">
        <v>6.1</v>
      </c>
      <c r="D18" s="1828">
        <v>18.600000000000001</v>
      </c>
      <c r="E18" s="1828">
        <v>20.9</v>
      </c>
      <c r="F18" s="1828">
        <v>34.1</v>
      </c>
      <c r="G18" s="1828">
        <v>175.7</v>
      </c>
      <c r="H18" s="1828">
        <v>160.69999999999999</v>
      </c>
      <c r="I18" s="1828">
        <v>119.2</v>
      </c>
      <c r="J18" s="1828">
        <v>117.8</v>
      </c>
      <c r="K18" s="1828">
        <v>126.1</v>
      </c>
      <c r="L18" s="1828">
        <v>134.5</v>
      </c>
      <c r="M18" s="1828">
        <v>52</v>
      </c>
      <c r="N18" s="1828">
        <v>27.5</v>
      </c>
    </row>
    <row r="19" spans="1:14" s="1809" customFormat="1" ht="13.05" customHeight="1">
      <c r="A19" s="1827" t="s">
        <v>170</v>
      </c>
      <c r="B19" s="1830">
        <f t="shared" si="0"/>
        <v>845.80000000000018</v>
      </c>
      <c r="C19" s="1828">
        <v>10</v>
      </c>
      <c r="D19" s="1828">
        <v>5.8</v>
      </c>
      <c r="E19" s="1828">
        <v>27</v>
      </c>
      <c r="F19" s="1828">
        <v>40.1</v>
      </c>
      <c r="G19" s="1828">
        <v>119</v>
      </c>
      <c r="H19" s="1828">
        <v>188.8</v>
      </c>
      <c r="I19" s="1828">
        <v>71</v>
      </c>
      <c r="J19" s="1828">
        <v>89.2</v>
      </c>
      <c r="K19" s="1828">
        <v>97.6</v>
      </c>
      <c r="L19" s="1828">
        <v>106.2</v>
      </c>
      <c r="M19" s="1828">
        <v>67.900000000000006</v>
      </c>
      <c r="N19" s="1828">
        <v>23.2</v>
      </c>
    </row>
    <row r="20" spans="1:14" s="1809" customFormat="1" ht="13.05" customHeight="1">
      <c r="A20" s="1827" t="s">
        <v>172</v>
      </c>
      <c r="B20" s="1830">
        <f t="shared" si="0"/>
        <v>1057.4000000000001</v>
      </c>
      <c r="C20" s="1828">
        <v>38</v>
      </c>
      <c r="D20" s="1828">
        <v>12.7</v>
      </c>
      <c r="E20" s="1828">
        <v>98</v>
      </c>
      <c r="F20" s="1828">
        <v>56.2</v>
      </c>
      <c r="G20" s="1828">
        <v>170.2</v>
      </c>
      <c r="H20" s="1828">
        <v>124.7</v>
      </c>
      <c r="I20" s="1828">
        <v>78.2</v>
      </c>
      <c r="J20" s="1828">
        <v>77.400000000000006</v>
      </c>
      <c r="K20" s="1828">
        <v>66.900000000000006</v>
      </c>
      <c r="L20" s="1828">
        <v>111.5</v>
      </c>
      <c r="M20" s="1828">
        <v>145.1</v>
      </c>
      <c r="N20" s="1828">
        <v>78.5</v>
      </c>
    </row>
    <row r="21" spans="1:14" s="1809" customFormat="1" ht="13.05" customHeight="1">
      <c r="A21" s="1827" t="s">
        <v>183</v>
      </c>
      <c r="B21" s="1830">
        <f t="shared" si="0"/>
        <v>1192.5</v>
      </c>
      <c r="C21" s="1828">
        <v>9.4</v>
      </c>
      <c r="D21" s="1828">
        <v>13.2</v>
      </c>
      <c r="E21" s="1828">
        <v>39</v>
      </c>
      <c r="F21" s="1828">
        <v>56.2</v>
      </c>
      <c r="G21" s="1828">
        <v>198.5</v>
      </c>
      <c r="H21" s="1828">
        <v>211.7</v>
      </c>
      <c r="I21" s="1828">
        <v>131.6</v>
      </c>
      <c r="J21" s="1828">
        <v>130.30000000000001</v>
      </c>
      <c r="K21" s="1828">
        <v>163.69999999999999</v>
      </c>
      <c r="L21" s="1828">
        <v>116.3</v>
      </c>
      <c r="M21" s="1828">
        <v>97.5</v>
      </c>
      <c r="N21" s="1828">
        <v>25.1</v>
      </c>
    </row>
    <row r="22" spans="1:14" s="1809" customFormat="1" ht="13.05" customHeight="1">
      <c r="A22" s="1827" t="s">
        <v>190</v>
      </c>
      <c r="B22" s="1830">
        <f t="shared" si="0"/>
        <v>1079.2</v>
      </c>
      <c r="C22" s="1828">
        <v>5.8</v>
      </c>
      <c r="D22" s="1828">
        <v>13.9</v>
      </c>
      <c r="E22" s="1828">
        <v>34.4</v>
      </c>
      <c r="F22" s="1828">
        <v>58.2</v>
      </c>
      <c r="G22" s="1828">
        <v>171</v>
      </c>
      <c r="H22" s="1828">
        <v>160.19999999999999</v>
      </c>
      <c r="I22" s="1828">
        <v>130.69999999999999</v>
      </c>
      <c r="J22" s="1828">
        <v>176.7</v>
      </c>
      <c r="K22" s="1828">
        <v>60.1</v>
      </c>
      <c r="L22" s="1828">
        <v>157.80000000000001</v>
      </c>
      <c r="M22" s="1828">
        <v>71.599999999999994</v>
      </c>
      <c r="N22" s="1828">
        <v>38.799999999999997</v>
      </c>
    </row>
    <row r="23" spans="1:14" s="1809" customFormat="1" ht="13.05" customHeight="1">
      <c r="A23" s="1827" t="s">
        <v>196</v>
      </c>
      <c r="B23" s="1830">
        <f t="shared" si="0"/>
        <v>1321.9</v>
      </c>
      <c r="C23" s="1828">
        <v>32.1</v>
      </c>
      <c r="D23" s="1828">
        <v>26.5</v>
      </c>
      <c r="E23" s="1828">
        <v>88.6</v>
      </c>
      <c r="F23" s="1828">
        <v>46</v>
      </c>
      <c r="G23" s="1828">
        <v>246.1</v>
      </c>
      <c r="H23" s="1828">
        <v>151.1</v>
      </c>
      <c r="I23" s="1828">
        <v>95.5</v>
      </c>
      <c r="J23" s="1828">
        <v>160.30000000000001</v>
      </c>
      <c r="K23" s="1828">
        <v>97.5</v>
      </c>
      <c r="L23" s="1828">
        <v>168</v>
      </c>
      <c r="M23" s="1828">
        <v>105.9</v>
      </c>
      <c r="N23" s="1828">
        <v>104.3</v>
      </c>
    </row>
    <row r="24" spans="1:14" s="1809" customFormat="1" ht="13.05" customHeight="1">
      <c r="A24" s="1827" t="s">
        <v>208</v>
      </c>
      <c r="B24" s="1828">
        <f t="shared" si="0"/>
        <v>1444.1000000000004</v>
      </c>
      <c r="C24" s="1828">
        <v>53.2</v>
      </c>
      <c r="D24" s="1828">
        <v>65.3</v>
      </c>
      <c r="E24" s="1828">
        <v>5.4</v>
      </c>
      <c r="F24" s="1828">
        <v>20.399999999999999</v>
      </c>
      <c r="G24" s="1828">
        <v>246.9</v>
      </c>
      <c r="H24" s="1828">
        <v>259.10000000000002</v>
      </c>
      <c r="I24" s="1828">
        <v>113.9</v>
      </c>
      <c r="J24" s="1828">
        <v>294.60000000000002</v>
      </c>
      <c r="K24" s="1828">
        <v>126.2</v>
      </c>
      <c r="L24" s="1828">
        <v>180.9</v>
      </c>
      <c r="M24" s="1828">
        <v>38.4</v>
      </c>
      <c r="N24" s="1828">
        <v>39.799999999999997</v>
      </c>
    </row>
    <row r="25" spans="1:14" ht="13.05" customHeight="1">
      <c r="A25" s="417"/>
      <c r="B25" s="418"/>
      <c r="C25" s="418"/>
      <c r="D25" s="418"/>
      <c r="E25" s="418"/>
      <c r="F25" s="418"/>
      <c r="G25" s="419">
        <v>2022</v>
      </c>
      <c r="H25" s="418"/>
      <c r="I25" s="418"/>
      <c r="J25" s="418"/>
      <c r="K25" s="418"/>
      <c r="L25" s="418"/>
      <c r="M25" s="418"/>
      <c r="N25" s="418"/>
    </row>
    <row r="26" spans="1:14" ht="5.0999999999999996" customHeight="1">
      <c r="A26" s="420"/>
      <c r="B26" s="421"/>
      <c r="C26" s="421"/>
      <c r="D26" s="421"/>
      <c r="E26" s="421"/>
      <c r="F26" s="421"/>
      <c r="G26" s="421"/>
      <c r="H26" s="421"/>
      <c r="I26" s="421"/>
      <c r="J26" s="421"/>
      <c r="K26" s="421"/>
      <c r="L26" s="421"/>
      <c r="M26" s="421"/>
      <c r="N26" s="421"/>
    </row>
    <row r="27" spans="1:14" ht="13.05" customHeight="1">
      <c r="A27" s="417" t="s">
        <v>231</v>
      </c>
      <c r="B27" s="1833">
        <f>SUM(C27:N27)</f>
        <v>1280.3</v>
      </c>
      <c r="C27" s="1833">
        <v>38.4</v>
      </c>
      <c r="D27" s="1833">
        <v>47.6</v>
      </c>
      <c r="E27" s="1833">
        <v>44.2</v>
      </c>
      <c r="F27" s="1833">
        <v>113.5</v>
      </c>
      <c r="G27" s="1833">
        <v>193.8</v>
      </c>
      <c r="H27" s="1833">
        <v>243.8</v>
      </c>
      <c r="I27" s="1833">
        <v>129.69999999999999</v>
      </c>
      <c r="J27" s="1833">
        <v>125.1</v>
      </c>
      <c r="K27" s="1833">
        <v>186.9</v>
      </c>
      <c r="L27" s="1833">
        <v>93.5</v>
      </c>
      <c r="M27" s="1833">
        <v>43.8</v>
      </c>
      <c r="N27" s="1833">
        <v>20</v>
      </c>
    </row>
    <row r="28" spans="1:14" ht="13.05" customHeight="1">
      <c r="A28" s="1829" t="s">
        <v>66</v>
      </c>
      <c r="B28" s="1828">
        <f t="shared" ref="B28:B42" si="1">SUM(C28:N28)</f>
        <v>1522.1648499999999</v>
      </c>
      <c r="C28" s="1828">
        <v>55.169829999999997</v>
      </c>
      <c r="D28" s="1828">
        <v>51.235619999999997</v>
      </c>
      <c r="E28" s="1828">
        <v>29.983160000000002</v>
      </c>
      <c r="F28" s="1828">
        <v>38.903689999999997</v>
      </c>
      <c r="G28" s="1828">
        <v>200.49160000000001</v>
      </c>
      <c r="H28" s="1828">
        <v>378.0718</v>
      </c>
      <c r="I28" s="1828">
        <v>140.71559999999999</v>
      </c>
      <c r="J28" s="1828">
        <v>149.2765</v>
      </c>
      <c r="K28" s="1828">
        <v>338.49119999999999</v>
      </c>
      <c r="L28" s="1828">
        <v>44.893729999999998</v>
      </c>
      <c r="M28" s="1828">
        <v>45.615580000000001</v>
      </c>
      <c r="N28" s="1828">
        <v>49.316540000000003</v>
      </c>
    </row>
    <row r="29" spans="1:14" ht="13.05" customHeight="1">
      <c r="A29" s="1731" t="s">
        <v>82</v>
      </c>
      <c r="B29" s="1830">
        <f t="shared" si="1"/>
        <v>1479.9290600000002</v>
      </c>
      <c r="C29" s="1828">
        <v>82.303899999999999</v>
      </c>
      <c r="D29" s="1828">
        <v>18.413550000000001</v>
      </c>
      <c r="E29" s="1828">
        <v>35.042169999999999</v>
      </c>
      <c r="F29" s="1828">
        <v>61.909700000000001</v>
      </c>
      <c r="G29" s="1828">
        <v>146.5505</v>
      </c>
      <c r="H29" s="1828">
        <v>369.6866</v>
      </c>
      <c r="I29" s="1828">
        <v>139.9255</v>
      </c>
      <c r="J29" s="1828">
        <v>206.61449999999999</v>
      </c>
      <c r="K29" s="1828">
        <v>252.21340000000001</v>
      </c>
      <c r="L29" s="1828">
        <v>53.546370000000003</v>
      </c>
      <c r="M29" s="1828">
        <v>68.916240000000002</v>
      </c>
      <c r="N29" s="1828">
        <v>44.806629999999998</v>
      </c>
    </row>
    <row r="30" spans="1:14" ht="13.05" customHeight="1">
      <c r="A30" s="1732" t="s">
        <v>236</v>
      </c>
      <c r="B30" s="1830">
        <f t="shared" si="1"/>
        <v>1299.2943400000001</v>
      </c>
      <c r="C30" s="1828">
        <v>77.087879999999998</v>
      </c>
      <c r="D30" s="1828">
        <v>10.471030000000001</v>
      </c>
      <c r="E30" s="1828">
        <v>41.114759999999997</v>
      </c>
      <c r="F30" s="1828">
        <v>56.21416</v>
      </c>
      <c r="G30" s="1828">
        <v>184.15809999999999</v>
      </c>
      <c r="H30" s="1828">
        <v>334.97730000000001</v>
      </c>
      <c r="I30" s="1828">
        <v>93.151920000000004</v>
      </c>
      <c r="J30" s="1828">
        <v>146.57230000000001</v>
      </c>
      <c r="K30" s="1828">
        <v>223.05029999999999</v>
      </c>
      <c r="L30" s="1828">
        <v>59.832259999999998</v>
      </c>
      <c r="M30" s="1828">
        <v>44.003509999999999</v>
      </c>
      <c r="N30" s="1828">
        <v>28.660820000000001</v>
      </c>
    </row>
    <row r="31" spans="1:14" ht="13.05" customHeight="1">
      <c r="A31" s="1732" t="s">
        <v>94</v>
      </c>
      <c r="B31" s="1830">
        <f t="shared" si="1"/>
        <v>1540.6041899999998</v>
      </c>
      <c r="C31" s="1828">
        <v>49.19699</v>
      </c>
      <c r="D31" s="1828">
        <v>13.6363</v>
      </c>
      <c r="E31" s="1828">
        <v>32.417400000000001</v>
      </c>
      <c r="F31" s="1828">
        <v>78.608890000000002</v>
      </c>
      <c r="G31" s="1828">
        <v>248.9162</v>
      </c>
      <c r="H31" s="1828">
        <v>407.51100000000002</v>
      </c>
      <c r="I31" s="1828">
        <v>161.72110000000001</v>
      </c>
      <c r="J31" s="1828">
        <v>229.8963</v>
      </c>
      <c r="K31" s="1828">
        <v>210.77430000000001</v>
      </c>
      <c r="L31" s="1828">
        <v>32.024270000000001</v>
      </c>
      <c r="M31" s="1828">
        <v>47.242899999999999</v>
      </c>
      <c r="N31" s="1828">
        <v>28.658539999999999</v>
      </c>
    </row>
    <row r="32" spans="1:14" ht="13.05" customHeight="1">
      <c r="A32" s="1731" t="s">
        <v>108</v>
      </c>
      <c r="B32" s="1830">
        <f t="shared" si="1"/>
        <v>1447.755557</v>
      </c>
      <c r="C32" s="1828">
        <v>28.339189999999999</v>
      </c>
      <c r="D32" s="1828">
        <v>41.812100000000001</v>
      </c>
      <c r="E32" s="1828">
        <v>38.023629999999997</v>
      </c>
      <c r="F32" s="1828">
        <v>67.417150000000007</v>
      </c>
      <c r="G32" s="1828">
        <v>246.18</v>
      </c>
      <c r="H32" s="1828">
        <v>432.31270000000001</v>
      </c>
      <c r="I32" s="1828">
        <v>143.90600000000001</v>
      </c>
      <c r="J32" s="1828">
        <v>143.90600000000001</v>
      </c>
      <c r="K32" s="1828">
        <v>225.9871</v>
      </c>
      <c r="L32" s="1828">
        <v>39.167029999999997</v>
      </c>
      <c r="M32" s="1828">
        <v>34.659559999999999</v>
      </c>
      <c r="N32" s="1828">
        <v>6.0450970000000002</v>
      </c>
    </row>
    <row r="33" spans="1:14" ht="13.05" customHeight="1">
      <c r="A33" s="1731" t="s">
        <v>121</v>
      </c>
      <c r="B33" s="1830">
        <f t="shared" si="1"/>
        <v>1464.58557</v>
      </c>
      <c r="C33" s="1828">
        <v>47.426110000000001</v>
      </c>
      <c r="D33" s="1828">
        <v>75.201319999999996</v>
      </c>
      <c r="E33" s="1828">
        <v>49.619419999999998</v>
      </c>
      <c r="F33" s="1828">
        <v>103.3086</v>
      </c>
      <c r="G33" s="1828">
        <v>228.3869</v>
      </c>
      <c r="H33" s="1828">
        <v>323.86290000000002</v>
      </c>
      <c r="I33" s="1828">
        <v>158.54730000000001</v>
      </c>
      <c r="J33" s="1828">
        <v>152.56</v>
      </c>
      <c r="K33" s="1828">
        <v>152.56</v>
      </c>
      <c r="L33" s="1828">
        <v>70.133020000000002</v>
      </c>
      <c r="M33" s="1828">
        <v>77.154330000000002</v>
      </c>
      <c r="N33" s="1828">
        <v>25.825669999999999</v>
      </c>
    </row>
    <row r="34" spans="1:14" ht="13.05" customHeight="1">
      <c r="A34" s="1731" t="s">
        <v>135</v>
      </c>
      <c r="B34" s="1830">
        <f t="shared" si="1"/>
        <v>1393.5894719999997</v>
      </c>
      <c r="C34" s="1828">
        <v>21.73048</v>
      </c>
      <c r="D34" s="1828">
        <v>41.77075</v>
      </c>
      <c r="E34" s="1828">
        <v>58.726140000000001</v>
      </c>
      <c r="F34" s="1828">
        <v>124.88249999999999</v>
      </c>
      <c r="G34" s="1828">
        <v>172.06649999999999</v>
      </c>
      <c r="H34" s="1828">
        <v>231.1138</v>
      </c>
      <c r="I34" s="1828">
        <v>162.0368</v>
      </c>
      <c r="J34" s="1828">
        <v>158.17580000000001</v>
      </c>
      <c r="K34" s="1828">
        <v>292.96929999999998</v>
      </c>
      <c r="L34" s="1828">
        <v>92.679760000000002</v>
      </c>
      <c r="M34" s="1828">
        <v>27.634209999999999</v>
      </c>
      <c r="N34" s="1828">
        <v>9.8034320000000008</v>
      </c>
    </row>
    <row r="35" spans="1:14" ht="13.05" customHeight="1">
      <c r="A35" s="1731" t="s">
        <v>138</v>
      </c>
      <c r="B35" s="1830">
        <f t="shared" si="1"/>
        <v>1249.0782680000002</v>
      </c>
      <c r="C35" s="1828">
        <v>28.347090000000001</v>
      </c>
      <c r="D35" s="1828">
        <v>24.782859999999999</v>
      </c>
      <c r="E35" s="1828">
        <v>31.606369999999998</v>
      </c>
      <c r="F35" s="1828">
        <v>88.918459999999996</v>
      </c>
      <c r="G35" s="1828">
        <v>177.31880000000001</v>
      </c>
      <c r="H35" s="1828">
        <v>312.08300000000003</v>
      </c>
      <c r="I35" s="1828">
        <v>112.4997</v>
      </c>
      <c r="J35" s="1828">
        <v>125.2829</v>
      </c>
      <c r="K35" s="1828">
        <v>222.04259999999999</v>
      </c>
      <c r="L35" s="1828">
        <v>75.07723</v>
      </c>
      <c r="M35" s="1828">
        <v>44.588749999999997</v>
      </c>
      <c r="N35" s="1828">
        <v>6.5305080000000002</v>
      </c>
    </row>
    <row r="36" spans="1:14" ht="13.05" customHeight="1">
      <c r="A36" s="1731" t="s">
        <v>149</v>
      </c>
      <c r="B36" s="1830">
        <f t="shared" si="1"/>
        <v>949.54284000000007</v>
      </c>
      <c r="C36" s="1828">
        <v>16.982479999999999</v>
      </c>
      <c r="D36" s="1828">
        <v>55.598140000000001</v>
      </c>
      <c r="E36" s="1828">
        <v>29.616389999999999</v>
      </c>
      <c r="F36" s="1828">
        <v>125.41500000000001</v>
      </c>
      <c r="G36" s="1828">
        <v>143.2296</v>
      </c>
      <c r="H36" s="1828">
        <v>185.22389999999999</v>
      </c>
      <c r="I36" s="1828">
        <v>120.9376</v>
      </c>
      <c r="J36" s="1828">
        <v>65.748339999999999</v>
      </c>
      <c r="K36" s="1828">
        <v>118.59399999999999</v>
      </c>
      <c r="L36" s="1828">
        <v>54.955179999999999</v>
      </c>
      <c r="M36" s="1828">
        <v>18.841449999999998</v>
      </c>
      <c r="N36" s="1828">
        <v>14.40076</v>
      </c>
    </row>
    <row r="37" spans="1:14" ht="13.05" customHeight="1">
      <c r="A37" s="1731" t="s">
        <v>158</v>
      </c>
      <c r="B37" s="1830">
        <f t="shared" si="1"/>
        <v>1169.8284500000002</v>
      </c>
      <c r="C37" s="1828">
        <v>19.514240000000001</v>
      </c>
      <c r="D37" s="1828">
        <v>58.692709999999998</v>
      </c>
      <c r="E37" s="1828">
        <v>48.742449999999998</v>
      </c>
      <c r="F37" s="1828">
        <v>111.08880000000001</v>
      </c>
      <c r="G37" s="1828">
        <v>231.4864</v>
      </c>
      <c r="H37" s="1828">
        <v>173.8014</v>
      </c>
      <c r="I37" s="1828">
        <v>132.95949999999999</v>
      </c>
      <c r="J37" s="1828">
        <v>91.503749999999997</v>
      </c>
      <c r="K37" s="1828">
        <v>154.77119999999999</v>
      </c>
      <c r="L37" s="1828">
        <v>106.22880000000001</v>
      </c>
      <c r="M37" s="1828">
        <v>30.453220000000002</v>
      </c>
      <c r="N37" s="1828">
        <v>10.585979999999999</v>
      </c>
    </row>
    <row r="38" spans="1:14" ht="13.05" customHeight="1">
      <c r="A38" s="1731" t="s">
        <v>170</v>
      </c>
      <c r="B38" s="1830">
        <f t="shared" si="1"/>
        <v>1017.9903299999999</v>
      </c>
      <c r="C38" s="1828">
        <v>22.956430000000001</v>
      </c>
      <c r="D38" s="1828">
        <v>30.945350000000001</v>
      </c>
      <c r="E38" s="1828">
        <v>60.737850000000002</v>
      </c>
      <c r="F38" s="1828">
        <v>109.22369999999999</v>
      </c>
      <c r="G38" s="1828">
        <v>191.673</v>
      </c>
      <c r="H38" s="1828">
        <v>159.68539999999999</v>
      </c>
      <c r="I38" s="1828">
        <v>94.851960000000005</v>
      </c>
      <c r="J38" s="1828">
        <v>88.406559999999999</v>
      </c>
      <c r="K38" s="1828">
        <v>107.13330000000001</v>
      </c>
      <c r="L38" s="1828">
        <v>115.6324</v>
      </c>
      <c r="M38" s="1828">
        <v>26.724519999999998</v>
      </c>
      <c r="N38" s="1828">
        <v>10.01986</v>
      </c>
    </row>
    <row r="39" spans="1:14" ht="13.05" customHeight="1">
      <c r="A39" s="1731" t="s">
        <v>172</v>
      </c>
      <c r="B39" s="1830">
        <f t="shared" si="1"/>
        <v>1089.2279500000002</v>
      </c>
      <c r="C39" s="1828">
        <v>49.031689999999998</v>
      </c>
      <c r="D39" s="1828">
        <v>48.69773</v>
      </c>
      <c r="E39" s="1828">
        <v>59.39432</v>
      </c>
      <c r="F39" s="1828">
        <v>155.44220000000001</v>
      </c>
      <c r="G39" s="1828">
        <v>195.21100000000001</v>
      </c>
      <c r="H39" s="1828">
        <v>99.832589999999996</v>
      </c>
      <c r="I39" s="1828">
        <v>90.00967</v>
      </c>
      <c r="J39" s="1828">
        <v>77.269580000000005</v>
      </c>
      <c r="K39" s="1828">
        <v>102.8335</v>
      </c>
      <c r="L39" s="1828">
        <v>150.24850000000001</v>
      </c>
      <c r="M39" s="1828">
        <v>35.24286</v>
      </c>
      <c r="N39" s="1828">
        <v>26.014309999999998</v>
      </c>
    </row>
    <row r="40" spans="1:14" ht="13.05" customHeight="1">
      <c r="A40" s="1731" t="s">
        <v>183</v>
      </c>
      <c r="B40" s="1830">
        <f t="shared" si="1"/>
        <v>1244.9398999999999</v>
      </c>
      <c r="C40" s="1828">
        <v>29.492159999999998</v>
      </c>
      <c r="D40" s="1828">
        <v>27.129000000000001</v>
      </c>
      <c r="E40" s="1828">
        <v>58.138249999999999</v>
      </c>
      <c r="F40" s="1828">
        <v>180.11109999999999</v>
      </c>
      <c r="G40" s="1828">
        <v>156.24379999999999</v>
      </c>
      <c r="H40" s="1828">
        <v>147.7766</v>
      </c>
      <c r="I40" s="1828">
        <v>134.90889999999999</v>
      </c>
      <c r="J40" s="1828">
        <v>143.51560000000001</v>
      </c>
      <c r="K40" s="1828">
        <v>170.51339999999999</v>
      </c>
      <c r="L40" s="1828">
        <v>140.92169999999999</v>
      </c>
      <c r="M40" s="1828">
        <v>44.75882</v>
      </c>
      <c r="N40" s="1828">
        <v>11.430569999999999</v>
      </c>
    </row>
    <row r="41" spans="1:14" ht="13.05" customHeight="1">
      <c r="A41" s="1731" t="s">
        <v>190</v>
      </c>
      <c r="B41" s="1830">
        <f t="shared" si="1"/>
        <v>1189.5511899999997</v>
      </c>
      <c r="C41" s="1828">
        <v>39.933149999999998</v>
      </c>
      <c r="D41" s="1828">
        <v>51.855260000000001</v>
      </c>
      <c r="E41" s="1828">
        <v>25.641970000000001</v>
      </c>
      <c r="F41" s="1828">
        <v>197.7013</v>
      </c>
      <c r="G41" s="1828">
        <v>143.75399999999999</v>
      </c>
      <c r="H41" s="1828">
        <v>101.4576</v>
      </c>
      <c r="I41" s="1828">
        <v>113.6328</v>
      </c>
      <c r="J41" s="1828">
        <v>102.89100000000001</v>
      </c>
      <c r="K41" s="1828">
        <v>172.93459999999999</v>
      </c>
      <c r="L41" s="1828">
        <v>155.6395</v>
      </c>
      <c r="M41" s="1828">
        <v>69.996870000000001</v>
      </c>
      <c r="N41" s="1828">
        <v>14.11314</v>
      </c>
    </row>
    <row r="42" spans="1:14" ht="13.05" customHeight="1">
      <c r="A42" s="1731" t="s">
        <v>196</v>
      </c>
      <c r="B42" s="1830">
        <f t="shared" si="1"/>
        <v>1315.8422499999999</v>
      </c>
      <c r="C42" s="1828">
        <v>92.066479999999999</v>
      </c>
      <c r="D42" s="1828">
        <v>95.241039999999998</v>
      </c>
      <c r="E42" s="1828">
        <v>57.584519999999998</v>
      </c>
      <c r="F42" s="1828">
        <v>186.88650000000001</v>
      </c>
      <c r="G42" s="1828">
        <v>145.89949999999999</v>
      </c>
      <c r="H42" s="1828">
        <v>85.365070000000003</v>
      </c>
      <c r="I42" s="1828">
        <v>114.0287</v>
      </c>
      <c r="J42" s="1828">
        <v>108.57250000000001</v>
      </c>
      <c r="K42" s="1828">
        <v>135.06569999999999</v>
      </c>
      <c r="L42" s="1828">
        <v>174.50479999999999</v>
      </c>
      <c r="M42" s="1828">
        <v>77.718900000000005</v>
      </c>
      <c r="N42" s="1828">
        <v>42.908540000000002</v>
      </c>
    </row>
    <row r="43" spans="1:14" ht="13.05" customHeight="1">
      <c r="A43" s="1731" t="s">
        <v>208</v>
      </c>
      <c r="B43" s="1828">
        <f>SUM(C43:N43)</f>
        <v>1450.5000000000002</v>
      </c>
      <c r="C43" s="1828">
        <v>25.1</v>
      </c>
      <c r="D43" s="1828">
        <v>36</v>
      </c>
      <c r="E43" s="1828">
        <v>26.1</v>
      </c>
      <c r="F43" s="1828">
        <v>53.2</v>
      </c>
      <c r="G43" s="1828">
        <v>156.30000000000001</v>
      </c>
      <c r="H43" s="1828">
        <v>385.1</v>
      </c>
      <c r="I43" s="1828">
        <v>168.3</v>
      </c>
      <c r="J43" s="1828">
        <v>191.7</v>
      </c>
      <c r="K43" s="1828">
        <v>286</v>
      </c>
      <c r="L43" s="1828">
        <v>70.3</v>
      </c>
      <c r="M43" s="1828">
        <v>26</v>
      </c>
      <c r="N43" s="1828">
        <v>26.4</v>
      </c>
    </row>
    <row r="44" spans="1:14" ht="5.0999999999999996" customHeight="1">
      <c r="A44" s="423"/>
      <c r="B44" s="423"/>
      <c r="C44" s="423"/>
      <c r="D44" s="423"/>
      <c r="E44" s="423"/>
      <c r="F44" s="423"/>
      <c r="G44" s="423"/>
      <c r="H44" s="423"/>
      <c r="I44" s="423"/>
      <c r="J44" s="423"/>
      <c r="K44" s="423"/>
      <c r="L44" s="423"/>
      <c r="M44" s="423"/>
      <c r="N44" s="423"/>
    </row>
    <row r="45" spans="1:14" ht="5.0999999999999996" customHeight="1">
      <c r="A45" s="424"/>
      <c r="B45" s="425"/>
      <c r="C45" s="426"/>
      <c r="D45" s="426"/>
      <c r="E45" s="426"/>
      <c r="F45" s="426"/>
      <c r="G45" s="426"/>
      <c r="H45" s="426"/>
      <c r="I45" s="426"/>
      <c r="J45" s="424"/>
      <c r="K45" s="424"/>
      <c r="L45" s="424"/>
      <c r="M45" s="424"/>
      <c r="N45" s="424"/>
    </row>
    <row r="46" spans="1:14">
      <c r="A46" s="427" t="s">
        <v>314</v>
      </c>
      <c r="B46" s="428"/>
      <c r="C46" s="429"/>
      <c r="D46" s="429"/>
      <c r="E46" s="429"/>
      <c r="F46" s="429"/>
      <c r="G46" s="429"/>
      <c r="H46" s="429"/>
      <c r="I46" s="429"/>
      <c r="J46" s="422"/>
      <c r="K46" s="422"/>
      <c r="L46" s="422"/>
      <c r="M46" s="422"/>
      <c r="N46" s="422"/>
    </row>
    <row r="47" spans="1:14">
      <c r="A47" s="422"/>
      <c r="B47" s="428"/>
      <c r="C47" s="429"/>
      <c r="D47" s="429"/>
      <c r="E47" s="429"/>
      <c r="F47" s="429"/>
      <c r="G47" s="429"/>
      <c r="H47" s="429"/>
      <c r="I47" s="429"/>
      <c r="J47" s="422"/>
      <c r="K47" s="422"/>
      <c r="L47" s="422"/>
      <c r="M47" s="422"/>
      <c r="N47" s="422"/>
    </row>
  </sheetData>
  <mergeCells count="3">
    <mergeCell ref="M2:N2"/>
    <mergeCell ref="B3:N3"/>
    <mergeCell ref="A6:N6"/>
  </mergeCells>
  <pageMargins left="0.59055118110236227" right="0.59055118110236227" top="0.59055118110236227" bottom="0.59055118110236227" header="0.59055118110236227" footer="0.59055118110236227"/>
  <pageSetup paperSize="119" scale="90" orientation="portrait" r:id="rId1"/>
  <rowBreaks count="1" manualBreakCount="1">
    <brk id="61" max="1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53"/>
  <sheetViews>
    <sheetView showGridLines="0" zoomScaleNormal="100" zoomScaleSheetLayoutView="86" workbookViewId="0">
      <selection activeCell="O24" sqref="O24"/>
    </sheetView>
  </sheetViews>
  <sheetFormatPr baseColWidth="10" defaultRowHeight="14.4"/>
  <cols>
    <col min="1" max="1" width="31.109375" customWidth="1"/>
    <col min="2" max="2" width="7.33203125" customWidth="1"/>
    <col min="3" max="3" width="10.5546875" customWidth="1"/>
    <col min="4" max="4" width="11.33203125" customWidth="1"/>
    <col min="5" max="5" width="11.6640625" customWidth="1"/>
    <col min="6" max="6" width="12.5546875" customWidth="1"/>
    <col min="7" max="7" width="9.44140625" customWidth="1"/>
  </cols>
  <sheetData>
    <row r="1" spans="1:7">
      <c r="A1" s="1242" t="s">
        <v>781</v>
      </c>
      <c r="B1" s="1230"/>
      <c r="C1" s="1230"/>
      <c r="D1" s="1230"/>
      <c r="E1" s="1230"/>
      <c r="F1" s="1231"/>
      <c r="G1" s="1231"/>
    </row>
    <row r="2" spans="1:7">
      <c r="A2" s="1230"/>
      <c r="B2" s="1230"/>
      <c r="C2" s="1230"/>
      <c r="D2" s="1230"/>
      <c r="E2" s="1230"/>
      <c r="F2" s="1231"/>
      <c r="G2" s="1231"/>
    </row>
    <row r="3" spans="1:7">
      <c r="A3" s="1232"/>
      <c r="B3" s="1231"/>
      <c r="C3" s="1231"/>
      <c r="D3" s="1231"/>
      <c r="E3" s="1231"/>
      <c r="F3" s="1231"/>
      <c r="G3" s="1233" t="s">
        <v>769</v>
      </c>
    </row>
    <row r="4" spans="1:7" s="1255" customFormat="1" ht="5.0999999999999996" customHeight="1">
      <c r="A4" s="1235"/>
      <c r="B4" s="1235"/>
      <c r="C4" s="1235"/>
      <c r="D4" s="1235"/>
      <c r="E4" s="1235"/>
      <c r="F4" s="1235"/>
      <c r="G4" s="1235"/>
    </row>
    <row r="5" spans="1:7" s="1255" customFormat="1" ht="15" customHeight="1">
      <c r="A5" s="1258"/>
      <c r="B5" s="2005" t="s">
        <v>770</v>
      </c>
      <c r="C5" s="2005"/>
      <c r="D5" s="2005"/>
      <c r="E5" s="2005"/>
      <c r="F5" s="2005"/>
      <c r="G5" s="2005"/>
    </row>
    <row r="6" spans="1:7" s="1255" customFormat="1" ht="15" customHeight="1">
      <c r="A6" s="1258"/>
      <c r="B6" s="1259"/>
      <c r="C6" s="2006" t="s">
        <v>234</v>
      </c>
      <c r="D6" s="2006"/>
      <c r="E6" s="2006"/>
      <c r="F6" s="2006"/>
      <c r="G6" s="2006"/>
    </row>
    <row r="7" spans="1:7" s="1255" customFormat="1" ht="48.6" customHeight="1">
      <c r="A7" s="1258" t="s">
        <v>771</v>
      </c>
      <c r="B7" s="1923" t="s">
        <v>218</v>
      </c>
      <c r="C7" s="1923" t="s">
        <v>1177</v>
      </c>
      <c r="D7" s="1923" t="s">
        <v>1176</v>
      </c>
      <c r="E7" s="1930" t="s">
        <v>772</v>
      </c>
      <c r="F7" s="1930" t="s">
        <v>773</v>
      </c>
      <c r="G7" s="1923" t="s">
        <v>1175</v>
      </c>
    </row>
    <row r="8" spans="1:7" s="1255" customFormat="1" ht="5.0999999999999996" customHeight="1">
      <c r="A8" s="1256"/>
      <c r="B8" s="1256"/>
      <c r="C8" s="1248"/>
      <c r="D8" s="1248"/>
      <c r="E8" s="1248"/>
      <c r="F8" s="1248"/>
      <c r="G8" s="1248"/>
    </row>
    <row r="9" spans="1:7">
      <c r="A9" s="1261">
        <v>2017</v>
      </c>
      <c r="B9" s="1260">
        <v>13184.5</v>
      </c>
      <c r="C9" s="1260">
        <v>75.400000000000006</v>
      </c>
      <c r="D9" s="1260">
        <v>6664.7</v>
      </c>
      <c r="E9" s="1260">
        <v>457</v>
      </c>
      <c r="F9" s="1260">
        <v>4292.8999999999996</v>
      </c>
      <c r="G9" s="1260">
        <v>495</v>
      </c>
    </row>
    <row r="10" spans="1:7">
      <c r="A10" s="1238" t="s">
        <v>774</v>
      </c>
      <c r="B10" s="1237">
        <v>13184.5</v>
      </c>
      <c r="C10" s="1239">
        <v>75.400000000000006</v>
      </c>
      <c r="D10" s="1239">
        <v>6664.7</v>
      </c>
      <c r="E10" s="1239">
        <v>457</v>
      </c>
      <c r="F10" s="1239">
        <v>4292.8999999999996</v>
      </c>
      <c r="G10" s="1239">
        <v>495</v>
      </c>
    </row>
    <row r="11" spans="1:7">
      <c r="A11" s="1261">
        <v>2018</v>
      </c>
      <c r="B11" s="1260">
        <v>420.6</v>
      </c>
      <c r="C11" s="1260">
        <v>11.5</v>
      </c>
      <c r="D11" s="1260">
        <v>27</v>
      </c>
      <c r="E11" s="1260">
        <v>2.4</v>
      </c>
      <c r="F11" s="1260">
        <v>287.60000000000002</v>
      </c>
      <c r="G11" s="1260">
        <v>0.1</v>
      </c>
    </row>
    <row r="12" spans="1:7">
      <c r="A12" s="1238" t="s">
        <v>1178</v>
      </c>
      <c r="B12" s="1237">
        <v>348.7</v>
      </c>
      <c r="C12" s="1239">
        <v>11.5</v>
      </c>
      <c r="D12" s="1239">
        <v>21.4</v>
      </c>
      <c r="E12" s="1239">
        <v>2.4</v>
      </c>
      <c r="F12" s="1239">
        <v>252.5</v>
      </c>
      <c r="G12" s="1239">
        <v>0.1</v>
      </c>
    </row>
    <row r="13" spans="1:7">
      <c r="A13" s="1238" t="s">
        <v>775</v>
      </c>
      <c r="B13" s="1237">
        <v>71.900000000000006</v>
      </c>
      <c r="C13" s="1239" t="s">
        <v>32</v>
      </c>
      <c r="D13" s="1239">
        <v>5.6</v>
      </c>
      <c r="E13" s="1239" t="s">
        <v>32</v>
      </c>
      <c r="F13" s="1239">
        <v>35.1</v>
      </c>
      <c r="G13" s="1239" t="s">
        <v>32</v>
      </c>
    </row>
    <row r="14" spans="1:7">
      <c r="A14" s="1261">
        <v>2019</v>
      </c>
      <c r="B14" s="1260">
        <v>79.092100000000002</v>
      </c>
      <c r="C14" s="1260" t="s">
        <v>32</v>
      </c>
      <c r="D14" s="1260">
        <v>41.3</v>
      </c>
      <c r="E14" s="1260">
        <v>15.7</v>
      </c>
      <c r="F14" s="1260" t="s">
        <v>32</v>
      </c>
      <c r="G14" s="1260">
        <v>0.8</v>
      </c>
    </row>
    <row r="15" spans="1:7">
      <c r="A15" s="1238" t="s">
        <v>776</v>
      </c>
      <c r="B15" s="1237">
        <v>79.092100000000002</v>
      </c>
      <c r="C15" s="1239" t="s">
        <v>32</v>
      </c>
      <c r="D15" s="1239">
        <v>41.3</v>
      </c>
      <c r="E15" s="1239">
        <v>15.7</v>
      </c>
      <c r="F15" s="1239" t="s">
        <v>32</v>
      </c>
      <c r="G15" s="1239">
        <v>0.8</v>
      </c>
    </row>
    <row r="16" spans="1:7">
      <c r="A16" s="1261">
        <v>2020</v>
      </c>
      <c r="B16" s="1260">
        <f>B17+B18</f>
        <v>1314</v>
      </c>
      <c r="C16" s="1262" t="s">
        <v>32</v>
      </c>
      <c r="D16" s="1260">
        <f>D17+D18</f>
        <v>11.3</v>
      </c>
      <c r="E16" s="1260">
        <f>E17+E18</f>
        <v>8.8000000000000007</v>
      </c>
      <c r="F16" s="1260">
        <f>F17+F18</f>
        <v>323.89999999999998</v>
      </c>
      <c r="G16" s="1260">
        <f>G17+G18</f>
        <v>6.8</v>
      </c>
    </row>
    <row r="17" spans="1:7">
      <c r="A17" s="1238" t="s">
        <v>777</v>
      </c>
      <c r="B17" s="1237">
        <v>1071.3</v>
      </c>
      <c r="C17" s="1239" t="s">
        <v>32</v>
      </c>
      <c r="D17" s="1239">
        <v>9.3000000000000007</v>
      </c>
      <c r="E17" s="1239">
        <v>4</v>
      </c>
      <c r="F17" s="1239">
        <v>210.7</v>
      </c>
      <c r="G17" s="1239">
        <v>6.2</v>
      </c>
    </row>
    <row r="18" spans="1:7">
      <c r="A18" s="1238" t="s">
        <v>778</v>
      </c>
      <c r="B18" s="1237">
        <v>242.7</v>
      </c>
      <c r="C18" s="1239" t="s">
        <v>32</v>
      </c>
      <c r="D18" s="1239">
        <v>2</v>
      </c>
      <c r="E18" s="1239">
        <v>4.8</v>
      </c>
      <c r="F18" s="1239">
        <v>113.2</v>
      </c>
      <c r="G18" s="1239">
        <v>0.6</v>
      </c>
    </row>
    <row r="19" spans="1:7">
      <c r="A19" s="1261">
        <v>2021</v>
      </c>
      <c r="B19" s="1260">
        <f>B20+B21</f>
        <v>62.657174119999866</v>
      </c>
      <c r="C19" s="1260" t="s">
        <v>32</v>
      </c>
      <c r="D19" s="1260">
        <f>D20+D21</f>
        <v>4.5918999999999999</v>
      </c>
      <c r="E19" s="1260">
        <f>E20+E21</f>
        <v>3.7</v>
      </c>
      <c r="F19" s="1260">
        <f>F20+F21</f>
        <v>30.400000000000002</v>
      </c>
      <c r="G19" s="1260">
        <f>SUM(G20:G21)</f>
        <v>0.1</v>
      </c>
    </row>
    <row r="20" spans="1:7">
      <c r="A20" s="1238" t="s">
        <v>961</v>
      </c>
      <c r="B20" s="1237">
        <v>25.101880369999865</v>
      </c>
      <c r="C20" s="1239" t="s">
        <v>32</v>
      </c>
      <c r="D20" s="1239">
        <v>0.2</v>
      </c>
      <c r="E20" s="1239">
        <v>0.2</v>
      </c>
      <c r="F20" s="1239">
        <v>3.1</v>
      </c>
      <c r="G20" s="1239">
        <v>0.1</v>
      </c>
    </row>
    <row r="21" spans="1:7">
      <c r="A21" s="1238" t="s">
        <v>962</v>
      </c>
      <c r="B21" s="1237">
        <v>37.555293749999997</v>
      </c>
      <c r="C21" s="1239" t="s">
        <v>32</v>
      </c>
      <c r="D21" s="1239">
        <v>4.3918999999999997</v>
      </c>
      <c r="E21" s="1239">
        <v>3.5</v>
      </c>
      <c r="F21" s="1239">
        <v>27.3</v>
      </c>
      <c r="G21" s="1239" t="s">
        <v>32</v>
      </c>
    </row>
    <row r="22" spans="1:7">
      <c r="A22" s="1261">
        <v>2022</v>
      </c>
      <c r="B22" s="1260">
        <f>SUM(B23:B24)</f>
        <v>22291.281732020005</v>
      </c>
      <c r="C22" s="1260">
        <f t="shared" ref="C22:G22" si="0">SUM(C23:C24)</f>
        <v>60.02</v>
      </c>
      <c r="D22" s="1260">
        <f t="shared" si="0"/>
        <v>4629.1447999999991</v>
      </c>
      <c r="E22" s="1260">
        <f t="shared" si="0"/>
        <v>732.17000000000007</v>
      </c>
      <c r="F22" s="1260">
        <f t="shared" si="0"/>
        <v>15193.53</v>
      </c>
      <c r="G22" s="1260">
        <f t="shared" si="0"/>
        <v>1.97</v>
      </c>
    </row>
    <row r="23" spans="1:7">
      <c r="A23" s="1238" t="s">
        <v>1068</v>
      </c>
      <c r="B23" s="1237">
        <v>103.73324751999999</v>
      </c>
      <c r="C23" s="1239">
        <v>2.3199999999999998</v>
      </c>
      <c r="D23" s="1239">
        <v>32.105499999999999</v>
      </c>
      <c r="E23" s="1239">
        <v>0.47</v>
      </c>
      <c r="F23" s="1239">
        <v>67.28</v>
      </c>
      <c r="G23" s="1239" t="s">
        <v>32</v>
      </c>
    </row>
    <row r="24" spans="1:7" ht="14.4" customHeight="1">
      <c r="A24" s="1238" t="s">
        <v>1069</v>
      </c>
      <c r="B24" s="1237">
        <v>22187.548484500006</v>
      </c>
      <c r="C24" s="1239">
        <v>57.7</v>
      </c>
      <c r="D24" s="1239">
        <v>4597.0392999999995</v>
      </c>
      <c r="E24" s="1239">
        <v>731.7</v>
      </c>
      <c r="F24" s="1239">
        <v>15126.25</v>
      </c>
      <c r="G24" s="1239">
        <v>1.97</v>
      </c>
    </row>
    <row r="25" spans="1:7" ht="4.95" customHeight="1">
      <c r="A25" s="1240"/>
      <c r="B25" s="1237"/>
      <c r="C25" s="1239"/>
      <c r="D25" s="1239"/>
      <c r="E25" s="1239"/>
      <c r="F25" s="1239"/>
      <c r="G25" s="1239"/>
    </row>
    <row r="26" spans="1:7" ht="4.95" customHeight="1">
      <c r="A26" s="1263"/>
      <c r="B26" s="1263"/>
      <c r="C26" s="1263"/>
      <c r="D26" s="1263"/>
      <c r="E26" s="1263"/>
      <c r="F26" s="1263"/>
      <c r="G26" s="1263"/>
    </row>
    <row r="27" spans="1:7">
      <c r="A27" s="1234"/>
      <c r="B27" s="1234"/>
      <c r="C27" s="1234"/>
      <c r="D27" s="1234"/>
      <c r="E27" s="1234"/>
      <c r="F27" s="1234"/>
      <c r="G27" s="1234"/>
    </row>
    <row r="28" spans="1:7">
      <c r="A28" s="1242" t="s">
        <v>782</v>
      </c>
      <c r="B28" s="1241"/>
      <c r="C28" s="1242"/>
      <c r="D28" s="1243"/>
      <c r="E28" s="1242"/>
      <c r="F28" s="1242"/>
      <c r="G28" s="1242"/>
    </row>
    <row r="29" spans="1:7" ht="9" customHeight="1">
      <c r="A29" s="1242"/>
      <c r="B29" s="1241"/>
      <c r="C29" s="1242"/>
      <c r="D29" s="1243"/>
      <c r="E29" s="1242"/>
      <c r="F29" s="1242"/>
      <c r="G29" s="1242"/>
    </row>
    <row r="30" spans="1:7" ht="9.6" customHeight="1">
      <c r="A30" s="1244"/>
      <c r="B30" s="1245"/>
      <c r="C30" s="1244"/>
      <c r="D30" s="1246"/>
      <c r="E30" s="1244"/>
      <c r="F30" s="1244"/>
      <c r="G30" s="1236" t="s">
        <v>245</v>
      </c>
    </row>
    <row r="31" spans="1:7" ht="5.0999999999999996" customHeight="1">
      <c r="A31" s="1271"/>
      <c r="B31" s="1272"/>
      <c r="C31" s="1271"/>
      <c r="D31" s="1273"/>
      <c r="E31" s="1271"/>
      <c r="F31" s="1271"/>
      <c r="G31" s="1271"/>
    </row>
    <row r="32" spans="1:7">
      <c r="A32" s="1258"/>
      <c r="B32" s="1268"/>
      <c r="C32" s="1258"/>
      <c r="D32" s="1269"/>
      <c r="E32" s="1258"/>
      <c r="F32" s="2007" t="s">
        <v>779</v>
      </c>
      <c r="G32" s="2007"/>
    </row>
    <row r="33" spans="1:10">
      <c r="A33" s="1258"/>
      <c r="B33" s="1268"/>
      <c r="C33" s="1258"/>
      <c r="D33" s="1269"/>
      <c r="E33" s="1258"/>
      <c r="F33" s="1932" t="s">
        <v>234</v>
      </c>
      <c r="G33" s="997"/>
    </row>
    <row r="34" spans="1:10">
      <c r="A34" s="1258" t="s">
        <v>771</v>
      </c>
      <c r="B34" s="1268"/>
      <c r="C34" s="2008" t="s">
        <v>218</v>
      </c>
      <c r="D34" s="2008"/>
      <c r="E34" s="1270"/>
      <c r="F34" s="1932" t="s">
        <v>780</v>
      </c>
      <c r="G34" s="997" t="s">
        <v>229</v>
      </c>
    </row>
    <row r="35" spans="1:10" ht="5.0999999999999996" customHeight="1">
      <c r="A35" s="1234"/>
      <c r="B35" s="1249"/>
      <c r="C35" s="1250"/>
      <c r="D35" s="1251"/>
      <c r="E35" s="1250"/>
      <c r="F35" s="1234"/>
      <c r="G35" s="1231"/>
    </row>
    <row r="36" spans="1:10">
      <c r="A36" s="1261">
        <v>2017</v>
      </c>
      <c r="B36" s="1265"/>
      <c r="C36" s="1257"/>
      <c r="D36" s="1266">
        <v>179587</v>
      </c>
      <c r="E36" s="1258"/>
      <c r="F36" s="1266">
        <v>16339</v>
      </c>
      <c r="G36" s="1267">
        <v>9.0980973010295845</v>
      </c>
    </row>
    <row r="37" spans="1:10">
      <c r="A37" s="1238" t="s">
        <v>774</v>
      </c>
      <c r="B37" s="1247"/>
      <c r="C37" s="1234"/>
      <c r="D37" s="1253">
        <v>179587</v>
      </c>
      <c r="E37" s="1234"/>
      <c r="F37" s="1253">
        <v>16339</v>
      </c>
      <c r="G37" s="1252">
        <v>9.0980973010295845</v>
      </c>
    </row>
    <row r="38" spans="1:10">
      <c r="A38" s="1261">
        <v>2018</v>
      </c>
      <c r="B38" s="1265"/>
      <c r="C38" s="1257"/>
      <c r="D38" s="1266">
        <v>8287</v>
      </c>
      <c r="E38" s="1258"/>
      <c r="F38" s="1266">
        <v>406</v>
      </c>
      <c r="G38" s="1267">
        <v>4.8992397731386506</v>
      </c>
      <c r="H38" s="1746"/>
    </row>
    <row r="39" spans="1:10">
      <c r="A39" s="1238" t="s">
        <v>1178</v>
      </c>
      <c r="B39" s="1247"/>
      <c r="C39" s="1234"/>
      <c r="D39" s="1253">
        <v>5043</v>
      </c>
      <c r="E39" s="1234"/>
      <c r="F39" s="1253">
        <v>346</v>
      </c>
      <c r="G39" s="1252">
        <v>6.8609954392226848</v>
      </c>
      <c r="H39" s="1746"/>
    </row>
    <row r="40" spans="1:10">
      <c r="A40" s="1238" t="s">
        <v>775</v>
      </c>
      <c r="B40" s="1247"/>
      <c r="C40" s="1234"/>
      <c r="D40" s="1253">
        <v>3244</v>
      </c>
      <c r="E40" s="1234"/>
      <c r="F40" s="1253">
        <v>60</v>
      </c>
      <c r="G40" s="1252">
        <v>1.8495684340320593</v>
      </c>
      <c r="H40" s="1746"/>
    </row>
    <row r="41" spans="1:10">
      <c r="A41" s="1261">
        <v>2019</v>
      </c>
      <c r="B41" s="1265"/>
      <c r="C41" s="1257"/>
      <c r="D41" s="1266">
        <v>8121</v>
      </c>
      <c r="E41" s="1258"/>
      <c r="F41" s="1266">
        <v>864</v>
      </c>
      <c r="G41" s="1267">
        <v>10.639083856667899</v>
      </c>
      <c r="H41" s="1746"/>
    </row>
    <row r="42" spans="1:10">
      <c r="A42" s="1238" t="s">
        <v>776</v>
      </c>
      <c r="B42" s="1247"/>
      <c r="C42" s="1234"/>
      <c r="D42" s="1253">
        <v>8121</v>
      </c>
      <c r="E42" s="1234"/>
      <c r="F42" s="1253">
        <v>864</v>
      </c>
      <c r="G42" s="1252">
        <v>10.639083856667899</v>
      </c>
      <c r="H42" s="1746"/>
    </row>
    <row r="43" spans="1:10">
      <c r="A43" s="1261">
        <v>2020</v>
      </c>
      <c r="B43" s="1265"/>
      <c r="C43" s="1257"/>
      <c r="D43" s="1266">
        <v>4349</v>
      </c>
      <c r="E43" s="1266"/>
      <c r="F43" s="1266">
        <v>161</v>
      </c>
      <c r="G43" s="1267">
        <v>3.7020004598758338</v>
      </c>
      <c r="H43" s="1746"/>
    </row>
    <row r="44" spans="1:10">
      <c r="A44" s="1238" t="s">
        <v>777</v>
      </c>
      <c r="B44" s="1247"/>
      <c r="C44" s="1234"/>
      <c r="D44" s="1253">
        <v>3973</v>
      </c>
      <c r="E44" s="1234"/>
      <c r="F44" s="1253">
        <v>122</v>
      </c>
      <c r="G44" s="1252">
        <v>3.1</v>
      </c>
      <c r="H44" s="1746"/>
    </row>
    <row r="45" spans="1:10">
      <c r="A45" s="1238" t="s">
        <v>778</v>
      </c>
      <c r="B45" s="1247"/>
      <c r="C45" s="1234"/>
      <c r="D45" s="1253">
        <v>376</v>
      </c>
      <c r="E45" s="1231"/>
      <c r="F45" s="1931">
        <v>39</v>
      </c>
      <c r="G45" s="1252">
        <v>10.372340425531915</v>
      </c>
      <c r="H45" s="1746"/>
    </row>
    <row r="46" spans="1:10">
      <c r="A46" s="1261">
        <v>2021</v>
      </c>
      <c r="B46" s="1265"/>
      <c r="C46" s="1257"/>
      <c r="D46" s="1266">
        <v>1742</v>
      </c>
      <c r="E46" s="1266"/>
      <c r="F46" s="1266">
        <v>62</v>
      </c>
      <c r="G46" s="1267">
        <v>3.5591274397244548</v>
      </c>
      <c r="H46" s="1746"/>
      <c r="J46" s="1238"/>
    </row>
    <row r="47" spans="1:10">
      <c r="A47" s="1238" t="s">
        <v>961</v>
      </c>
      <c r="B47" s="1745"/>
      <c r="C47" s="1234"/>
      <c r="D47" s="1253">
        <v>26</v>
      </c>
      <c r="E47" s="1231"/>
      <c r="F47" s="1931">
        <v>5</v>
      </c>
      <c r="G47" s="1252">
        <v>19.230769230769234</v>
      </c>
      <c r="H47" s="1746"/>
      <c r="J47" s="1238"/>
    </row>
    <row r="48" spans="1:10">
      <c r="A48" s="1238" t="s">
        <v>962</v>
      </c>
      <c r="B48" s="1745"/>
      <c r="C48" s="1234"/>
      <c r="D48" s="1253">
        <v>1716</v>
      </c>
      <c r="E48" s="1231"/>
      <c r="F48" s="1931">
        <v>57</v>
      </c>
      <c r="G48" s="1252">
        <v>3.3216783216783217</v>
      </c>
      <c r="H48" s="1746"/>
    </row>
    <row r="49" spans="1:8">
      <c r="A49" s="1261">
        <v>2022</v>
      </c>
      <c r="B49" s="1265"/>
      <c r="C49" s="1257"/>
      <c r="D49" s="1266">
        <f>SUM(D50:D51)</f>
        <v>104594</v>
      </c>
      <c r="E49" s="1266"/>
      <c r="F49" s="1266">
        <f t="shared" ref="F49:G49" si="1">SUM(F50:F51)</f>
        <v>13978</v>
      </c>
      <c r="G49" s="1266">
        <f t="shared" si="1"/>
        <v>20.384615869046712</v>
      </c>
      <c r="H49" s="1746"/>
    </row>
    <row r="50" spans="1:8">
      <c r="A50" s="1238" t="s">
        <v>1068</v>
      </c>
      <c r="B50" s="1745"/>
      <c r="C50" s="1234"/>
      <c r="D50" s="1253">
        <v>1035</v>
      </c>
      <c r="E50" s="1231"/>
      <c r="F50" s="1931">
        <v>72</v>
      </c>
      <c r="G50" s="1252">
        <v>6.9565217391304346</v>
      </c>
      <c r="H50" s="1746"/>
    </row>
    <row r="51" spans="1:8">
      <c r="A51" s="1238" t="s">
        <v>1069</v>
      </c>
      <c r="B51" s="1745"/>
      <c r="C51" s="1234"/>
      <c r="D51" s="1253">
        <v>103559</v>
      </c>
      <c r="E51" s="1231"/>
      <c r="F51" s="1253">
        <v>13906</v>
      </c>
      <c r="G51" s="1252">
        <v>13.428094129916278</v>
      </c>
      <c r="H51" s="1746"/>
    </row>
    <row r="52" spans="1:8" ht="5.0999999999999996" customHeight="1">
      <c r="A52" s="1238"/>
      <c r="B52" s="1247"/>
      <c r="C52" s="1234"/>
      <c r="D52" s="1253"/>
      <c r="E52" s="1234"/>
      <c r="F52" s="1253"/>
      <c r="G52" s="1252"/>
    </row>
    <row r="53" spans="1:8">
      <c r="A53" s="1933"/>
      <c r="B53" s="1933"/>
      <c r="C53" s="1933"/>
      <c r="D53" s="1933"/>
      <c r="E53" s="1933"/>
      <c r="F53" s="1933"/>
      <c r="G53" s="1933"/>
    </row>
  </sheetData>
  <mergeCells count="4">
    <mergeCell ref="B5:G5"/>
    <mergeCell ref="C6:G6"/>
    <mergeCell ref="F32:G32"/>
    <mergeCell ref="C34:D34"/>
  </mergeCells>
  <pageMargins left="0.59055118110236227" right="0.59055118110236227" top="0.59055118110236227" bottom="0.59055118110236227" header="0.59055118110236227" footer="0.59055118110236227"/>
  <pageSetup paperSize="119" scale="9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5"/>
  <sheetViews>
    <sheetView showGridLines="0" zoomScaleNormal="100" zoomScaleSheetLayoutView="80" workbookViewId="0">
      <selection activeCell="O24" sqref="O24"/>
    </sheetView>
  </sheetViews>
  <sheetFormatPr baseColWidth="10" defaultRowHeight="14.4"/>
  <cols>
    <col min="1" max="1" width="20.88671875" customWidth="1"/>
    <col min="2" max="2" width="8.6640625" customWidth="1"/>
    <col min="3" max="3" width="4.6640625" customWidth="1"/>
    <col min="4" max="4" width="8.6640625" customWidth="1"/>
    <col min="5" max="5" width="6.6640625" customWidth="1"/>
    <col min="6" max="6" width="1.6640625" customWidth="1"/>
    <col min="7" max="7" width="5.6640625" customWidth="1"/>
    <col min="8" max="8" width="9.6640625" customWidth="1"/>
    <col min="9" max="9" width="6.6640625" customWidth="1"/>
    <col min="10" max="10" width="1.6640625" customWidth="1"/>
    <col min="11" max="12" width="5.6640625" customWidth="1"/>
    <col min="13" max="13" width="6.6640625" customWidth="1"/>
  </cols>
  <sheetData>
    <row r="1" spans="1:15" s="1342" customFormat="1" ht="14.25" customHeight="1">
      <c r="A1" s="1276" t="s">
        <v>970</v>
      </c>
      <c r="B1" s="1275"/>
      <c r="C1" s="1276"/>
      <c r="D1" s="1277"/>
      <c r="E1" s="1276"/>
      <c r="F1" s="1276"/>
      <c r="G1" s="1276"/>
      <c r="H1" s="1278"/>
      <c r="I1" s="1279"/>
      <c r="J1" s="1279"/>
      <c r="K1" s="1279"/>
      <c r="L1" s="1280"/>
      <c r="M1" s="1279"/>
    </row>
    <row r="2" spans="1:15">
      <c r="A2" s="1283"/>
      <c r="B2" s="1284"/>
      <c r="C2" s="1283"/>
      <c r="D2" s="1298"/>
      <c r="E2" s="1283"/>
      <c r="F2" s="1283"/>
      <c r="G2" s="1283"/>
      <c r="H2" s="1286"/>
      <c r="I2" s="1283"/>
      <c r="J2" s="1283"/>
      <c r="K2" s="1283"/>
      <c r="L2" s="1385"/>
      <c r="M2" s="1283"/>
    </row>
    <row r="3" spans="1:15">
      <c r="A3" s="1367"/>
      <c r="B3" s="1368" t="s">
        <v>783</v>
      </c>
      <c r="C3" s="2009" t="s">
        <v>784</v>
      </c>
      <c r="D3" s="2009"/>
      <c r="E3" s="2009"/>
      <c r="F3" s="2009"/>
      <c r="G3" s="2009"/>
      <c r="H3" s="2009"/>
      <c r="I3" s="2009"/>
      <c r="J3" s="2009"/>
      <c r="K3" s="2009"/>
      <c r="L3" s="2009"/>
      <c r="M3" s="2009"/>
    </row>
    <row r="4" spans="1:15">
      <c r="A4" s="1367"/>
      <c r="B4" s="1368" t="s">
        <v>785</v>
      </c>
      <c r="C4" s="2010" t="s">
        <v>786</v>
      </c>
      <c r="D4" s="2010"/>
      <c r="E4" s="2010"/>
      <c r="F4" s="1369"/>
      <c r="G4" s="2010" t="s">
        <v>787</v>
      </c>
      <c r="H4" s="2010"/>
      <c r="I4" s="2010"/>
      <c r="J4" s="1369"/>
      <c r="K4" s="2010" t="s">
        <v>788</v>
      </c>
      <c r="L4" s="2010"/>
      <c r="M4" s="2010"/>
    </row>
    <row r="5" spans="1:15">
      <c r="A5" s="1357" t="s">
        <v>299</v>
      </c>
      <c r="B5" s="1368" t="s">
        <v>789</v>
      </c>
      <c r="C5" s="1377" t="s">
        <v>225</v>
      </c>
      <c r="D5" s="1378" t="s">
        <v>789</v>
      </c>
      <c r="E5" s="1377" t="s">
        <v>229</v>
      </c>
      <c r="F5" s="1370"/>
      <c r="G5" s="1377" t="s">
        <v>225</v>
      </c>
      <c r="H5" s="1379" t="s">
        <v>789</v>
      </c>
      <c r="I5" s="1377" t="s">
        <v>229</v>
      </c>
      <c r="J5" s="1370"/>
      <c r="K5" s="1377" t="s">
        <v>225</v>
      </c>
      <c r="L5" s="1379" t="s">
        <v>789</v>
      </c>
      <c r="M5" s="1380" t="s">
        <v>229</v>
      </c>
    </row>
    <row r="6" spans="1:15" ht="5.0999999999999996" customHeight="1">
      <c r="A6" s="1287"/>
      <c r="B6" s="1281"/>
      <c r="C6" s="1288"/>
      <c r="D6" s="1289"/>
      <c r="E6" s="1287"/>
      <c r="F6" s="1288"/>
      <c r="G6" s="1288"/>
      <c r="H6" s="1282"/>
      <c r="I6" s="1290"/>
      <c r="J6" s="1290"/>
      <c r="K6" s="1288"/>
      <c r="L6" s="1282"/>
      <c r="M6" s="1290"/>
    </row>
    <row r="7" spans="1:15" ht="24.9" customHeight="1">
      <c r="A7" s="1381" t="s">
        <v>231</v>
      </c>
      <c r="B7" s="1371">
        <f>SUM(D7,H7,L7)</f>
        <v>2161.66</v>
      </c>
      <c r="C7" s="547">
        <f>SUM(C8:C23)</f>
        <v>23</v>
      </c>
      <c r="D7" s="1371">
        <f>SUM(D8:D23)</f>
        <v>212.98</v>
      </c>
      <c r="E7" s="1382">
        <f>D7/B7*100</f>
        <v>9.852613269431826</v>
      </c>
      <c r="F7" s="1383"/>
      <c r="G7" s="1383">
        <f>SUM(G8:G23)</f>
        <v>306</v>
      </c>
      <c r="H7" s="1371">
        <f>SUM(H8:H23)</f>
        <v>1948.6799999999998</v>
      </c>
      <c r="I7" s="1382">
        <f>H7/B7*100</f>
        <v>90.147386730568172</v>
      </c>
      <c r="J7" s="1382"/>
      <c r="K7" s="1808" t="s">
        <v>32</v>
      </c>
      <c r="L7" s="1112" t="s">
        <v>32</v>
      </c>
      <c r="M7" s="1384" t="s">
        <v>32</v>
      </c>
    </row>
    <row r="8" spans="1:15" ht="24.9" customHeight="1">
      <c r="A8" s="1724" t="s">
        <v>66</v>
      </c>
      <c r="B8" s="1729">
        <f t="shared" ref="B8:B23" si="0">SUM(D8,H8,L8)</f>
        <v>1297.4000000000001</v>
      </c>
      <c r="C8" s="1725">
        <v>17</v>
      </c>
      <c r="D8" s="1726">
        <v>200</v>
      </c>
      <c r="E8" s="1729">
        <f>D8/B8*100</f>
        <v>15.415446277169723</v>
      </c>
      <c r="F8" s="1725"/>
      <c r="G8" s="1727">
        <v>98</v>
      </c>
      <c r="H8" s="1726">
        <v>1097.4000000000001</v>
      </c>
      <c r="I8" s="1729">
        <f>H8/B8*100</f>
        <v>84.584553722830279</v>
      </c>
      <c r="J8" s="1729"/>
      <c r="K8" s="1728">
        <v>0</v>
      </c>
      <c r="L8" s="1728">
        <v>0</v>
      </c>
      <c r="M8" s="1201">
        <v>0</v>
      </c>
    </row>
    <row r="9" spans="1:15" ht="24.9" customHeight="1">
      <c r="A9" s="1291" t="s">
        <v>82</v>
      </c>
      <c r="B9" s="1297">
        <f t="shared" si="0"/>
        <v>59.610000000000007</v>
      </c>
      <c r="C9" s="1201">
        <v>2</v>
      </c>
      <c r="D9" s="1207">
        <v>2.7</v>
      </c>
      <c r="E9" s="1729">
        <f t="shared" ref="E9:E17" si="1">D9/B9*100</f>
        <v>4.5294413688978361</v>
      </c>
      <c r="F9" s="1293"/>
      <c r="G9" s="1294">
        <v>24</v>
      </c>
      <c r="H9" s="1295">
        <v>56.910000000000004</v>
      </c>
      <c r="I9" s="1297">
        <f t="shared" ref="I9:I23" si="2">H9/B9*100</f>
        <v>95.470558631102165</v>
      </c>
      <c r="J9" s="1297"/>
      <c r="K9" s="1728">
        <v>0</v>
      </c>
      <c r="L9" s="1728">
        <v>0</v>
      </c>
      <c r="M9" s="1201">
        <v>0</v>
      </c>
    </row>
    <row r="10" spans="1:15" ht="24.9" customHeight="1">
      <c r="A10" s="1296" t="s">
        <v>236</v>
      </c>
      <c r="B10" s="1807" t="s">
        <v>32</v>
      </c>
      <c r="C10" s="1201">
        <v>0</v>
      </c>
      <c r="D10" s="1207">
        <v>0</v>
      </c>
      <c r="E10" s="1201">
        <v>0</v>
      </c>
      <c r="F10" s="1201"/>
      <c r="G10" s="1201">
        <v>0</v>
      </c>
      <c r="H10" s="1201">
        <v>0</v>
      </c>
      <c r="I10" s="1201">
        <v>0</v>
      </c>
      <c r="J10" s="1201"/>
      <c r="K10" s="1201">
        <v>0</v>
      </c>
      <c r="L10" s="1201">
        <v>0</v>
      </c>
      <c r="M10" s="1201">
        <v>0</v>
      </c>
    </row>
    <row r="11" spans="1:15" ht="24.9" customHeight="1">
      <c r="A11" s="1291" t="s">
        <v>94</v>
      </c>
      <c r="B11" s="1297">
        <f t="shared" si="0"/>
        <v>106</v>
      </c>
      <c r="C11" s="1201">
        <v>0</v>
      </c>
      <c r="D11" s="1207">
        <v>0</v>
      </c>
      <c r="E11" s="1207">
        <f>D11/B11*100</f>
        <v>0</v>
      </c>
      <c r="F11" s="1292"/>
      <c r="G11" s="1294">
        <v>5</v>
      </c>
      <c r="H11" s="1295">
        <v>106</v>
      </c>
      <c r="I11" s="1297">
        <f t="shared" si="2"/>
        <v>100</v>
      </c>
      <c r="J11" s="1285"/>
      <c r="K11" s="1728">
        <v>0</v>
      </c>
      <c r="L11" s="1728">
        <v>0</v>
      </c>
      <c r="M11" s="1201">
        <v>0</v>
      </c>
    </row>
    <row r="12" spans="1:15" ht="24.9" customHeight="1">
      <c r="A12" s="1291" t="s">
        <v>108</v>
      </c>
      <c r="B12" s="1297">
        <f t="shared" si="0"/>
        <v>73.599999999999994</v>
      </c>
      <c r="C12" s="1201">
        <v>0</v>
      </c>
      <c r="D12" s="1207">
        <v>0</v>
      </c>
      <c r="E12" s="1207">
        <f t="shared" ref="E12:E16" si="3">D12/B12*100</f>
        <v>0</v>
      </c>
      <c r="F12" s="1292"/>
      <c r="G12" s="1294">
        <v>43</v>
      </c>
      <c r="H12" s="1297">
        <v>73.599999999999994</v>
      </c>
      <c r="I12" s="1297">
        <f t="shared" si="2"/>
        <v>100</v>
      </c>
      <c r="J12" s="1285"/>
      <c r="K12" s="1201">
        <v>0</v>
      </c>
      <c r="L12" s="1201">
        <v>0</v>
      </c>
      <c r="M12" s="1201">
        <v>0</v>
      </c>
    </row>
    <row r="13" spans="1:15" ht="24.9" customHeight="1">
      <c r="A13" s="1291" t="s">
        <v>121</v>
      </c>
      <c r="B13" s="1297">
        <f t="shared" si="0"/>
        <v>7.8</v>
      </c>
      <c r="C13" s="1201">
        <v>0</v>
      </c>
      <c r="D13" s="1207">
        <v>0</v>
      </c>
      <c r="E13" s="1201">
        <f t="shared" si="3"/>
        <v>0</v>
      </c>
      <c r="F13" s="1293"/>
      <c r="G13" s="1294">
        <v>2</v>
      </c>
      <c r="H13" s="1295">
        <v>7.8</v>
      </c>
      <c r="I13" s="1297">
        <f t="shared" si="2"/>
        <v>100</v>
      </c>
      <c r="J13" s="1297"/>
      <c r="K13" s="1201">
        <v>0</v>
      </c>
      <c r="L13" s="1201">
        <v>0</v>
      </c>
      <c r="M13" s="1201">
        <v>0</v>
      </c>
    </row>
    <row r="14" spans="1:15" ht="24.9" customHeight="1">
      <c r="A14" s="1291" t="s">
        <v>135</v>
      </c>
      <c r="B14" s="1297">
        <f t="shared" si="0"/>
        <v>51.3</v>
      </c>
      <c r="C14" s="1201">
        <v>0</v>
      </c>
      <c r="D14" s="1207">
        <v>0</v>
      </c>
      <c r="E14" s="1201">
        <f t="shared" si="3"/>
        <v>0</v>
      </c>
      <c r="F14" s="1293"/>
      <c r="G14" s="1294">
        <v>4</v>
      </c>
      <c r="H14" s="1295">
        <v>51.3</v>
      </c>
      <c r="I14" s="1297">
        <f t="shared" si="2"/>
        <v>100</v>
      </c>
      <c r="J14" s="1297"/>
      <c r="K14" s="1201">
        <v>0</v>
      </c>
      <c r="L14" s="1201">
        <v>0</v>
      </c>
      <c r="M14" s="1201">
        <v>0</v>
      </c>
    </row>
    <row r="15" spans="1:15" ht="24.9" customHeight="1">
      <c r="A15" s="1291" t="s">
        <v>138</v>
      </c>
      <c r="B15" s="1297">
        <f t="shared" si="0"/>
        <v>89.199999999999989</v>
      </c>
      <c r="C15" s="1201">
        <v>0</v>
      </c>
      <c r="D15" s="1207">
        <v>0</v>
      </c>
      <c r="E15" s="1201">
        <f t="shared" si="3"/>
        <v>0</v>
      </c>
      <c r="F15" s="1293"/>
      <c r="G15" s="1294">
        <v>8</v>
      </c>
      <c r="H15" s="1295">
        <v>89.199999999999989</v>
      </c>
      <c r="I15" s="1297">
        <f t="shared" si="2"/>
        <v>100</v>
      </c>
      <c r="J15" s="1297"/>
      <c r="K15" s="1201">
        <v>0</v>
      </c>
      <c r="L15" s="1201">
        <v>0</v>
      </c>
      <c r="M15" s="1201">
        <v>0</v>
      </c>
    </row>
    <row r="16" spans="1:15" ht="24.9" customHeight="1">
      <c r="A16" s="1291" t="s">
        <v>149</v>
      </c>
      <c r="B16" s="1297">
        <f t="shared" si="0"/>
        <v>3</v>
      </c>
      <c r="C16" s="1201">
        <v>0</v>
      </c>
      <c r="D16" s="1207">
        <v>0</v>
      </c>
      <c r="E16" s="1201">
        <f t="shared" si="3"/>
        <v>0</v>
      </c>
      <c r="F16" s="1293"/>
      <c r="G16" s="1201">
        <v>2</v>
      </c>
      <c r="H16" s="1207">
        <v>3</v>
      </c>
      <c r="I16" s="1297">
        <f t="shared" si="2"/>
        <v>100</v>
      </c>
      <c r="J16" s="1297"/>
      <c r="K16" s="1201">
        <v>0</v>
      </c>
      <c r="L16" s="1201">
        <v>0</v>
      </c>
      <c r="M16" s="1201">
        <v>0</v>
      </c>
      <c r="O16" s="1924"/>
    </row>
    <row r="17" spans="1:13" ht="24.9" customHeight="1">
      <c r="A17" s="1291" t="s">
        <v>158</v>
      </c>
      <c r="B17" s="1297">
        <f t="shared" si="0"/>
        <v>9.5500000000000007</v>
      </c>
      <c r="C17" s="1924">
        <v>1</v>
      </c>
      <c r="D17" s="1925">
        <v>1.5</v>
      </c>
      <c r="E17" s="1729">
        <f t="shared" si="1"/>
        <v>15.706806282722512</v>
      </c>
      <c r="F17" s="1293"/>
      <c r="G17" s="1294">
        <v>2</v>
      </c>
      <c r="H17" s="1285">
        <v>8.0500000000000007</v>
      </c>
      <c r="I17" s="1297">
        <f t="shared" si="2"/>
        <v>84.293193717277489</v>
      </c>
      <c r="J17" s="1297"/>
      <c r="K17" s="1201">
        <v>0</v>
      </c>
      <c r="L17" s="1201">
        <v>0</v>
      </c>
      <c r="M17" s="1201">
        <v>0</v>
      </c>
    </row>
    <row r="18" spans="1:13" ht="24.9" customHeight="1">
      <c r="A18" s="1291" t="s">
        <v>170</v>
      </c>
      <c r="B18" s="1297">
        <f t="shared" si="0"/>
        <v>25.6</v>
      </c>
      <c r="C18" s="1201">
        <v>0</v>
      </c>
      <c r="D18" s="1207">
        <v>0</v>
      </c>
      <c r="E18" s="1207">
        <f t="shared" ref="E18:E23" si="4">D18/B18*100</f>
        <v>0</v>
      </c>
      <c r="F18" s="1293"/>
      <c r="G18" s="1294">
        <v>7</v>
      </c>
      <c r="H18" s="1295">
        <v>25.6</v>
      </c>
      <c r="I18" s="1297">
        <f t="shared" si="2"/>
        <v>100</v>
      </c>
      <c r="J18" s="1297"/>
      <c r="K18" s="1201">
        <v>0</v>
      </c>
      <c r="L18" s="1201">
        <v>0</v>
      </c>
      <c r="M18" s="1201">
        <v>0</v>
      </c>
    </row>
    <row r="19" spans="1:13" ht="24.9" customHeight="1">
      <c r="A19" s="1291" t="s">
        <v>172</v>
      </c>
      <c r="B19" s="1297">
        <f t="shared" si="0"/>
        <v>80.03</v>
      </c>
      <c r="C19" s="1292">
        <v>3</v>
      </c>
      <c r="D19" s="1295">
        <v>8.7800000000000011</v>
      </c>
      <c r="E19" s="1297">
        <f t="shared" si="4"/>
        <v>10.970885917780834</v>
      </c>
      <c r="F19" s="1293"/>
      <c r="G19" s="1294">
        <v>14</v>
      </c>
      <c r="H19" s="1285">
        <v>71.25</v>
      </c>
      <c r="I19" s="1297">
        <f t="shared" si="2"/>
        <v>89.029114082219166</v>
      </c>
      <c r="J19" s="1297"/>
      <c r="K19" s="1201">
        <v>0</v>
      </c>
      <c r="L19" s="1201">
        <v>0</v>
      </c>
      <c r="M19" s="1201">
        <v>0</v>
      </c>
    </row>
    <row r="20" spans="1:13" ht="24.9" customHeight="1">
      <c r="A20" s="1291" t="s">
        <v>183</v>
      </c>
      <c r="B20" s="1297">
        <f t="shared" si="0"/>
        <v>37.5</v>
      </c>
      <c r="C20" s="1201">
        <v>0</v>
      </c>
      <c r="D20" s="1207">
        <v>0</v>
      </c>
      <c r="E20" s="1807" t="s">
        <v>32</v>
      </c>
      <c r="F20" s="1293"/>
      <c r="G20" s="1294">
        <v>14</v>
      </c>
      <c r="H20" s="1295">
        <v>37.5</v>
      </c>
      <c r="I20" s="1297">
        <f t="shared" si="2"/>
        <v>100</v>
      </c>
      <c r="J20" s="1297"/>
      <c r="K20" s="1201">
        <v>0</v>
      </c>
      <c r="L20" s="1201">
        <v>0</v>
      </c>
      <c r="M20" s="1201">
        <v>0</v>
      </c>
    </row>
    <row r="21" spans="1:13" ht="24.9" customHeight="1">
      <c r="A21" s="1291" t="s">
        <v>190</v>
      </c>
      <c r="B21" s="1297">
        <f t="shared" si="0"/>
        <v>10.55</v>
      </c>
      <c r="C21" s="1201">
        <v>0</v>
      </c>
      <c r="D21" s="1207">
        <v>0</v>
      </c>
      <c r="E21" s="1207">
        <f t="shared" si="4"/>
        <v>0</v>
      </c>
      <c r="F21" s="1293"/>
      <c r="G21" s="1294">
        <v>5</v>
      </c>
      <c r="H21" s="1295">
        <v>10.55</v>
      </c>
      <c r="I21" s="1297">
        <f t="shared" si="2"/>
        <v>100</v>
      </c>
      <c r="J21" s="1297"/>
      <c r="K21" s="1201">
        <v>0</v>
      </c>
      <c r="L21" s="1201">
        <v>0</v>
      </c>
      <c r="M21" s="1201">
        <v>0</v>
      </c>
    </row>
    <row r="22" spans="1:13" ht="24.9" customHeight="1">
      <c r="A22" s="1291" t="s">
        <v>196</v>
      </c>
      <c r="B22" s="1297">
        <f t="shared" si="0"/>
        <v>54.22</v>
      </c>
      <c r="C22" s="1201">
        <v>0</v>
      </c>
      <c r="D22" s="1201">
        <v>0</v>
      </c>
      <c r="E22" s="1201">
        <f t="shared" si="4"/>
        <v>0</v>
      </c>
      <c r="F22" s="1201"/>
      <c r="G22" s="1201">
        <v>17</v>
      </c>
      <c r="H22" s="1207">
        <v>54.22</v>
      </c>
      <c r="I22" s="652">
        <f t="shared" si="2"/>
        <v>100</v>
      </c>
      <c r="J22" s="1201"/>
      <c r="K22" s="1201">
        <v>0</v>
      </c>
      <c r="L22" s="1201">
        <v>0</v>
      </c>
      <c r="M22" s="1201">
        <v>0</v>
      </c>
    </row>
    <row r="23" spans="1:13" ht="24.9" customHeight="1">
      <c r="A23" s="1291" t="s">
        <v>208</v>
      </c>
      <c r="B23" s="1297">
        <f t="shared" si="0"/>
        <v>256.29999999999995</v>
      </c>
      <c r="C23" s="1201">
        <v>0</v>
      </c>
      <c r="D23" s="1201">
        <v>0</v>
      </c>
      <c r="E23" s="1201">
        <f t="shared" si="4"/>
        <v>0</v>
      </c>
      <c r="F23" s="1293"/>
      <c r="G23" s="1294">
        <v>61</v>
      </c>
      <c r="H23" s="1295">
        <v>256.29999999999995</v>
      </c>
      <c r="I23" s="1297">
        <f t="shared" si="2"/>
        <v>100</v>
      </c>
      <c r="J23" s="1297"/>
      <c r="K23" s="1201">
        <v>0</v>
      </c>
      <c r="L23" s="1201">
        <v>0</v>
      </c>
      <c r="M23" s="1201">
        <v>0</v>
      </c>
    </row>
    <row r="24" spans="1:13" ht="5.0999999999999996" customHeight="1">
      <c r="A24" s="1299"/>
      <c r="B24" s="1300"/>
      <c r="C24" s="1301"/>
      <c r="D24" s="1138"/>
      <c r="E24" s="1301"/>
      <c r="F24" s="1301"/>
      <c r="G24" s="1301"/>
      <c r="H24" s="1302"/>
      <c r="I24" s="1301"/>
      <c r="J24" s="1301"/>
      <c r="K24" s="1301"/>
      <c r="L24" s="1302"/>
      <c r="M24" s="1301"/>
    </row>
    <row r="25" spans="1:13">
      <c r="A25" s="1372" t="s">
        <v>790</v>
      </c>
      <c r="B25" s="1373"/>
      <c r="C25" s="1263"/>
      <c r="D25" s="1374"/>
      <c r="E25" s="1263"/>
      <c r="F25" s="1263"/>
      <c r="G25" s="1263"/>
      <c r="H25" s="1375"/>
      <c r="I25" s="1263"/>
      <c r="J25" s="1263"/>
      <c r="K25" s="1263"/>
      <c r="L25" s="1376"/>
      <c r="M25" s="1263"/>
    </row>
  </sheetData>
  <mergeCells count="4">
    <mergeCell ref="C3:M3"/>
    <mergeCell ref="C4:E4"/>
    <mergeCell ref="G4:I4"/>
    <mergeCell ref="K4:M4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8"/>
  <sheetViews>
    <sheetView showGridLines="0" zoomScaleNormal="100" zoomScaleSheetLayoutView="70" workbookViewId="0">
      <selection activeCell="B3" sqref="B3:M3"/>
    </sheetView>
  </sheetViews>
  <sheetFormatPr baseColWidth="10" defaultRowHeight="14.4"/>
  <cols>
    <col min="1" max="1" width="16.88671875" customWidth="1"/>
    <col min="2" max="7" width="6.6640625" customWidth="1"/>
    <col min="8" max="8" width="0.6640625" customWidth="1"/>
    <col min="9" max="10" width="6.6640625" customWidth="1"/>
    <col min="11" max="11" width="8" customWidth="1"/>
    <col min="12" max="12" width="6.6640625" customWidth="1"/>
    <col min="13" max="13" width="6.5546875" customWidth="1"/>
  </cols>
  <sheetData>
    <row r="1" spans="1:13" s="1342" customFormat="1">
      <c r="A1" s="1304" t="s">
        <v>816</v>
      </c>
      <c r="B1" s="1304"/>
      <c r="C1" s="1304"/>
      <c r="D1" s="1304"/>
      <c r="E1" s="1304"/>
      <c r="F1" s="1304"/>
      <c r="G1" s="1304"/>
      <c r="H1" s="1304"/>
      <c r="I1" s="1304"/>
      <c r="J1" s="1304"/>
      <c r="K1" s="1305"/>
      <c r="L1" s="1231"/>
    </row>
    <row r="2" spans="1:13">
      <c r="A2" s="1306"/>
      <c r="B2" s="1306"/>
      <c r="C2" s="1306"/>
      <c r="D2" s="1306"/>
      <c r="E2" s="1306"/>
      <c r="F2" s="1306"/>
      <c r="G2" s="1306"/>
      <c r="H2" s="1306"/>
      <c r="I2" s="1306"/>
      <c r="J2" s="1306"/>
      <c r="K2" s="1306"/>
      <c r="L2" s="1306"/>
    </row>
    <row r="3" spans="1:13" ht="20.100000000000001" customHeight="1">
      <c r="A3" s="1364"/>
      <c r="B3" s="2011" t="s">
        <v>1186</v>
      </c>
      <c r="C3" s="2011"/>
      <c r="D3" s="2011"/>
      <c r="E3" s="2011"/>
      <c r="F3" s="2011"/>
      <c r="G3" s="2011"/>
      <c r="H3" s="1358"/>
      <c r="I3" s="2011" t="s">
        <v>1187</v>
      </c>
      <c r="J3" s="2011"/>
      <c r="K3" s="2011"/>
      <c r="L3" s="2011"/>
      <c r="M3" s="2011"/>
    </row>
    <row r="4" spans="1:13" ht="20.100000000000001" customHeight="1">
      <c r="A4" s="1357" t="s">
        <v>299</v>
      </c>
      <c r="B4" s="1360">
        <v>2017</v>
      </c>
      <c r="C4" s="1360">
        <v>2018</v>
      </c>
      <c r="D4" s="1360">
        <v>2019</v>
      </c>
      <c r="E4" s="1360">
        <v>2020</v>
      </c>
      <c r="F4" s="1360">
        <v>2021</v>
      </c>
      <c r="G4" s="1360">
        <v>2022</v>
      </c>
      <c r="H4" s="1358"/>
      <c r="I4" s="1360">
        <v>2018</v>
      </c>
      <c r="J4" s="1360">
        <v>2019</v>
      </c>
      <c r="K4" s="1360">
        <v>2020</v>
      </c>
      <c r="L4" s="1360">
        <v>2021</v>
      </c>
      <c r="M4" s="1360">
        <v>2022</v>
      </c>
    </row>
    <row r="5" spans="1:13" ht="5.0999999999999996" customHeight="1">
      <c r="A5" s="1305"/>
      <c r="B5" s="1307"/>
      <c r="C5" s="1305"/>
      <c r="D5" s="1305"/>
      <c r="E5" s="1305"/>
      <c r="F5" s="1305"/>
      <c r="G5" s="1305"/>
      <c r="H5" s="1305"/>
      <c r="I5" s="1231"/>
      <c r="J5" s="1231"/>
      <c r="K5" s="1231"/>
      <c r="L5" s="1231"/>
      <c r="M5" s="1231"/>
    </row>
    <row r="6" spans="1:13" ht="24.9" customHeight="1">
      <c r="A6" s="1365" t="s">
        <v>231</v>
      </c>
      <c r="B6" s="1352">
        <f t="shared" ref="B6:F6" si="0">SUM(B7:B22)</f>
        <v>359</v>
      </c>
      <c r="C6" s="1352">
        <f t="shared" si="0"/>
        <v>262</v>
      </c>
      <c r="D6" s="1352">
        <f t="shared" si="0"/>
        <v>300</v>
      </c>
      <c r="E6" s="1352">
        <f t="shared" si="0"/>
        <v>520</v>
      </c>
      <c r="F6" s="1352">
        <f t="shared" si="0"/>
        <v>378</v>
      </c>
      <c r="G6" s="1352">
        <f t="shared" ref="G6" si="1">SUM(G7:G22)</f>
        <v>329</v>
      </c>
      <c r="H6" s="1352"/>
      <c r="I6" s="1353">
        <f>C6/B6*100-100</f>
        <v>-27.01949860724234</v>
      </c>
      <c r="J6" s="1353">
        <f>D6/C6*100-100</f>
        <v>14.503816793893122</v>
      </c>
      <c r="K6" s="1353">
        <f>E6/D6*100-100</f>
        <v>73.333333333333343</v>
      </c>
      <c r="L6" s="1353">
        <f>F6/E6*100-100</f>
        <v>-27.307692307692307</v>
      </c>
      <c r="M6" s="1353">
        <f>G6/F6*100-100</f>
        <v>-12.962962962962962</v>
      </c>
    </row>
    <row r="7" spans="1:13" ht="24.9" customHeight="1">
      <c r="A7" s="1308" t="s">
        <v>791</v>
      </c>
      <c r="B7" s="1309">
        <v>71</v>
      </c>
      <c r="C7" s="1309">
        <v>85</v>
      </c>
      <c r="D7" s="1231">
        <v>84</v>
      </c>
      <c r="E7" s="1231">
        <v>99</v>
      </c>
      <c r="F7" s="1231">
        <v>57</v>
      </c>
      <c r="G7" s="1231">
        <v>115</v>
      </c>
      <c r="H7" s="1310"/>
      <c r="I7" s="1311">
        <f t="shared" ref="I7:M22" si="2">C7/B7*100-100</f>
        <v>19.718309859154928</v>
      </c>
      <c r="J7" s="1311">
        <f t="shared" si="2"/>
        <v>-1.1764705882352899</v>
      </c>
      <c r="K7" s="1311">
        <f t="shared" si="2"/>
        <v>17.857142857142861</v>
      </c>
      <c r="L7" s="1311">
        <f t="shared" si="2"/>
        <v>-42.424242424242422</v>
      </c>
      <c r="M7" s="1311">
        <f t="shared" si="2"/>
        <v>101.75438596491227</v>
      </c>
    </row>
    <row r="8" spans="1:13" ht="24.9" customHeight="1">
      <c r="A8" s="1308" t="s">
        <v>312</v>
      </c>
      <c r="B8" s="1309">
        <v>28</v>
      </c>
      <c r="C8" s="1309">
        <v>50</v>
      </c>
      <c r="D8" s="1231">
        <v>28</v>
      </c>
      <c r="E8" s="1231">
        <v>47</v>
      </c>
      <c r="F8" s="1231">
        <v>37</v>
      </c>
      <c r="G8" s="1231">
        <v>26</v>
      </c>
      <c r="H8" s="1310"/>
      <c r="I8" s="1311">
        <f t="shared" si="2"/>
        <v>78.571428571428584</v>
      </c>
      <c r="J8" s="1311">
        <f t="shared" si="2"/>
        <v>-43.999999999999993</v>
      </c>
      <c r="K8" s="1311">
        <f t="shared" si="2"/>
        <v>67.857142857142861</v>
      </c>
      <c r="L8" s="1311">
        <f t="shared" si="2"/>
        <v>-21.276595744680847</v>
      </c>
      <c r="M8" s="1311">
        <f t="shared" si="2"/>
        <v>-29.729729729729726</v>
      </c>
    </row>
    <row r="9" spans="1:13" ht="24.9" customHeight="1">
      <c r="A9" s="1312" t="s">
        <v>236</v>
      </c>
      <c r="B9" s="1309">
        <v>5</v>
      </c>
      <c r="C9" s="1309">
        <v>2</v>
      </c>
      <c r="D9" s="1233" t="s">
        <v>32</v>
      </c>
      <c r="E9" s="1231">
        <v>1</v>
      </c>
      <c r="F9" s="1231">
        <v>1</v>
      </c>
      <c r="G9" s="1233" t="s">
        <v>32</v>
      </c>
      <c r="H9" s="1309"/>
      <c r="I9" s="1311">
        <f t="shared" si="2"/>
        <v>-60</v>
      </c>
      <c r="J9" s="1311">
        <v>-100</v>
      </c>
      <c r="K9" s="1311" t="s">
        <v>32</v>
      </c>
      <c r="L9" s="1311" t="s">
        <v>32</v>
      </c>
      <c r="M9" s="1311">
        <v>-100</v>
      </c>
    </row>
    <row r="10" spans="1:13" ht="24.9" customHeight="1">
      <c r="A10" s="1312" t="s">
        <v>94</v>
      </c>
      <c r="B10" s="1309">
        <v>21</v>
      </c>
      <c r="C10" s="1309">
        <v>13</v>
      </c>
      <c r="D10" s="1231">
        <v>9</v>
      </c>
      <c r="E10" s="1231">
        <v>20</v>
      </c>
      <c r="F10" s="1231">
        <v>4</v>
      </c>
      <c r="G10" s="1231">
        <v>5</v>
      </c>
      <c r="H10" s="1309"/>
      <c r="I10" s="1311">
        <f t="shared" si="2"/>
        <v>-38.095238095238095</v>
      </c>
      <c r="J10" s="1311">
        <f t="shared" si="2"/>
        <v>-30.769230769230774</v>
      </c>
      <c r="K10" s="1311">
        <f t="shared" si="2"/>
        <v>122.22222222222223</v>
      </c>
      <c r="L10" s="1311">
        <f t="shared" si="2"/>
        <v>-80</v>
      </c>
      <c r="M10" s="1311">
        <f t="shared" si="2"/>
        <v>25</v>
      </c>
    </row>
    <row r="11" spans="1:13" ht="24.9" customHeight="1">
      <c r="A11" s="1308" t="s">
        <v>792</v>
      </c>
      <c r="B11" s="1309">
        <v>46</v>
      </c>
      <c r="C11" s="1309">
        <v>19</v>
      </c>
      <c r="D11" s="1231">
        <v>11</v>
      </c>
      <c r="E11" s="1231">
        <v>74</v>
      </c>
      <c r="F11" s="1231">
        <v>45</v>
      </c>
      <c r="G11" s="1231">
        <v>43</v>
      </c>
      <c r="H11" s="1310"/>
      <c r="I11" s="1311">
        <f t="shared" si="2"/>
        <v>-58.695652173913047</v>
      </c>
      <c r="J11" s="1311">
        <f t="shared" si="2"/>
        <v>-42.105263157894733</v>
      </c>
      <c r="K11" s="1311">
        <f t="shared" si="2"/>
        <v>572.72727272727275</v>
      </c>
      <c r="L11" s="1311">
        <f t="shared" si="2"/>
        <v>-39.189189189189186</v>
      </c>
      <c r="M11" s="1311">
        <f t="shared" si="2"/>
        <v>-4.4444444444444429</v>
      </c>
    </row>
    <row r="12" spans="1:13" ht="24.9" customHeight="1">
      <c r="A12" s="1308" t="s">
        <v>793</v>
      </c>
      <c r="B12" s="1309">
        <v>14</v>
      </c>
      <c r="C12" s="1309">
        <v>1</v>
      </c>
      <c r="D12" s="1231">
        <v>6</v>
      </c>
      <c r="E12" s="1231">
        <v>27</v>
      </c>
      <c r="F12" s="1231">
        <v>34</v>
      </c>
      <c r="G12" s="1231">
        <v>2</v>
      </c>
      <c r="H12" s="1310"/>
      <c r="I12" s="1311">
        <f t="shared" si="2"/>
        <v>-92.857142857142861</v>
      </c>
      <c r="J12" s="1311">
        <f>D12/C12*100-100</f>
        <v>500</v>
      </c>
      <c r="K12" s="1311">
        <f t="shared" si="2"/>
        <v>350</v>
      </c>
      <c r="L12" s="1311">
        <f t="shared" si="2"/>
        <v>25.925925925925924</v>
      </c>
      <c r="M12" s="1311">
        <f t="shared" si="2"/>
        <v>-94.117647058823536</v>
      </c>
    </row>
    <row r="13" spans="1:13" ht="24.9" customHeight="1">
      <c r="A13" s="1308" t="s">
        <v>794</v>
      </c>
      <c r="B13" s="1309">
        <v>13</v>
      </c>
      <c r="C13" s="1309">
        <v>1</v>
      </c>
      <c r="D13" s="1231">
        <v>5</v>
      </c>
      <c r="E13" s="1231">
        <v>17</v>
      </c>
      <c r="F13" s="1231">
        <v>23</v>
      </c>
      <c r="G13" s="1231">
        <v>4</v>
      </c>
      <c r="H13" s="1310"/>
      <c r="I13" s="1311">
        <f t="shared" si="2"/>
        <v>-92.307692307692307</v>
      </c>
      <c r="J13" s="1311">
        <f>D13/C13*100-100</f>
        <v>400</v>
      </c>
      <c r="K13" s="1311">
        <f t="shared" si="2"/>
        <v>240</v>
      </c>
      <c r="L13" s="1311">
        <f t="shared" si="2"/>
        <v>35.29411764705884</v>
      </c>
      <c r="M13" s="1311">
        <f t="shared" si="2"/>
        <v>-82.608695652173907</v>
      </c>
    </row>
    <row r="14" spans="1:13" ht="24.9" customHeight="1">
      <c r="A14" s="1308" t="s">
        <v>795</v>
      </c>
      <c r="B14" s="1309">
        <v>13</v>
      </c>
      <c r="C14" s="1309">
        <v>2</v>
      </c>
      <c r="D14" s="1231">
        <v>5</v>
      </c>
      <c r="E14" s="1231">
        <v>17</v>
      </c>
      <c r="F14" s="1231">
        <v>16</v>
      </c>
      <c r="G14" s="1231">
        <v>8</v>
      </c>
      <c r="H14" s="1310"/>
      <c r="I14" s="1311">
        <f t="shared" si="2"/>
        <v>-84.615384615384613</v>
      </c>
      <c r="J14" s="1311">
        <f>D14/C14*100-100</f>
        <v>150</v>
      </c>
      <c r="K14" s="1311">
        <f t="shared" si="2"/>
        <v>240</v>
      </c>
      <c r="L14" s="1311">
        <f t="shared" si="2"/>
        <v>-5.8823529411764781</v>
      </c>
      <c r="M14" s="1311">
        <f t="shared" si="2"/>
        <v>-50</v>
      </c>
    </row>
    <row r="15" spans="1:13" ht="24.9" customHeight="1">
      <c r="A15" s="1308" t="s">
        <v>796</v>
      </c>
      <c r="B15" s="1309">
        <v>8</v>
      </c>
      <c r="C15" s="1313" t="s">
        <v>32</v>
      </c>
      <c r="D15" s="1231">
        <v>2</v>
      </c>
      <c r="E15" s="1231">
        <v>7</v>
      </c>
      <c r="F15" s="1231">
        <v>10</v>
      </c>
      <c r="G15" s="1231">
        <v>2</v>
      </c>
      <c r="H15" s="1310"/>
      <c r="I15" s="1311" t="s">
        <v>32</v>
      </c>
      <c r="J15" s="1311" t="s">
        <v>32</v>
      </c>
      <c r="K15" s="1311">
        <f t="shared" si="2"/>
        <v>250</v>
      </c>
      <c r="L15" s="1311">
        <f t="shared" si="2"/>
        <v>42.857142857142861</v>
      </c>
      <c r="M15" s="1311">
        <f t="shared" si="2"/>
        <v>-80</v>
      </c>
    </row>
    <row r="16" spans="1:13" ht="24.9" customHeight="1">
      <c r="A16" s="1308" t="s">
        <v>797</v>
      </c>
      <c r="B16" s="1309">
        <v>18</v>
      </c>
      <c r="C16" s="1309">
        <v>11</v>
      </c>
      <c r="D16" s="1231">
        <v>22</v>
      </c>
      <c r="E16" s="1231">
        <v>45</v>
      </c>
      <c r="F16" s="1231">
        <v>27</v>
      </c>
      <c r="G16" s="1231">
        <v>3</v>
      </c>
      <c r="H16" s="1310"/>
      <c r="I16" s="1311">
        <f t="shared" si="2"/>
        <v>-38.888888888888886</v>
      </c>
      <c r="J16" s="1311">
        <f>D16/C16*100-100</f>
        <v>100</v>
      </c>
      <c r="K16" s="1311">
        <f t="shared" si="2"/>
        <v>104.54545454545453</v>
      </c>
      <c r="L16" s="1311">
        <f t="shared" si="2"/>
        <v>-40</v>
      </c>
      <c r="M16" s="1311">
        <f t="shared" si="2"/>
        <v>-88.888888888888886</v>
      </c>
    </row>
    <row r="17" spans="1:13" ht="24.9" customHeight="1">
      <c r="A17" s="1308" t="s">
        <v>798</v>
      </c>
      <c r="B17" s="1309">
        <v>4</v>
      </c>
      <c r="C17" s="1309">
        <v>10</v>
      </c>
      <c r="D17" s="1231">
        <v>11</v>
      </c>
      <c r="E17" s="1231">
        <v>12</v>
      </c>
      <c r="F17" s="1231">
        <v>8</v>
      </c>
      <c r="G17" s="1231">
        <v>7</v>
      </c>
      <c r="H17" s="1310"/>
      <c r="I17" s="1311">
        <f t="shared" si="2"/>
        <v>150</v>
      </c>
      <c r="J17" s="1311">
        <f t="shared" si="2"/>
        <v>10.000000000000014</v>
      </c>
      <c r="K17" s="1311">
        <f t="shared" si="2"/>
        <v>9.0909090909090793</v>
      </c>
      <c r="L17" s="1311">
        <f t="shared" si="2"/>
        <v>-33.333333333333343</v>
      </c>
      <c r="M17" s="1311">
        <f t="shared" si="2"/>
        <v>-12.5</v>
      </c>
    </row>
    <row r="18" spans="1:13" ht="24.9" customHeight="1">
      <c r="A18" s="1308" t="s">
        <v>799</v>
      </c>
      <c r="B18" s="1309">
        <v>40</v>
      </c>
      <c r="C18" s="1309">
        <v>33</v>
      </c>
      <c r="D18" s="1231">
        <v>40</v>
      </c>
      <c r="E18" s="1231">
        <v>24</v>
      </c>
      <c r="F18" s="1231">
        <v>35</v>
      </c>
      <c r="G18" s="1231">
        <v>17</v>
      </c>
      <c r="H18" s="1310"/>
      <c r="I18" s="1311">
        <f t="shared" si="2"/>
        <v>-17.5</v>
      </c>
      <c r="J18" s="1311">
        <f t="shared" si="2"/>
        <v>21.212121212121218</v>
      </c>
      <c r="K18" s="1311">
        <f t="shared" si="2"/>
        <v>-40</v>
      </c>
      <c r="L18" s="1311">
        <f t="shared" si="2"/>
        <v>45.833333333333314</v>
      </c>
      <c r="M18" s="1311">
        <f t="shared" si="2"/>
        <v>-51.428571428571431</v>
      </c>
    </row>
    <row r="19" spans="1:13" ht="24.9" customHeight="1">
      <c r="A19" s="1308" t="s">
        <v>800</v>
      </c>
      <c r="B19" s="1309">
        <v>25</v>
      </c>
      <c r="C19" s="1309">
        <v>5</v>
      </c>
      <c r="D19" s="1231">
        <v>11</v>
      </c>
      <c r="E19" s="1231">
        <v>53</v>
      </c>
      <c r="F19" s="1231">
        <v>4</v>
      </c>
      <c r="G19" s="1231">
        <v>14</v>
      </c>
      <c r="H19" s="1310"/>
      <c r="I19" s="1311">
        <f t="shared" si="2"/>
        <v>-80</v>
      </c>
      <c r="J19" s="1311">
        <f t="shared" si="2"/>
        <v>120.00000000000003</v>
      </c>
      <c r="K19" s="1311">
        <f t="shared" si="2"/>
        <v>381.81818181818181</v>
      </c>
      <c r="L19" s="1311">
        <f t="shared" si="2"/>
        <v>-92.452830188679243</v>
      </c>
      <c r="M19" s="1311">
        <f t="shared" si="2"/>
        <v>250</v>
      </c>
    </row>
    <row r="20" spans="1:13" ht="24.9" customHeight="1">
      <c r="A20" s="1308" t="s">
        <v>801</v>
      </c>
      <c r="B20" s="1309">
        <v>8</v>
      </c>
      <c r="C20" s="1309">
        <v>3</v>
      </c>
      <c r="D20" s="1231">
        <v>5</v>
      </c>
      <c r="E20" s="1231">
        <v>11</v>
      </c>
      <c r="F20" s="1231">
        <v>15</v>
      </c>
      <c r="G20" s="1231">
        <v>5</v>
      </c>
      <c r="H20" s="1310"/>
      <c r="I20" s="1311">
        <f t="shared" si="2"/>
        <v>-62.5</v>
      </c>
      <c r="J20" s="1311">
        <f t="shared" si="2"/>
        <v>66.666666666666686</v>
      </c>
      <c r="K20" s="1311">
        <f t="shared" si="2"/>
        <v>120.00000000000003</v>
      </c>
      <c r="L20" s="1311">
        <f t="shared" si="2"/>
        <v>36.363636363636346</v>
      </c>
      <c r="M20" s="1311">
        <f t="shared" si="2"/>
        <v>-66.666666666666671</v>
      </c>
    </row>
    <row r="21" spans="1:13" ht="24.9" customHeight="1">
      <c r="A21" s="1308" t="s">
        <v>802</v>
      </c>
      <c r="B21" s="1309">
        <v>15</v>
      </c>
      <c r="C21" s="1313" t="s">
        <v>32</v>
      </c>
      <c r="D21" s="1231">
        <v>7</v>
      </c>
      <c r="E21" s="1231">
        <v>9</v>
      </c>
      <c r="F21" s="1231">
        <v>27</v>
      </c>
      <c r="G21" s="1231">
        <v>17</v>
      </c>
      <c r="H21" s="1310"/>
      <c r="I21" s="1311" t="s">
        <v>32</v>
      </c>
      <c r="J21" s="1311" t="s">
        <v>32</v>
      </c>
      <c r="K21" s="1311">
        <f t="shared" si="2"/>
        <v>28.571428571428584</v>
      </c>
      <c r="L21" s="1311">
        <f t="shared" si="2"/>
        <v>200</v>
      </c>
      <c r="M21" s="1311">
        <f t="shared" si="2"/>
        <v>-37.037037037037038</v>
      </c>
    </row>
    <row r="22" spans="1:13" ht="24.9" customHeight="1">
      <c r="A22" s="1308" t="s">
        <v>803</v>
      </c>
      <c r="B22" s="1309">
        <v>30</v>
      </c>
      <c r="C22" s="1309">
        <v>27</v>
      </c>
      <c r="D22" s="1231">
        <v>54</v>
      </c>
      <c r="E22" s="1231">
        <v>57</v>
      </c>
      <c r="F22" s="1231">
        <v>35</v>
      </c>
      <c r="G22" s="1231">
        <v>61</v>
      </c>
      <c r="H22" s="1310"/>
      <c r="I22" s="1311">
        <f t="shared" si="2"/>
        <v>-10</v>
      </c>
      <c r="J22" s="1311">
        <f t="shared" si="2"/>
        <v>100</v>
      </c>
      <c r="K22" s="1311">
        <f t="shared" si="2"/>
        <v>5.5555555555555571</v>
      </c>
      <c r="L22" s="1311">
        <f t="shared" si="2"/>
        <v>-38.596491228070171</v>
      </c>
      <c r="M22" s="1311">
        <f t="shared" si="2"/>
        <v>74.285714285714278</v>
      </c>
    </row>
    <row r="23" spans="1:13" ht="5.0999999999999996" customHeight="1">
      <c r="A23" s="1308"/>
      <c r="B23" s="1362"/>
      <c r="C23" s="1362"/>
      <c r="D23" s="1362"/>
      <c r="E23" s="1362"/>
      <c r="F23" s="1362"/>
      <c r="G23" s="1362"/>
      <c r="H23" s="1362"/>
      <c r="I23" s="1366"/>
      <c r="J23" s="1366"/>
      <c r="K23" s="1366"/>
      <c r="L23" s="1366"/>
    </row>
    <row r="24" spans="1:13">
      <c r="A24" s="1344" t="s">
        <v>804</v>
      </c>
      <c r="B24" s="1344"/>
      <c r="C24" s="1344"/>
      <c r="D24" s="1344"/>
      <c r="E24" s="1344"/>
      <c r="F24" s="1344"/>
      <c r="G24" s="1344"/>
      <c r="H24" s="1344"/>
      <c r="I24" s="1344"/>
      <c r="J24" s="1344"/>
      <c r="K24" s="1344"/>
      <c r="L24" s="1263"/>
      <c r="M24" s="1263"/>
    </row>
    <row r="25" spans="1:13">
      <c r="A25" s="1314" t="s">
        <v>805</v>
      </c>
      <c r="B25" s="1314"/>
      <c r="C25" s="1314"/>
      <c r="D25" s="1314"/>
      <c r="E25" s="1314"/>
      <c r="F25" s="1314"/>
      <c r="G25" s="1314"/>
      <c r="H25" s="1314"/>
      <c r="I25" s="1314"/>
      <c r="J25" s="1314"/>
      <c r="K25" s="1314"/>
      <c r="L25" s="1231"/>
    </row>
    <row r="26" spans="1:13">
      <c r="A26" s="1314"/>
      <c r="B26" s="1314"/>
      <c r="C26" s="1314"/>
      <c r="D26" s="1314"/>
      <c r="E26" s="1314"/>
      <c r="F26" s="1314"/>
      <c r="G26" s="1314"/>
      <c r="H26" s="1314"/>
      <c r="I26" s="1314"/>
      <c r="J26" s="1314"/>
      <c r="K26" s="1314"/>
      <c r="L26" s="1231"/>
    </row>
    <row r="38" spans="9:9">
      <c r="I38" t="s">
        <v>1</v>
      </c>
    </row>
  </sheetData>
  <mergeCells count="2">
    <mergeCell ref="B3:G3"/>
    <mergeCell ref="I3:M3"/>
  </mergeCells>
  <pageMargins left="0.59055118110236227" right="0.59055118110236227" top="0.59055118110236227" bottom="0.59055118110236227" header="0.59055118110236227" footer="0.59055118110236227"/>
  <pageSetup paperSize="11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5"/>
  <sheetViews>
    <sheetView showGridLines="0" topLeftCell="A19" zoomScaleNormal="100" workbookViewId="0">
      <selection activeCell="Q15" sqref="Q15"/>
    </sheetView>
  </sheetViews>
  <sheetFormatPr baseColWidth="10" defaultRowHeight="14.4"/>
  <cols>
    <col min="1" max="1" width="17" customWidth="1"/>
    <col min="2" max="7" width="6.6640625" customWidth="1"/>
    <col min="8" max="8" width="0.88671875" customWidth="1"/>
    <col min="9" max="12" width="6.88671875" customWidth="1"/>
    <col min="13" max="13" width="7.33203125" customWidth="1"/>
  </cols>
  <sheetData>
    <row r="1" spans="1:13" s="1342" customFormat="1">
      <c r="A1" s="1361" t="s">
        <v>806</v>
      </c>
      <c r="B1" s="1315"/>
      <c r="C1" s="1315"/>
      <c r="D1" s="1315"/>
      <c r="E1" s="1315"/>
      <c r="F1" s="1315"/>
      <c r="G1" s="1315"/>
      <c r="H1" s="1315"/>
      <c r="I1" s="1316"/>
      <c r="J1" s="1316"/>
      <c r="K1" s="1316"/>
      <c r="L1" s="1317"/>
    </row>
    <row r="2" spans="1:13">
      <c r="A2" s="1318"/>
      <c r="B2" s="1315"/>
      <c r="C2" s="1315"/>
      <c r="D2" s="1315"/>
      <c r="E2" s="1315"/>
      <c r="F2" s="1315"/>
      <c r="G2" s="1315"/>
      <c r="H2" s="1315"/>
      <c r="I2" s="1316"/>
      <c r="J2" s="1316"/>
      <c r="K2" s="1316"/>
      <c r="L2" s="1317"/>
    </row>
    <row r="3" spans="1:13">
      <c r="A3" s="1355"/>
      <c r="B3" s="2011" t="s">
        <v>1186</v>
      </c>
      <c r="C3" s="2011"/>
      <c r="D3" s="2011"/>
      <c r="E3" s="2011"/>
      <c r="F3" s="2011"/>
      <c r="G3" s="2011"/>
      <c r="H3" s="1358"/>
      <c r="I3" s="2011" t="s">
        <v>1187</v>
      </c>
      <c r="J3" s="2011"/>
      <c r="K3" s="2011"/>
      <c r="L3" s="2011"/>
      <c r="M3" s="2011"/>
    </row>
    <row r="4" spans="1:13" s="1359" customFormat="1">
      <c r="A4" s="1357" t="s">
        <v>299</v>
      </c>
      <c r="B4" s="1360">
        <v>2017</v>
      </c>
      <c r="C4" s="1360">
        <v>2018</v>
      </c>
      <c r="D4" s="1360">
        <v>2019</v>
      </c>
      <c r="E4" s="1360">
        <v>2020</v>
      </c>
      <c r="F4" s="1360">
        <v>2021</v>
      </c>
      <c r="G4" s="1360">
        <v>2022</v>
      </c>
      <c r="H4" s="1356"/>
      <c r="I4" s="1360">
        <v>2018</v>
      </c>
      <c r="J4" s="1360">
        <v>2019</v>
      </c>
      <c r="K4" s="1360">
        <v>2020</v>
      </c>
      <c r="L4" s="1360">
        <v>2021</v>
      </c>
      <c r="M4" s="1360">
        <v>2022</v>
      </c>
    </row>
    <row r="5" spans="1:13" ht="5.0999999999999996" customHeight="1">
      <c r="A5" s="1316"/>
      <c r="B5" s="1316"/>
      <c r="C5" s="1316"/>
      <c r="D5" s="1317"/>
      <c r="E5" s="1316"/>
      <c r="F5" s="1316"/>
      <c r="G5" s="1316"/>
      <c r="H5" s="1316"/>
      <c r="I5" s="1316"/>
      <c r="J5" s="1316"/>
      <c r="K5" s="1316"/>
      <c r="L5" s="1316"/>
      <c r="M5" s="1316"/>
    </row>
    <row r="6" spans="1:13" ht="27.9" customHeight="1">
      <c r="A6" s="1350" t="s">
        <v>231</v>
      </c>
      <c r="B6" s="1351">
        <f t="shared" ref="B6:G6" si="0">SUM(B7:B22)</f>
        <v>6678.92</v>
      </c>
      <c r="C6" s="1351">
        <f t="shared" si="0"/>
        <v>4693.37</v>
      </c>
      <c r="D6" s="1351">
        <f t="shared" si="0"/>
        <v>1600.7199999999996</v>
      </c>
      <c r="E6" s="1351">
        <f t="shared" si="0"/>
        <v>5951.98</v>
      </c>
      <c r="F6" s="1351">
        <f t="shared" si="0"/>
        <v>4335.93</v>
      </c>
      <c r="G6" s="1351">
        <f t="shared" si="0"/>
        <v>2161.66</v>
      </c>
      <c r="H6" s="1352"/>
      <c r="I6" s="1353">
        <f>C6/B6*100-100</f>
        <v>-29.728608816994367</v>
      </c>
      <c r="J6" s="1353">
        <f>D6/C6*100-100</f>
        <v>-65.894016452996468</v>
      </c>
      <c r="K6" s="1353">
        <f>E6/D6*100-100</f>
        <v>271.83142585836379</v>
      </c>
      <c r="L6" s="1354">
        <f>F6/E6*100-100</f>
        <v>-27.151468922946648</v>
      </c>
      <c r="M6" s="1354">
        <f>G6/F6*100-100</f>
        <v>-50.145412864137576</v>
      </c>
    </row>
    <row r="7" spans="1:13" ht="27.9" customHeight="1">
      <c r="A7" s="1853" t="s">
        <v>791</v>
      </c>
      <c r="B7" s="1852">
        <v>273.12</v>
      </c>
      <c r="C7" s="1852">
        <v>3623.8</v>
      </c>
      <c r="D7" s="1852">
        <v>415.7</v>
      </c>
      <c r="E7" s="1852">
        <v>1269.0999999999999</v>
      </c>
      <c r="F7" s="1852">
        <v>249.9</v>
      </c>
      <c r="G7" s="1852">
        <v>1297.4000000000001</v>
      </c>
      <c r="H7" s="1851"/>
      <c r="I7" s="1854" t="s">
        <v>807</v>
      </c>
      <c r="J7" s="1850">
        <f>D7/C7*100-100</f>
        <v>-88.528616369556815</v>
      </c>
      <c r="K7" s="1850">
        <f>E7/D7*100-100</f>
        <v>205.29227808515753</v>
      </c>
      <c r="L7" s="1852">
        <f>F7/E7*100-100</f>
        <v>-80.308880308880305</v>
      </c>
      <c r="M7" s="1852">
        <f>G7/F7*100-100</f>
        <v>419.16766706682677</v>
      </c>
    </row>
    <row r="8" spans="1:13" ht="27.9" customHeight="1">
      <c r="A8" s="1319" t="s">
        <v>312</v>
      </c>
      <c r="B8" s="1320">
        <v>182.13</v>
      </c>
      <c r="C8" s="1320">
        <v>61.19</v>
      </c>
      <c r="D8" s="1320">
        <v>53.95</v>
      </c>
      <c r="E8" s="1321">
        <v>82.77</v>
      </c>
      <c r="F8" s="1321">
        <v>246.18</v>
      </c>
      <c r="G8" s="1321">
        <v>59.61</v>
      </c>
      <c r="H8" s="1322"/>
      <c r="I8" s="1854">
        <f t="shared" ref="I8:I22" si="1">C8/B8*100-100</f>
        <v>-66.403118651512656</v>
      </c>
      <c r="J8" s="1919">
        <f t="shared" ref="J8:J22" si="2">D8/C8*100-100</f>
        <v>-11.831998692596827</v>
      </c>
      <c r="K8" s="1919">
        <f t="shared" ref="K8:K22" si="3">E8/D8*100-100</f>
        <v>53.419833178869311</v>
      </c>
      <c r="L8" s="1917">
        <f t="shared" ref="L8:L22" si="4">F8/E8*100-100</f>
        <v>197.42660384197177</v>
      </c>
      <c r="M8" s="1917">
        <f t="shared" ref="M8:M22" si="5">G8/F8*100-100</f>
        <v>-75.78601023641238</v>
      </c>
    </row>
    <row r="9" spans="1:13" ht="27.9" customHeight="1">
      <c r="A9" s="1312" t="s">
        <v>236</v>
      </c>
      <c r="B9" s="1320">
        <v>13.5</v>
      </c>
      <c r="C9" s="1320">
        <v>5.5</v>
      </c>
      <c r="D9" s="1918" t="s">
        <v>32</v>
      </c>
      <c r="E9" s="1321">
        <v>5</v>
      </c>
      <c r="F9" s="1321">
        <v>5</v>
      </c>
      <c r="G9" s="1855" t="s">
        <v>32</v>
      </c>
      <c r="H9" s="1323"/>
      <c r="I9" s="1854">
        <f t="shared" si="1"/>
        <v>-59.25925925925926</v>
      </c>
      <c r="J9" s="1919">
        <v>-100</v>
      </c>
      <c r="K9" s="1919" t="s">
        <v>32</v>
      </c>
      <c r="L9" s="1918" t="s">
        <v>32</v>
      </c>
      <c r="M9" s="1919">
        <v>-100</v>
      </c>
    </row>
    <row r="10" spans="1:13" ht="27.9" customHeight="1">
      <c r="A10" s="1312" t="s">
        <v>94</v>
      </c>
      <c r="B10" s="1320">
        <v>388.34</v>
      </c>
      <c r="C10" s="1320">
        <v>25.73</v>
      </c>
      <c r="D10" s="1320">
        <v>99.1</v>
      </c>
      <c r="E10" s="1321">
        <v>376.8</v>
      </c>
      <c r="F10" s="1321">
        <v>32</v>
      </c>
      <c r="G10" s="1321">
        <v>106</v>
      </c>
      <c r="H10" s="1322"/>
      <c r="I10" s="1854">
        <f t="shared" si="1"/>
        <v>-93.374362671885464</v>
      </c>
      <c r="J10" s="1919">
        <f t="shared" si="2"/>
        <v>285.15351729498633</v>
      </c>
      <c r="K10" s="1919">
        <f t="shared" si="3"/>
        <v>280.22199798183658</v>
      </c>
      <c r="L10" s="1917">
        <f t="shared" si="4"/>
        <v>-91.507430997876853</v>
      </c>
      <c r="M10" s="1917">
        <f t="shared" si="5"/>
        <v>231.25</v>
      </c>
    </row>
    <row r="11" spans="1:13" ht="27.9" customHeight="1">
      <c r="A11" s="1319" t="s">
        <v>792</v>
      </c>
      <c r="B11" s="1320">
        <v>1379.6</v>
      </c>
      <c r="C11" s="1320">
        <v>232.2</v>
      </c>
      <c r="D11" s="1320">
        <v>13</v>
      </c>
      <c r="E11" s="1321">
        <v>838.7</v>
      </c>
      <c r="F11" s="1321">
        <v>207.8</v>
      </c>
      <c r="G11" s="1321">
        <v>73.599999999999994</v>
      </c>
      <c r="H11" s="1322"/>
      <c r="I11" s="1854">
        <f t="shared" si="1"/>
        <v>-83.169034502754414</v>
      </c>
      <c r="J11" s="1919">
        <f t="shared" si="2"/>
        <v>-94.401378122308358</v>
      </c>
      <c r="K11" s="1919" t="s">
        <v>807</v>
      </c>
      <c r="L11" s="1917">
        <f t="shared" si="4"/>
        <v>-75.223560271849294</v>
      </c>
      <c r="M11" s="1917">
        <f t="shared" si="5"/>
        <v>-64.581328200192502</v>
      </c>
    </row>
    <row r="12" spans="1:13" ht="27.9" customHeight="1">
      <c r="A12" s="1319" t="s">
        <v>793</v>
      </c>
      <c r="B12" s="1320">
        <v>95.6</v>
      </c>
      <c r="C12" s="1320">
        <v>80.3</v>
      </c>
      <c r="D12" s="1320">
        <v>21</v>
      </c>
      <c r="E12" s="1321">
        <v>581.12</v>
      </c>
      <c r="F12" s="1321">
        <v>137.30000000000001</v>
      </c>
      <c r="G12" s="1321">
        <v>7.8</v>
      </c>
      <c r="H12" s="1322"/>
      <c r="I12" s="1854">
        <f t="shared" si="1"/>
        <v>-16.004184100418399</v>
      </c>
      <c r="J12" s="1919">
        <f t="shared" si="2"/>
        <v>-73.848069738480703</v>
      </c>
      <c r="K12" s="1919" t="s">
        <v>807</v>
      </c>
      <c r="L12" s="1917">
        <f t="shared" si="4"/>
        <v>-76.373210352422902</v>
      </c>
      <c r="M12" s="1917">
        <f t="shared" si="5"/>
        <v>-94.31900946831756</v>
      </c>
    </row>
    <row r="13" spans="1:13" ht="27.9" customHeight="1">
      <c r="A13" s="1319" t="s">
        <v>794</v>
      </c>
      <c r="B13" s="1320">
        <v>131</v>
      </c>
      <c r="C13" s="1320">
        <v>2.5</v>
      </c>
      <c r="D13" s="1320">
        <v>7.5</v>
      </c>
      <c r="E13" s="1321">
        <v>129.30000000000001</v>
      </c>
      <c r="F13" s="1321">
        <v>150.69999999999999</v>
      </c>
      <c r="G13" s="1321">
        <v>51.3</v>
      </c>
      <c r="H13" s="1322"/>
      <c r="I13" s="1854">
        <f t="shared" si="1"/>
        <v>-98.091603053435108</v>
      </c>
      <c r="J13" s="1919">
        <f t="shared" si="2"/>
        <v>200</v>
      </c>
      <c r="K13" s="1919" t="s">
        <v>807</v>
      </c>
      <c r="L13" s="1917">
        <f t="shared" si="4"/>
        <v>16.550657385924183</v>
      </c>
      <c r="M13" s="1917">
        <f t="shared" si="5"/>
        <v>-65.958858659588586</v>
      </c>
    </row>
    <row r="14" spans="1:13" ht="27.9" customHeight="1">
      <c r="A14" s="1319" t="s">
        <v>795</v>
      </c>
      <c r="B14" s="1324">
        <v>177.34</v>
      </c>
      <c r="C14" s="1320">
        <v>4.1399999999999997</v>
      </c>
      <c r="D14" s="1320">
        <v>8.3000000000000007</v>
      </c>
      <c r="E14" s="1321">
        <v>237.3</v>
      </c>
      <c r="F14" s="1321">
        <v>82.01</v>
      </c>
      <c r="G14" s="1321">
        <v>89.2</v>
      </c>
      <c r="H14" s="1322"/>
      <c r="I14" s="1854">
        <f t="shared" si="1"/>
        <v>-97.665501296943731</v>
      </c>
      <c r="J14" s="1919">
        <f t="shared" si="2"/>
        <v>100.48309178743966</v>
      </c>
      <c r="K14" s="1919" t="s">
        <v>807</v>
      </c>
      <c r="L14" s="1917">
        <f t="shared" si="4"/>
        <v>-65.440370838600927</v>
      </c>
      <c r="M14" s="1917">
        <f t="shared" si="5"/>
        <v>8.7672235093281188</v>
      </c>
    </row>
    <row r="15" spans="1:13" ht="27.9" customHeight="1">
      <c r="A15" s="1319" t="s">
        <v>796</v>
      </c>
      <c r="B15" s="1320">
        <v>17</v>
      </c>
      <c r="C15" s="1918" t="s">
        <v>32</v>
      </c>
      <c r="D15" s="1918" t="s">
        <v>32</v>
      </c>
      <c r="E15" s="1321">
        <v>51.4</v>
      </c>
      <c r="F15" s="1321">
        <v>56.55</v>
      </c>
      <c r="G15" s="1321">
        <v>3</v>
      </c>
      <c r="H15" s="1322"/>
      <c r="I15" s="1854">
        <v>-100</v>
      </c>
      <c r="J15" s="1919" t="s">
        <v>32</v>
      </c>
      <c r="K15" s="1919" t="s">
        <v>32</v>
      </c>
      <c r="L15" s="1917">
        <f t="shared" si="4"/>
        <v>10.019455252918277</v>
      </c>
      <c r="M15" s="1917">
        <f t="shared" si="5"/>
        <v>-94.694960212201593</v>
      </c>
    </row>
    <row r="16" spans="1:13" ht="27.9" customHeight="1">
      <c r="A16" s="1319" t="s">
        <v>797</v>
      </c>
      <c r="B16" s="1320">
        <v>444.82</v>
      </c>
      <c r="C16" s="1320">
        <v>207.71</v>
      </c>
      <c r="D16" s="1320">
        <v>416.11</v>
      </c>
      <c r="E16" s="1321">
        <v>1657.4</v>
      </c>
      <c r="F16" s="1321">
        <v>90.86</v>
      </c>
      <c r="G16" s="1321">
        <v>9.5500000000000007</v>
      </c>
      <c r="H16" s="1322"/>
      <c r="I16" s="1854">
        <f t="shared" si="1"/>
        <v>-53.304707522143786</v>
      </c>
      <c r="J16" s="1919">
        <f t="shared" si="2"/>
        <v>100.33219392422126</v>
      </c>
      <c r="K16" s="1919">
        <f t="shared" si="3"/>
        <v>298.30813967460529</v>
      </c>
      <c r="L16" s="1917">
        <f t="shared" si="4"/>
        <v>-94.517919633160375</v>
      </c>
      <c r="M16" s="1917">
        <f t="shared" si="5"/>
        <v>-89.48932423508694</v>
      </c>
    </row>
    <row r="17" spans="1:13" ht="27.9" customHeight="1">
      <c r="A17" s="1319" t="s">
        <v>798</v>
      </c>
      <c r="B17" s="1320">
        <v>7.06</v>
      </c>
      <c r="C17" s="1320">
        <v>13.7</v>
      </c>
      <c r="D17" s="1320">
        <v>100</v>
      </c>
      <c r="E17" s="1321">
        <v>69.349999999999994</v>
      </c>
      <c r="F17" s="1321">
        <v>16.850000000000001</v>
      </c>
      <c r="G17" s="1321">
        <v>25.6</v>
      </c>
      <c r="H17" s="1322"/>
      <c r="I17" s="1854">
        <f t="shared" si="1"/>
        <v>94.050991501416433</v>
      </c>
      <c r="J17" s="1919">
        <f t="shared" si="2"/>
        <v>629.92700729927003</v>
      </c>
      <c r="K17" s="1919">
        <f t="shared" si="3"/>
        <v>-30.650000000000006</v>
      </c>
      <c r="L17" s="1917">
        <f t="shared" si="4"/>
        <v>-75.702956020187457</v>
      </c>
      <c r="M17" s="1917">
        <f t="shared" si="5"/>
        <v>51.928783382789334</v>
      </c>
    </row>
    <row r="18" spans="1:13" ht="27.9" customHeight="1">
      <c r="A18" s="1319" t="s">
        <v>799</v>
      </c>
      <c r="B18" s="1320">
        <v>3017.96</v>
      </c>
      <c r="C18" s="1320">
        <v>294.90000000000003</v>
      </c>
      <c r="D18" s="1320">
        <v>164.5</v>
      </c>
      <c r="E18" s="1321">
        <v>175</v>
      </c>
      <c r="F18" s="1321">
        <v>297.3</v>
      </c>
      <c r="G18" s="1321">
        <v>80.03</v>
      </c>
      <c r="H18" s="1322"/>
      <c r="I18" s="1854">
        <f t="shared" si="1"/>
        <v>-90.228498720990331</v>
      </c>
      <c r="J18" s="1919">
        <f t="shared" si="2"/>
        <v>-44.218379111563245</v>
      </c>
      <c r="K18" s="1919">
        <f t="shared" si="3"/>
        <v>6.3829787234042499</v>
      </c>
      <c r="L18" s="1917">
        <f t="shared" si="4"/>
        <v>69.885714285714272</v>
      </c>
      <c r="M18" s="1917">
        <f t="shared" si="5"/>
        <v>-73.08106289942819</v>
      </c>
    </row>
    <row r="19" spans="1:13" ht="27.9" customHeight="1">
      <c r="A19" s="1319" t="s">
        <v>800</v>
      </c>
      <c r="B19" s="1320">
        <v>33.72</v>
      </c>
      <c r="C19" s="1320">
        <v>10.6</v>
      </c>
      <c r="D19" s="1320">
        <v>16.86</v>
      </c>
      <c r="E19" s="1321">
        <v>217.45</v>
      </c>
      <c r="F19" s="1321">
        <v>15.95</v>
      </c>
      <c r="G19" s="1321">
        <v>37.5</v>
      </c>
      <c r="H19" s="1322"/>
      <c r="I19" s="1854">
        <f t="shared" si="1"/>
        <v>-68.564650059311987</v>
      </c>
      <c r="J19" s="1919">
        <f t="shared" si="2"/>
        <v>59.056603773584897</v>
      </c>
      <c r="K19" s="1919" t="s">
        <v>807</v>
      </c>
      <c r="L19" s="1917">
        <f t="shared" si="4"/>
        <v>-92.664980455277075</v>
      </c>
      <c r="M19" s="1917">
        <f t="shared" si="5"/>
        <v>135.10971786833858</v>
      </c>
    </row>
    <row r="20" spans="1:13" ht="27.9" customHeight="1">
      <c r="A20" s="1319" t="s">
        <v>801</v>
      </c>
      <c r="B20" s="1320">
        <v>62.26</v>
      </c>
      <c r="C20" s="1320">
        <v>16.5</v>
      </c>
      <c r="D20" s="1320">
        <v>99</v>
      </c>
      <c r="E20" s="1321">
        <v>34.28</v>
      </c>
      <c r="F20" s="1321">
        <v>62.4</v>
      </c>
      <c r="G20" s="1321">
        <v>10.55</v>
      </c>
      <c r="H20" s="1322"/>
      <c r="I20" s="1854">
        <f t="shared" si="1"/>
        <v>-73.4982332155477</v>
      </c>
      <c r="J20" s="1919">
        <f t="shared" si="2"/>
        <v>500</v>
      </c>
      <c r="K20" s="1919">
        <f t="shared" si="3"/>
        <v>-65.37373737373737</v>
      </c>
      <c r="L20" s="1917">
        <f t="shared" si="4"/>
        <v>82.030338389731611</v>
      </c>
      <c r="M20" s="1917">
        <f t="shared" si="5"/>
        <v>-83.092948717948715</v>
      </c>
    </row>
    <row r="21" spans="1:13" ht="27.9" customHeight="1">
      <c r="A21" s="1319" t="s">
        <v>802</v>
      </c>
      <c r="B21" s="1320">
        <v>331.04</v>
      </c>
      <c r="C21" s="1918" t="s">
        <v>32</v>
      </c>
      <c r="D21" s="1320">
        <v>20.100000000000001</v>
      </c>
      <c r="E21" s="1321">
        <v>34.4</v>
      </c>
      <c r="F21" s="1321">
        <v>2581.3000000000002</v>
      </c>
      <c r="G21" s="1321">
        <v>54.22</v>
      </c>
      <c r="H21" s="1322"/>
      <c r="I21" s="1919">
        <v>-100</v>
      </c>
      <c r="J21" s="1919" t="s">
        <v>32</v>
      </c>
      <c r="K21" s="1919">
        <f t="shared" si="3"/>
        <v>71.144278606965145</v>
      </c>
      <c r="L21" s="1918" t="s">
        <v>807</v>
      </c>
      <c r="M21" s="1917">
        <f t="shared" si="5"/>
        <v>-97.899507999845042</v>
      </c>
    </row>
    <row r="22" spans="1:13" ht="27.9" customHeight="1">
      <c r="A22" s="1319" t="s">
        <v>803</v>
      </c>
      <c r="B22" s="1320">
        <v>124.43</v>
      </c>
      <c r="C22" s="1320">
        <v>114.6</v>
      </c>
      <c r="D22" s="1320">
        <v>165.6</v>
      </c>
      <c r="E22" s="1321">
        <v>192.61</v>
      </c>
      <c r="F22" s="1321">
        <v>103.83</v>
      </c>
      <c r="G22" s="1321">
        <v>256.3</v>
      </c>
      <c r="H22" s="1322"/>
      <c r="I22" s="1854">
        <f t="shared" si="1"/>
        <v>-7.9000241099413415</v>
      </c>
      <c r="J22" s="1919">
        <f t="shared" si="2"/>
        <v>44.502617801047109</v>
      </c>
      <c r="K22" s="1919">
        <f t="shared" si="3"/>
        <v>16.310386473429972</v>
      </c>
      <c r="L22" s="1917">
        <f t="shared" si="4"/>
        <v>-46.093141581433997</v>
      </c>
      <c r="M22" s="1917">
        <f t="shared" si="5"/>
        <v>146.84580564384092</v>
      </c>
    </row>
    <row r="23" spans="1:13" ht="5.0999999999999996" customHeight="1">
      <c r="A23" s="1319"/>
      <c r="B23" s="1362"/>
      <c r="C23" s="1362"/>
      <c r="D23" s="1362"/>
      <c r="E23" s="1362"/>
      <c r="F23" s="1362"/>
      <c r="G23" s="1362"/>
      <c r="H23" s="1362"/>
      <c r="I23" s="1362"/>
      <c r="J23" s="1362"/>
      <c r="K23" s="1362"/>
      <c r="L23" s="1362"/>
      <c r="M23" s="1320"/>
    </row>
    <row r="24" spans="1:13">
      <c r="A24" s="1344" t="s">
        <v>808</v>
      </c>
      <c r="B24" s="1363"/>
      <c r="C24" s="1363"/>
      <c r="D24" s="1363"/>
      <c r="E24" s="1363"/>
      <c r="F24" s="1363"/>
      <c r="G24" s="1363"/>
      <c r="H24" s="1363"/>
      <c r="I24" s="1363"/>
      <c r="J24" s="1363"/>
      <c r="K24" s="1363"/>
      <c r="L24" s="1363"/>
      <c r="M24" s="1363"/>
    </row>
    <row r="25" spans="1:13">
      <c r="A25" s="1314" t="s">
        <v>805</v>
      </c>
      <c r="B25" s="1317"/>
      <c r="C25" s="1317"/>
      <c r="D25" s="1317"/>
      <c r="E25" s="1317"/>
      <c r="F25" s="1317"/>
      <c r="G25" s="1317"/>
      <c r="H25" s="1317"/>
      <c r="I25" s="1317"/>
      <c r="J25" s="1317"/>
      <c r="K25" s="1317"/>
      <c r="L25" s="1317"/>
    </row>
  </sheetData>
  <mergeCells count="2">
    <mergeCell ref="B3:G3"/>
    <mergeCell ref="I3:M3"/>
  </mergeCells>
  <pageMargins left="0.59055118110236227" right="0.59055118110236227" top="0.59055118110236227" bottom="0.59055118110236227" header="0.59055118110236227" footer="0.59055118110236227"/>
  <pageSetup paperSize="11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32"/>
  <sheetViews>
    <sheetView showGridLines="0" topLeftCell="A23" zoomScaleNormal="100" workbookViewId="0">
      <selection activeCell="A31" sqref="A31"/>
    </sheetView>
  </sheetViews>
  <sheetFormatPr baseColWidth="10" defaultRowHeight="14.4"/>
  <cols>
    <col min="1" max="1" width="34.44140625" customWidth="1"/>
    <col min="2" max="4" width="19.44140625" customWidth="1"/>
  </cols>
  <sheetData>
    <row r="1" spans="1:4" s="1342" customFormat="1">
      <c r="A1" s="1340" t="s">
        <v>815</v>
      </c>
      <c r="B1" s="1341"/>
      <c r="C1" s="1341"/>
      <c r="D1" s="1341"/>
    </row>
    <row r="2" spans="1:4">
      <c r="A2" s="1326"/>
      <c r="B2" s="1325"/>
      <c r="C2" s="1325"/>
      <c r="D2" s="1325"/>
    </row>
    <row r="3" spans="1:4">
      <c r="A3" s="1327"/>
      <c r="B3" s="1328"/>
      <c r="C3" s="1328"/>
      <c r="D3" s="576" t="s">
        <v>809</v>
      </c>
    </row>
    <row r="4" spans="1:4" s="1255" customFormat="1" ht="5.0999999999999996" customHeight="1">
      <c r="A4" s="1331"/>
      <c r="B4" s="1332"/>
      <c r="C4" s="1332"/>
      <c r="D4" s="1332"/>
    </row>
    <row r="5" spans="1:4" s="1255" customFormat="1" ht="15" customHeight="1">
      <c r="A5" s="1345" t="s">
        <v>810</v>
      </c>
      <c r="B5" s="1346" t="s">
        <v>811</v>
      </c>
      <c r="C5" s="743" t="s">
        <v>812</v>
      </c>
      <c r="D5" s="743" t="s">
        <v>813</v>
      </c>
    </row>
    <row r="6" spans="1:4" ht="5.0999999999999996" customHeight="1">
      <c r="A6" s="1333"/>
      <c r="B6" s="1328"/>
      <c r="C6" s="1328"/>
      <c r="D6" s="1328"/>
    </row>
    <row r="7" spans="1:4" ht="24.9" customHeight="1">
      <c r="A7" s="1334">
        <v>2017</v>
      </c>
      <c r="B7" s="1335">
        <v>27131.014689999993</v>
      </c>
      <c r="C7" s="1336">
        <v>4460.2898599999999</v>
      </c>
      <c r="D7" s="1336">
        <v>22670.724829999992</v>
      </c>
    </row>
    <row r="8" spans="1:4" ht="24.9" customHeight="1">
      <c r="A8" s="1334">
        <v>2018</v>
      </c>
      <c r="B8" s="1335">
        <v>20403.951799999995</v>
      </c>
      <c r="C8" s="1336">
        <v>1174.4773699999998</v>
      </c>
      <c r="D8" s="1336">
        <v>19229.474429999995</v>
      </c>
    </row>
    <row r="9" spans="1:4" ht="24.9" customHeight="1">
      <c r="A9" s="1334">
        <v>2019</v>
      </c>
      <c r="B9" s="1335">
        <v>2775.3540200000007</v>
      </c>
      <c r="C9" s="1335">
        <v>649.34374000000003</v>
      </c>
      <c r="D9" s="1335">
        <v>2126.0102800000004</v>
      </c>
    </row>
    <row r="10" spans="1:4" ht="24.9" customHeight="1">
      <c r="A10" s="1334">
        <v>2020</v>
      </c>
      <c r="B10" s="1335">
        <v>19241.993909323108</v>
      </c>
      <c r="C10" s="1337">
        <v>3489.9880800584547</v>
      </c>
      <c r="D10" s="1335">
        <v>15752.005829264654</v>
      </c>
    </row>
    <row r="11" spans="1:4" ht="24.9" customHeight="1">
      <c r="A11" s="1334">
        <v>2021</v>
      </c>
      <c r="B11" s="1335">
        <v>105966.97108999999</v>
      </c>
      <c r="C11" s="1337">
        <v>16074.143900000001</v>
      </c>
      <c r="D11" s="1335">
        <v>89892.827189999996</v>
      </c>
    </row>
    <row r="12" spans="1:4" ht="24.9" customHeight="1">
      <c r="A12" s="1347">
        <v>2022</v>
      </c>
      <c r="B12" s="1348">
        <f>C12+D12</f>
        <v>29277.368549999999</v>
      </c>
      <c r="C12" s="1349">
        <f>SUM(C13:C28)</f>
        <v>7207.7049000000006</v>
      </c>
      <c r="D12" s="1349">
        <f>SUM(D13:D28)</f>
        <v>22069.663649999999</v>
      </c>
    </row>
    <row r="13" spans="1:4" ht="24.9" customHeight="1">
      <c r="A13" s="714" t="s">
        <v>66</v>
      </c>
      <c r="B13" s="1335">
        <v>16558.962170000003</v>
      </c>
      <c r="C13" s="1338">
        <v>4554.66086</v>
      </c>
      <c r="D13" s="1338">
        <v>12004.301310000001</v>
      </c>
    </row>
    <row r="14" spans="1:4" ht="24.9" customHeight="1">
      <c r="A14" s="714" t="s">
        <v>82</v>
      </c>
      <c r="B14" s="1337" t="s">
        <v>32</v>
      </c>
      <c r="C14" s="1338" t="s">
        <v>32</v>
      </c>
      <c r="D14" s="1338" t="s">
        <v>32</v>
      </c>
    </row>
    <row r="15" spans="1:4" ht="24.9" customHeight="1">
      <c r="A15" s="1339" t="s">
        <v>236</v>
      </c>
      <c r="B15" s="1338" t="s">
        <v>32</v>
      </c>
      <c r="C15" s="1733" t="s">
        <v>32</v>
      </c>
      <c r="D15" s="1338" t="s">
        <v>32</v>
      </c>
    </row>
    <row r="16" spans="1:4" ht="24.9" customHeight="1">
      <c r="A16" s="1339" t="s">
        <v>94</v>
      </c>
      <c r="B16" s="1335">
        <v>1.2311200000000002</v>
      </c>
      <c r="C16" s="1338">
        <v>0.27979999999999999</v>
      </c>
      <c r="D16" s="1338">
        <v>0.95132000000000005</v>
      </c>
    </row>
    <row r="17" spans="1:4" ht="24.9" customHeight="1">
      <c r="A17" s="714" t="s">
        <v>108</v>
      </c>
      <c r="B17" s="1335">
        <v>1335.7408700000001</v>
      </c>
      <c r="C17" s="1338">
        <v>251.32527999999999</v>
      </c>
      <c r="D17" s="1338">
        <v>1084.4155900000001</v>
      </c>
    </row>
    <row r="18" spans="1:4" ht="24.9" customHeight="1">
      <c r="A18" s="714" t="s">
        <v>121</v>
      </c>
      <c r="B18" s="1335">
        <v>11.83778</v>
      </c>
      <c r="C18" s="1338">
        <v>2.2596599999999998</v>
      </c>
      <c r="D18" s="1338">
        <v>9.5781200000000002</v>
      </c>
    </row>
    <row r="19" spans="1:4" ht="24.9" customHeight="1">
      <c r="A19" s="714" t="s">
        <v>135</v>
      </c>
      <c r="B19" s="1335">
        <v>183.03152</v>
      </c>
      <c r="C19" s="1338">
        <v>43.412500000000001</v>
      </c>
      <c r="D19" s="1338">
        <v>139.61901999999998</v>
      </c>
    </row>
    <row r="20" spans="1:4" ht="24.9" customHeight="1">
      <c r="A20" s="714" t="s">
        <v>138</v>
      </c>
      <c r="B20" s="1335">
        <v>1680.8333</v>
      </c>
      <c r="C20" s="1338">
        <v>241.59429</v>
      </c>
      <c r="D20" s="1338">
        <v>1439.23901</v>
      </c>
    </row>
    <row r="21" spans="1:4" ht="24.9" customHeight="1">
      <c r="A21" s="714" t="s">
        <v>149</v>
      </c>
      <c r="B21" s="1337" t="s">
        <v>32</v>
      </c>
      <c r="C21" s="1338" t="s">
        <v>32</v>
      </c>
      <c r="D21" s="1338" t="s">
        <v>32</v>
      </c>
    </row>
    <row r="22" spans="1:4" ht="24.9" customHeight="1">
      <c r="A22" s="714" t="s">
        <v>158</v>
      </c>
      <c r="B22" s="1335">
        <v>86.18</v>
      </c>
      <c r="C22" s="1338">
        <v>20.75</v>
      </c>
      <c r="D22" s="1338">
        <v>65.430000000000007</v>
      </c>
    </row>
    <row r="23" spans="1:4" ht="24.9" customHeight="1">
      <c r="A23" s="714" t="s">
        <v>170</v>
      </c>
      <c r="B23" s="1335">
        <v>1248.5921899999998</v>
      </c>
      <c r="C23" s="1338">
        <v>206.56155999999999</v>
      </c>
      <c r="D23" s="1338">
        <v>1042.03063</v>
      </c>
    </row>
    <row r="24" spans="1:4" ht="24.9" customHeight="1">
      <c r="A24" s="714" t="s">
        <v>172</v>
      </c>
      <c r="B24" s="1335">
        <v>919.77849000000003</v>
      </c>
      <c r="C24" s="1338">
        <v>150.6</v>
      </c>
      <c r="D24" s="1338">
        <v>769.17849000000001</v>
      </c>
    </row>
    <row r="25" spans="1:4" ht="24.9" customHeight="1">
      <c r="A25" s="714" t="s">
        <v>183</v>
      </c>
      <c r="B25" s="1335">
        <v>1943.51</v>
      </c>
      <c r="C25" s="1338">
        <v>350.61013000000003</v>
      </c>
      <c r="D25" s="1338">
        <v>1592.8998700000002</v>
      </c>
    </row>
    <row r="26" spans="1:4" ht="24.9" customHeight="1">
      <c r="A26" s="714" t="s">
        <v>190</v>
      </c>
      <c r="B26" s="1335">
        <v>7.4226400000000003</v>
      </c>
      <c r="C26" s="1338">
        <v>1.5547899999999999</v>
      </c>
      <c r="D26" s="1338">
        <v>5.8678500000000007</v>
      </c>
    </row>
    <row r="27" spans="1:4" ht="24.9" customHeight="1">
      <c r="A27" s="714" t="s">
        <v>196</v>
      </c>
      <c r="B27" s="1335">
        <v>5236.0599399999992</v>
      </c>
      <c r="C27" s="1338">
        <v>1366.3475000000001</v>
      </c>
      <c r="D27" s="1338">
        <v>3869.7124399999998</v>
      </c>
    </row>
    <row r="28" spans="1:4" ht="24.9" customHeight="1">
      <c r="A28" s="714" t="s">
        <v>208</v>
      </c>
      <c r="B28" s="1335">
        <v>64.18853</v>
      </c>
      <c r="C28" s="1338">
        <v>17.748529999999999</v>
      </c>
      <c r="D28" s="1338">
        <v>46.44</v>
      </c>
    </row>
    <row r="29" spans="1:4" s="1255" customFormat="1" ht="5.0999999999999996" customHeight="1">
      <c r="A29" s="1329"/>
      <c r="B29" s="1330"/>
      <c r="C29" s="1330"/>
      <c r="D29" s="1330"/>
    </row>
    <row r="30" spans="1:4">
      <c r="A30" s="1344" t="s">
        <v>814</v>
      </c>
      <c r="B30" s="1343"/>
      <c r="C30" s="1343"/>
      <c r="D30" s="1343"/>
    </row>
    <row r="31" spans="1:4">
      <c r="A31" s="1015" t="s">
        <v>713</v>
      </c>
      <c r="B31" s="1317"/>
      <c r="C31" s="1317"/>
      <c r="D31" s="1317"/>
    </row>
    <row r="32" spans="1:4">
      <c r="A32" s="1314"/>
      <c r="B32" s="1317"/>
      <c r="C32" s="1317"/>
      <c r="D32" s="1317"/>
    </row>
  </sheetData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0"/>
  <sheetViews>
    <sheetView showGridLines="0" zoomScaleNormal="100" workbookViewId="0">
      <selection activeCell="O24" sqref="O24"/>
    </sheetView>
  </sheetViews>
  <sheetFormatPr baseColWidth="10" defaultRowHeight="14.4"/>
  <cols>
    <col min="1" max="1" width="31.88671875" customWidth="1"/>
    <col min="2" max="3" width="11.44140625" customWidth="1"/>
    <col min="4" max="6" width="12.6640625" customWidth="1"/>
  </cols>
  <sheetData>
    <row r="1" spans="1:6" s="1342" customFormat="1">
      <c r="A1" s="1613" t="s">
        <v>952</v>
      </c>
      <c r="B1" s="1341"/>
      <c r="C1" s="1341"/>
      <c r="D1" s="1341"/>
      <c r="E1" s="1614"/>
      <c r="F1" s="1614"/>
    </row>
    <row r="2" spans="1:6">
      <c r="A2" s="1738"/>
      <c r="B2" s="1325"/>
      <c r="C2" s="1325"/>
      <c r="D2" s="1325"/>
      <c r="E2" s="1328"/>
      <c r="F2" s="1328"/>
    </row>
    <row r="3" spans="1:6">
      <c r="A3" s="1345"/>
      <c r="B3" s="1346"/>
      <c r="C3" s="1563"/>
      <c r="D3" s="1346"/>
      <c r="E3" s="1346" t="s">
        <v>817</v>
      </c>
      <c r="F3" s="1346"/>
    </row>
    <row r="4" spans="1:6">
      <c r="A4" s="1345" t="s">
        <v>818</v>
      </c>
      <c r="B4" s="1346" t="s">
        <v>65</v>
      </c>
      <c r="C4" s="1563" t="s">
        <v>819</v>
      </c>
      <c r="D4" s="1563" t="s">
        <v>939</v>
      </c>
      <c r="E4" s="1563" t="s">
        <v>820</v>
      </c>
      <c r="F4" s="1346" t="s">
        <v>940</v>
      </c>
    </row>
    <row r="5" spans="1:6" ht="5.0999999999999996" customHeight="1">
      <c r="A5" s="1333"/>
      <c r="B5" s="1328"/>
      <c r="C5" s="1328"/>
      <c r="D5" s="1328"/>
      <c r="E5" s="1328"/>
      <c r="F5" s="1328"/>
    </row>
    <row r="6" spans="1:6">
      <c r="A6" s="1386" t="s">
        <v>821</v>
      </c>
      <c r="B6" s="1387">
        <v>1551</v>
      </c>
      <c r="C6" s="249" t="s">
        <v>23</v>
      </c>
      <c r="D6" s="176" t="s">
        <v>822</v>
      </c>
      <c r="E6" s="176">
        <v>15</v>
      </c>
      <c r="F6" s="249">
        <v>8</v>
      </c>
    </row>
    <row r="7" spans="1:6">
      <c r="A7" s="1386" t="s">
        <v>190</v>
      </c>
      <c r="B7" s="1388" t="s">
        <v>823</v>
      </c>
      <c r="C7" s="249" t="s">
        <v>23</v>
      </c>
      <c r="D7" s="176">
        <v>6.8</v>
      </c>
      <c r="E7" s="176">
        <v>30</v>
      </c>
      <c r="F7" s="249">
        <v>8</v>
      </c>
    </row>
    <row r="8" spans="1:6">
      <c r="A8" s="1386" t="s">
        <v>190</v>
      </c>
      <c r="B8" s="1387">
        <v>1580</v>
      </c>
      <c r="C8" s="249" t="s">
        <v>23</v>
      </c>
      <c r="D8" s="176">
        <v>5.8</v>
      </c>
      <c r="E8" s="176">
        <v>30</v>
      </c>
      <c r="F8" s="249">
        <v>7</v>
      </c>
    </row>
    <row r="9" spans="1:6">
      <c r="A9" s="1386" t="s">
        <v>821</v>
      </c>
      <c r="B9" s="1388" t="s">
        <v>824</v>
      </c>
      <c r="C9" s="249" t="s">
        <v>23</v>
      </c>
      <c r="D9" s="176">
        <v>5.2</v>
      </c>
      <c r="E9" s="176">
        <v>15</v>
      </c>
      <c r="F9" s="249">
        <v>7</v>
      </c>
    </row>
    <row r="10" spans="1:6">
      <c r="A10" s="1386" t="s">
        <v>190</v>
      </c>
      <c r="B10" s="249" t="s">
        <v>825</v>
      </c>
      <c r="C10" s="249" t="s">
        <v>23</v>
      </c>
      <c r="D10" s="176">
        <v>5.8</v>
      </c>
      <c r="E10" s="176">
        <v>30</v>
      </c>
      <c r="F10" s="249">
        <v>7</v>
      </c>
    </row>
    <row r="11" spans="1:6">
      <c r="A11" s="1386" t="s">
        <v>190</v>
      </c>
      <c r="B11" s="249" t="s">
        <v>826</v>
      </c>
      <c r="C11" s="1389">
        <v>0.62430555555555556</v>
      </c>
      <c r="D11" s="176">
        <v>6.8</v>
      </c>
      <c r="E11" s="176">
        <v>30</v>
      </c>
      <c r="F11" s="249">
        <v>8</v>
      </c>
    </row>
    <row r="12" spans="1:6">
      <c r="A12" s="1386" t="s">
        <v>190</v>
      </c>
      <c r="B12" s="1387">
        <v>1682</v>
      </c>
      <c r="C12" s="249" t="s">
        <v>23</v>
      </c>
      <c r="D12" s="176">
        <v>5.8</v>
      </c>
      <c r="E12" s="176">
        <v>30</v>
      </c>
      <c r="F12" s="249">
        <v>7</v>
      </c>
    </row>
    <row r="13" spans="1:6">
      <c r="A13" s="1386" t="s">
        <v>190</v>
      </c>
      <c r="B13" s="1388" t="s">
        <v>827</v>
      </c>
      <c r="C13" s="249" t="s">
        <v>23</v>
      </c>
      <c r="D13" s="176">
        <v>5.8</v>
      </c>
      <c r="E13" s="176">
        <v>30</v>
      </c>
      <c r="F13" s="249">
        <v>7</v>
      </c>
    </row>
    <row r="14" spans="1:6">
      <c r="A14" s="1386" t="s">
        <v>190</v>
      </c>
      <c r="B14" s="249" t="s">
        <v>828</v>
      </c>
      <c r="C14" s="249" t="s">
        <v>23</v>
      </c>
      <c r="D14" s="176">
        <v>6.8</v>
      </c>
      <c r="E14" s="176">
        <v>30</v>
      </c>
      <c r="F14" s="249">
        <v>8</v>
      </c>
    </row>
    <row r="15" spans="1:6">
      <c r="A15" s="1386" t="s">
        <v>190</v>
      </c>
      <c r="B15" s="249" t="s">
        <v>829</v>
      </c>
      <c r="C15" s="1389">
        <v>0.21805555555555556</v>
      </c>
      <c r="D15" s="176">
        <v>7.6</v>
      </c>
      <c r="E15" s="176">
        <v>35</v>
      </c>
      <c r="F15" s="249">
        <v>9</v>
      </c>
    </row>
    <row r="16" spans="1:6">
      <c r="A16" s="1386" t="s">
        <v>190</v>
      </c>
      <c r="B16" s="249" t="s">
        <v>830</v>
      </c>
      <c r="C16" s="249" t="s">
        <v>23</v>
      </c>
      <c r="D16" s="176">
        <v>5.8</v>
      </c>
      <c r="E16" s="176">
        <v>30</v>
      </c>
      <c r="F16" s="249">
        <v>7</v>
      </c>
    </row>
    <row r="17" spans="1:6">
      <c r="A17" s="1386" t="s">
        <v>190</v>
      </c>
      <c r="B17" s="249" t="s">
        <v>831</v>
      </c>
      <c r="C17" s="1389">
        <v>0.39513888888888887</v>
      </c>
      <c r="D17" s="176">
        <v>5.8</v>
      </c>
      <c r="E17" s="176">
        <v>30</v>
      </c>
      <c r="F17" s="249">
        <v>7</v>
      </c>
    </row>
    <row r="18" spans="1:6">
      <c r="A18" s="1386" t="s">
        <v>190</v>
      </c>
      <c r="B18" s="249" t="s">
        <v>832</v>
      </c>
      <c r="C18" s="249" t="s">
        <v>23</v>
      </c>
      <c r="D18" s="176">
        <v>6</v>
      </c>
      <c r="E18" s="176">
        <v>30</v>
      </c>
      <c r="F18" s="249">
        <v>7</v>
      </c>
    </row>
    <row r="19" spans="1:6">
      <c r="A19" s="1386" t="s">
        <v>190</v>
      </c>
      <c r="B19" s="249" t="s">
        <v>833</v>
      </c>
      <c r="C19" s="1389">
        <v>0.58680555555555558</v>
      </c>
      <c r="D19" s="176">
        <v>7.3</v>
      </c>
      <c r="E19" s="176">
        <v>30</v>
      </c>
      <c r="F19" s="249">
        <v>9</v>
      </c>
    </row>
    <row r="20" spans="1:6">
      <c r="A20" s="1386" t="s">
        <v>190</v>
      </c>
      <c r="B20" s="249" t="s">
        <v>834</v>
      </c>
      <c r="C20" s="1389">
        <v>0.36388888888888887</v>
      </c>
      <c r="D20" s="176">
        <v>7</v>
      </c>
      <c r="E20" s="176">
        <v>35</v>
      </c>
      <c r="F20" s="249">
        <v>8</v>
      </c>
    </row>
    <row r="21" spans="1:6">
      <c r="A21" s="1386" t="s">
        <v>190</v>
      </c>
      <c r="B21" s="249" t="s">
        <v>835</v>
      </c>
      <c r="C21" s="1389">
        <v>0.9194444444444444</v>
      </c>
      <c r="D21" s="176">
        <v>6.5</v>
      </c>
      <c r="E21" s="176">
        <v>30</v>
      </c>
      <c r="F21" s="249">
        <v>7</v>
      </c>
    </row>
    <row r="22" spans="1:6">
      <c r="A22" s="1386" t="s">
        <v>836</v>
      </c>
      <c r="B22" s="249" t="s">
        <v>837</v>
      </c>
      <c r="C22" s="1389">
        <v>0.19375000000000001</v>
      </c>
      <c r="D22" s="176">
        <v>6</v>
      </c>
      <c r="E22" s="176">
        <v>15</v>
      </c>
      <c r="F22" s="249">
        <v>8</v>
      </c>
    </row>
    <row r="23" spans="1:6">
      <c r="A23" s="1386" t="s">
        <v>190</v>
      </c>
      <c r="B23" s="1388">
        <v>1361</v>
      </c>
      <c r="C23" s="1389">
        <v>0.33958333333333335</v>
      </c>
      <c r="D23" s="176">
        <v>5.7</v>
      </c>
      <c r="E23" s="176">
        <v>30</v>
      </c>
      <c r="F23" s="249">
        <v>7</v>
      </c>
    </row>
    <row r="24" spans="1:6">
      <c r="A24" s="1386" t="s">
        <v>190</v>
      </c>
      <c r="B24" s="1388">
        <v>2365</v>
      </c>
      <c r="C24" s="1389">
        <v>0.29791666666666666</v>
      </c>
      <c r="D24" s="176">
        <v>6.2</v>
      </c>
      <c r="E24" s="176">
        <v>30</v>
      </c>
      <c r="F24" s="249">
        <v>7</v>
      </c>
    </row>
    <row r="25" spans="1:6">
      <c r="A25" s="1386" t="s">
        <v>838</v>
      </c>
      <c r="B25" s="1388">
        <v>5173</v>
      </c>
      <c r="C25" s="1389">
        <v>0.22152777777777777</v>
      </c>
      <c r="D25" s="176">
        <v>6.2</v>
      </c>
      <c r="E25" s="176">
        <v>32</v>
      </c>
      <c r="F25" s="249">
        <v>7</v>
      </c>
    </row>
    <row r="26" spans="1:6">
      <c r="A26" s="1386" t="s">
        <v>190</v>
      </c>
      <c r="B26" s="1388">
        <v>5473</v>
      </c>
      <c r="C26" s="1389">
        <v>0.22152777777777777</v>
      </c>
      <c r="D26" s="176">
        <v>6.7</v>
      </c>
      <c r="E26" s="176">
        <v>30</v>
      </c>
      <c r="F26" s="249">
        <v>7</v>
      </c>
    </row>
    <row r="27" spans="1:6">
      <c r="A27" s="1386" t="s">
        <v>186</v>
      </c>
      <c r="B27" s="1388">
        <v>9712</v>
      </c>
      <c r="C27" s="1389">
        <v>0.47916666666666669</v>
      </c>
      <c r="D27" s="176">
        <v>5.4</v>
      </c>
      <c r="E27" s="176">
        <v>15</v>
      </c>
      <c r="F27" s="249">
        <v>7</v>
      </c>
    </row>
    <row r="28" spans="1:6">
      <c r="A28" s="1386" t="s">
        <v>190</v>
      </c>
      <c r="B28" s="1388">
        <v>10975</v>
      </c>
      <c r="C28" s="1389">
        <v>0.5</v>
      </c>
      <c r="D28" s="176">
        <v>5.8</v>
      </c>
      <c r="E28" s="176">
        <v>25</v>
      </c>
      <c r="F28" s="249">
        <v>7</v>
      </c>
    </row>
    <row r="29" spans="1:6">
      <c r="A29" s="1386" t="s">
        <v>190</v>
      </c>
      <c r="B29" s="1388">
        <v>11722</v>
      </c>
      <c r="C29" s="1389">
        <v>0.26041666666666669</v>
      </c>
      <c r="D29" s="176">
        <v>6.8</v>
      </c>
      <c r="E29" s="176" t="s">
        <v>23</v>
      </c>
      <c r="F29" s="249">
        <v>8</v>
      </c>
    </row>
    <row r="30" spans="1:6">
      <c r="A30" s="1386" t="s">
        <v>839</v>
      </c>
      <c r="B30" s="1388">
        <v>14472</v>
      </c>
      <c r="C30" s="1389">
        <v>0.16111111111111112</v>
      </c>
      <c r="D30" s="176" t="s">
        <v>840</v>
      </c>
      <c r="E30" s="176" t="s">
        <v>23</v>
      </c>
      <c r="F30" s="249">
        <v>7</v>
      </c>
    </row>
    <row r="31" spans="1:6">
      <c r="A31" s="1386" t="s">
        <v>190</v>
      </c>
      <c r="B31" s="1388">
        <v>17386</v>
      </c>
      <c r="C31" s="1389">
        <v>2.7777777777777776E-2</v>
      </c>
      <c r="D31" s="176">
        <v>6.8</v>
      </c>
      <c r="E31" s="176">
        <v>50</v>
      </c>
      <c r="F31" s="249">
        <v>7</v>
      </c>
    </row>
    <row r="32" spans="1:6">
      <c r="A32" s="1386" t="s">
        <v>841</v>
      </c>
      <c r="B32" s="1388">
        <v>27809</v>
      </c>
      <c r="C32" s="1389">
        <v>0.58263888888888882</v>
      </c>
      <c r="D32" s="176">
        <v>5.7</v>
      </c>
      <c r="E32" s="176">
        <v>15</v>
      </c>
      <c r="F32" s="249">
        <v>8</v>
      </c>
    </row>
    <row r="33" spans="1:6">
      <c r="A33" s="1386" t="s">
        <v>184</v>
      </c>
      <c r="B33" s="1388">
        <v>33749</v>
      </c>
      <c r="C33" s="1389">
        <v>0.70486111111111116</v>
      </c>
      <c r="D33" s="176">
        <v>7</v>
      </c>
      <c r="E33" s="176">
        <v>30</v>
      </c>
      <c r="F33" s="249">
        <v>7</v>
      </c>
    </row>
    <row r="34" spans="1:6">
      <c r="A34" s="1386" t="s">
        <v>842</v>
      </c>
      <c r="B34" s="1388">
        <v>36157</v>
      </c>
      <c r="C34" s="1389">
        <v>0.30763888888888891</v>
      </c>
      <c r="D34" s="176">
        <v>5.5</v>
      </c>
      <c r="E34" s="176">
        <v>5</v>
      </c>
      <c r="F34" s="249">
        <v>6</v>
      </c>
    </row>
    <row r="35" spans="1:6">
      <c r="A35" s="1386" t="s">
        <v>843</v>
      </c>
      <c r="B35" s="1388">
        <v>37834</v>
      </c>
      <c r="C35" s="1389">
        <v>0.57291666666666663</v>
      </c>
      <c r="D35" s="176">
        <v>5.0999999999999996</v>
      </c>
      <c r="E35" s="176">
        <v>5.0999999999999996</v>
      </c>
      <c r="F35" s="249">
        <v>3</v>
      </c>
    </row>
    <row r="36" spans="1:6">
      <c r="A36" s="1390" t="s">
        <v>208</v>
      </c>
      <c r="B36" s="1391">
        <v>38335</v>
      </c>
      <c r="C36" s="1392">
        <v>0.97222222222222221</v>
      </c>
      <c r="D36" s="1393">
        <v>6.1</v>
      </c>
      <c r="E36" s="1393">
        <v>17.3</v>
      </c>
      <c r="F36" s="1394">
        <v>5</v>
      </c>
    </row>
    <row r="37" spans="1:6">
      <c r="A37" s="1390" t="s">
        <v>184</v>
      </c>
      <c r="B37" s="1391">
        <v>39117</v>
      </c>
      <c r="C37" s="1392">
        <v>0.87222222222222223</v>
      </c>
      <c r="D37" s="1393" t="s">
        <v>844</v>
      </c>
      <c r="E37" s="1393">
        <v>25</v>
      </c>
      <c r="F37" s="1394">
        <v>5</v>
      </c>
    </row>
    <row r="38" spans="1:6">
      <c r="A38" s="1386" t="s">
        <v>208</v>
      </c>
      <c r="B38" s="1388">
        <v>39961</v>
      </c>
      <c r="C38" s="1389">
        <v>0.35000000000000003</v>
      </c>
      <c r="D38" s="176">
        <v>7.1</v>
      </c>
      <c r="E38" s="176">
        <v>10</v>
      </c>
      <c r="F38" s="249">
        <v>3</v>
      </c>
    </row>
    <row r="39" spans="1:6">
      <c r="A39" s="1386" t="s">
        <v>190</v>
      </c>
      <c r="B39" s="1388">
        <v>40257</v>
      </c>
      <c r="C39" s="1389">
        <v>0.75555555555555554</v>
      </c>
      <c r="D39" s="176">
        <v>5.6</v>
      </c>
      <c r="E39" s="176">
        <v>8.8000000000000007</v>
      </c>
      <c r="F39" s="249">
        <v>6</v>
      </c>
    </row>
    <row r="40" spans="1:6">
      <c r="A40" s="1386" t="s">
        <v>190</v>
      </c>
      <c r="B40" s="1388">
        <v>40455</v>
      </c>
      <c r="C40" s="1389">
        <v>0.4916666666666667</v>
      </c>
      <c r="D40" s="176">
        <v>5.0999999999999996</v>
      </c>
      <c r="E40" s="176">
        <v>16.2</v>
      </c>
      <c r="F40" s="249">
        <v>3</v>
      </c>
    </row>
    <row r="41" spans="1:6">
      <c r="A41" s="1386" t="s">
        <v>184</v>
      </c>
      <c r="B41" s="1388">
        <v>40801</v>
      </c>
      <c r="C41" s="1389">
        <v>0.36319444444444443</v>
      </c>
      <c r="D41" s="176">
        <v>5</v>
      </c>
      <c r="E41" s="176">
        <v>10</v>
      </c>
      <c r="F41" s="249">
        <v>3</v>
      </c>
    </row>
    <row r="42" spans="1:6">
      <c r="A42" s="1386" t="s">
        <v>190</v>
      </c>
      <c r="B42" s="1388">
        <v>42386</v>
      </c>
      <c r="C42" s="1389">
        <v>0.35416666666666669</v>
      </c>
      <c r="D42" s="176">
        <v>5</v>
      </c>
      <c r="E42" s="176">
        <v>5</v>
      </c>
      <c r="F42" s="249">
        <v>4</v>
      </c>
    </row>
    <row r="43" spans="1:6">
      <c r="A43" s="1386" t="s">
        <v>190</v>
      </c>
      <c r="B43" s="1388">
        <v>42752</v>
      </c>
      <c r="C43" s="1389">
        <v>0.38055555555555554</v>
      </c>
      <c r="D43" s="176">
        <v>5.8</v>
      </c>
      <c r="E43" s="176">
        <v>7</v>
      </c>
      <c r="F43" s="249">
        <v>6</v>
      </c>
    </row>
    <row r="44" spans="1:6">
      <c r="A44" s="1386" t="s">
        <v>845</v>
      </c>
      <c r="B44" s="1388">
        <v>43858</v>
      </c>
      <c r="C44" s="1389">
        <v>0.59027777777777779</v>
      </c>
      <c r="D44" s="176">
        <v>7.8</v>
      </c>
      <c r="E44" s="176">
        <v>20</v>
      </c>
      <c r="F44" s="249">
        <v>6</v>
      </c>
    </row>
    <row r="45" spans="1:6" ht="5.0999999999999996" customHeight="1">
      <c r="A45" s="1329"/>
      <c r="B45" s="1330"/>
      <c r="C45" s="1330"/>
      <c r="D45" s="1330"/>
      <c r="E45" s="1330"/>
      <c r="F45" s="1330"/>
    </row>
    <row r="46" spans="1:6">
      <c r="A46" s="1573" t="s">
        <v>846</v>
      </c>
      <c r="B46" s="1343"/>
      <c r="C46" s="1343"/>
      <c r="D46" s="1343"/>
      <c r="E46" s="1343"/>
      <c r="F46" s="1343"/>
    </row>
    <row r="47" spans="1:6">
      <c r="A47" s="1395" t="s">
        <v>847</v>
      </c>
      <c r="B47" s="1328"/>
      <c r="C47" s="1328"/>
      <c r="D47" s="1328"/>
      <c r="E47" s="1328"/>
      <c r="F47" s="1328"/>
    </row>
    <row r="48" spans="1:6">
      <c r="A48" s="1396" t="s">
        <v>848</v>
      </c>
      <c r="B48" s="1328"/>
      <c r="C48" s="1328"/>
      <c r="D48" s="1328"/>
      <c r="E48" s="1328"/>
      <c r="F48" s="1328"/>
    </row>
    <row r="49" spans="1:6">
      <c r="B49" s="1328"/>
      <c r="C49" s="1328"/>
      <c r="D49" s="1328"/>
      <c r="E49" s="1328"/>
      <c r="F49" s="1328"/>
    </row>
    <row r="50" spans="1:6">
      <c r="A50" s="1254"/>
      <c r="B50" s="1254"/>
      <c r="C50" s="1254"/>
      <c r="D50" s="1254"/>
      <c r="E50" s="1254"/>
      <c r="F50" s="1254"/>
    </row>
  </sheetData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5"/>
  <sheetViews>
    <sheetView showGridLines="0" zoomScaleNormal="100" zoomScaleSheetLayoutView="100" workbookViewId="0">
      <selection activeCell="O24" sqref="O24"/>
    </sheetView>
  </sheetViews>
  <sheetFormatPr baseColWidth="10" defaultRowHeight="14.4"/>
  <cols>
    <col min="1" max="1" width="35.33203125" customWidth="1"/>
    <col min="2" max="2" width="10.6640625" customWidth="1"/>
    <col min="3" max="3" width="12.21875" customWidth="1"/>
    <col min="4" max="4" width="10.6640625" customWidth="1"/>
    <col min="5" max="5" width="11.6640625" customWidth="1"/>
    <col min="6" max="6" width="12.6640625" customWidth="1"/>
  </cols>
  <sheetData>
    <row r="1" spans="1:6">
      <c r="A1" s="2012" t="s">
        <v>971</v>
      </c>
      <c r="B1" s="2012"/>
      <c r="C1" s="2012"/>
      <c r="D1" s="2012"/>
      <c r="E1" s="1397"/>
      <c r="F1" s="1398"/>
    </row>
    <row r="2" spans="1:6">
      <c r="A2" s="1399"/>
      <c r="B2" s="1400"/>
      <c r="C2" s="1401"/>
      <c r="D2" s="1400"/>
      <c r="E2" s="1397"/>
      <c r="F2" s="1398"/>
    </row>
    <row r="3" spans="1:6">
      <c r="A3" s="1345"/>
      <c r="B3" s="1345"/>
      <c r="C3" s="1345"/>
      <c r="D3" s="1345"/>
      <c r="E3" s="1346" t="s">
        <v>817</v>
      </c>
      <c r="F3" s="1345"/>
    </row>
    <row r="4" spans="1:6">
      <c r="A4" s="1345" t="s">
        <v>818</v>
      </c>
      <c r="B4" s="1346" t="s">
        <v>65</v>
      </c>
      <c r="C4" s="1563" t="s">
        <v>819</v>
      </c>
      <c r="D4" s="1346" t="s">
        <v>939</v>
      </c>
      <c r="E4" s="1563" t="s">
        <v>820</v>
      </c>
      <c r="F4" s="1346" t="s">
        <v>940</v>
      </c>
    </row>
    <row r="5" spans="1:6" s="1255" customFormat="1" ht="5.0999999999999996" customHeight="1">
      <c r="A5" s="1331"/>
      <c r="B5" s="1331"/>
      <c r="C5" s="1331"/>
      <c r="D5" s="1331"/>
      <c r="E5" s="1331"/>
      <c r="F5" s="1331"/>
    </row>
    <row r="6" spans="1:6" ht="19.95" customHeight="1">
      <c r="A6" s="1402" t="s">
        <v>1070</v>
      </c>
      <c r="B6" s="1403" t="s">
        <v>1071</v>
      </c>
      <c r="C6" s="1848">
        <v>0.23055555555555554</v>
      </c>
      <c r="D6" s="1904">
        <v>3.2</v>
      </c>
      <c r="E6" s="176">
        <v>5</v>
      </c>
      <c r="F6" s="1404" t="s">
        <v>849</v>
      </c>
    </row>
    <row r="7" spans="1:6" ht="19.95" customHeight="1">
      <c r="A7" s="1402" t="s">
        <v>1072</v>
      </c>
      <c r="B7" s="1403" t="s">
        <v>1073</v>
      </c>
      <c r="C7" s="1848">
        <v>0.99375000000000002</v>
      </c>
      <c r="D7" s="1904">
        <v>4</v>
      </c>
      <c r="E7" s="176">
        <v>15</v>
      </c>
      <c r="F7" s="1404" t="s">
        <v>849</v>
      </c>
    </row>
    <row r="8" spans="1:6" ht="19.95" customHeight="1">
      <c r="A8" s="1402" t="s">
        <v>1074</v>
      </c>
      <c r="B8" s="1403" t="s">
        <v>1075</v>
      </c>
      <c r="C8" s="1848">
        <v>0.65277777777777779</v>
      </c>
      <c r="D8" s="1904">
        <v>5.2</v>
      </c>
      <c r="E8" s="176">
        <v>11</v>
      </c>
      <c r="F8" s="1404" t="s">
        <v>849</v>
      </c>
    </row>
    <row r="9" spans="1:6" ht="19.95" customHeight="1">
      <c r="A9" s="1402" t="s">
        <v>1076</v>
      </c>
      <c r="B9" s="1403" t="s">
        <v>1077</v>
      </c>
      <c r="C9" s="1848">
        <v>0.46527777777777773</v>
      </c>
      <c r="D9" s="1904">
        <v>4</v>
      </c>
      <c r="E9" s="176">
        <v>33.799999999999997</v>
      </c>
      <c r="F9" s="1404" t="s">
        <v>849</v>
      </c>
    </row>
    <row r="10" spans="1:6" ht="19.95" customHeight="1">
      <c r="A10" s="1402" t="s">
        <v>1076</v>
      </c>
      <c r="B10" s="1403" t="s">
        <v>1078</v>
      </c>
      <c r="C10" s="1848">
        <v>7.3611111111111113E-2</v>
      </c>
      <c r="D10" s="1904">
        <v>3.4</v>
      </c>
      <c r="E10" s="176">
        <v>21</v>
      </c>
      <c r="F10" s="1404" t="s">
        <v>849</v>
      </c>
    </row>
    <row r="11" spans="1:6" ht="19.95" customHeight="1">
      <c r="A11" s="1402" t="s">
        <v>1079</v>
      </c>
      <c r="B11" s="1403" t="s">
        <v>1080</v>
      </c>
      <c r="C11" s="1848">
        <v>0.66736111111111107</v>
      </c>
      <c r="D11" s="1904">
        <v>4.3</v>
      </c>
      <c r="E11" s="176">
        <v>35.4</v>
      </c>
      <c r="F11" s="1404" t="s">
        <v>849</v>
      </c>
    </row>
    <row r="12" spans="1:6" ht="19.95" customHeight="1">
      <c r="A12" s="1402" t="s">
        <v>1081</v>
      </c>
      <c r="B12" s="1403" t="s">
        <v>1082</v>
      </c>
      <c r="C12" s="1848">
        <v>0.27291666666666664</v>
      </c>
      <c r="D12" s="1904">
        <v>5</v>
      </c>
      <c r="E12" s="176">
        <v>1</v>
      </c>
      <c r="F12" s="1404" t="s">
        <v>1083</v>
      </c>
    </row>
    <row r="13" spans="1:6" ht="19.95" customHeight="1">
      <c r="A13" s="1402" t="s">
        <v>190</v>
      </c>
      <c r="B13" s="1403" t="s">
        <v>1084</v>
      </c>
      <c r="C13" s="1848">
        <v>0.98819444444444438</v>
      </c>
      <c r="D13" s="1904">
        <v>2.9</v>
      </c>
      <c r="E13" s="176">
        <v>10.4</v>
      </c>
      <c r="F13" s="1404" t="s">
        <v>849</v>
      </c>
    </row>
    <row r="14" spans="1:6" ht="19.95" customHeight="1">
      <c r="A14" s="1402" t="s">
        <v>190</v>
      </c>
      <c r="B14" s="1403" t="s">
        <v>1085</v>
      </c>
      <c r="C14" s="1848">
        <v>0.90486111111111101</v>
      </c>
      <c r="D14" s="1904">
        <v>3</v>
      </c>
      <c r="E14" s="176">
        <v>5</v>
      </c>
      <c r="F14" s="1404" t="s">
        <v>849</v>
      </c>
    </row>
    <row r="15" spans="1:6" ht="19.95" customHeight="1">
      <c r="A15" s="1402" t="s">
        <v>190</v>
      </c>
      <c r="B15" s="1403" t="s">
        <v>1086</v>
      </c>
      <c r="C15" s="1848">
        <v>0.20208333333333331</v>
      </c>
      <c r="D15" s="1904">
        <v>3.5</v>
      </c>
      <c r="E15" s="176">
        <v>5</v>
      </c>
      <c r="F15" s="1404" t="s">
        <v>849</v>
      </c>
    </row>
    <row r="16" spans="1:6" ht="19.95" customHeight="1">
      <c r="A16" s="1402" t="s">
        <v>190</v>
      </c>
      <c r="B16" s="1403" t="s">
        <v>1086</v>
      </c>
      <c r="C16" s="1848">
        <v>0.20416666666666669</v>
      </c>
      <c r="D16" s="1904">
        <v>3.4</v>
      </c>
      <c r="E16" s="176">
        <v>5.7</v>
      </c>
      <c r="F16" s="1404" t="s">
        <v>849</v>
      </c>
    </row>
    <row r="17" spans="1:6" ht="19.95" customHeight="1">
      <c r="A17" s="1402" t="s">
        <v>190</v>
      </c>
      <c r="B17" s="1403" t="s">
        <v>1086</v>
      </c>
      <c r="C17" s="1848">
        <v>0.24374999999999999</v>
      </c>
      <c r="D17" s="1904">
        <v>3.6</v>
      </c>
      <c r="E17" s="176">
        <v>1</v>
      </c>
      <c r="F17" s="1404" t="s">
        <v>849</v>
      </c>
    </row>
    <row r="18" spans="1:6" ht="19.95" customHeight="1">
      <c r="A18" s="1402" t="s">
        <v>190</v>
      </c>
      <c r="B18" s="1403" t="s">
        <v>1086</v>
      </c>
      <c r="C18" s="1848">
        <v>0.45208333333333334</v>
      </c>
      <c r="D18" s="1904">
        <v>3.2</v>
      </c>
      <c r="E18" s="176">
        <v>5</v>
      </c>
      <c r="F18" s="1404" t="s">
        <v>849</v>
      </c>
    </row>
    <row r="19" spans="1:6" ht="5.0999999999999996" customHeight="1">
      <c r="A19" s="1564"/>
      <c r="B19" s="1565"/>
      <c r="C19" s="1566"/>
      <c r="D19" s="1567"/>
      <c r="E19" s="1567"/>
      <c r="F19" s="1568"/>
    </row>
    <row r="20" spans="1:6">
      <c r="A20" s="1573" t="s">
        <v>846</v>
      </c>
      <c r="B20" s="1569"/>
      <c r="C20" s="1570"/>
      <c r="D20" s="1571"/>
      <c r="E20" s="1571"/>
      <c r="F20" s="1572"/>
    </row>
    <row r="21" spans="1:6">
      <c r="A21" s="1395" t="s">
        <v>847</v>
      </c>
      <c r="B21" s="1405"/>
      <c r="C21" s="1406"/>
      <c r="D21" s="1407"/>
      <c r="E21" s="1407"/>
      <c r="F21" s="1408"/>
    </row>
    <row r="22" spans="1:6">
      <c r="A22" s="1396" t="s">
        <v>848</v>
      </c>
      <c r="B22" s="1397"/>
      <c r="C22" s="1398"/>
      <c r="D22" s="1397"/>
      <c r="E22" s="1397"/>
      <c r="F22" s="1398"/>
    </row>
    <row r="23" spans="1:6">
      <c r="B23" s="1397"/>
      <c r="C23" s="1398"/>
      <c r="D23" s="1397"/>
      <c r="E23" s="1397"/>
      <c r="F23" s="1398"/>
    </row>
    <row r="24" spans="1:6">
      <c r="A24" s="1397"/>
      <c r="B24" s="1397"/>
      <c r="C24" s="1398"/>
      <c r="D24" s="1397"/>
      <c r="E24" s="1397"/>
      <c r="F24" s="1398"/>
    </row>
    <row r="25" spans="1:6">
      <c r="A25" s="1397"/>
      <c r="B25" s="1397"/>
      <c r="C25" s="1398"/>
      <c r="D25" s="1397"/>
      <c r="E25" s="1397"/>
      <c r="F25" s="1398"/>
    </row>
  </sheetData>
  <mergeCells count="1">
    <mergeCell ref="A1:D1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4"/>
  <sheetViews>
    <sheetView showGridLines="0" zoomScaleNormal="100" zoomScaleSheetLayoutView="100" workbookViewId="0">
      <selection activeCell="I39" sqref="I39"/>
    </sheetView>
  </sheetViews>
  <sheetFormatPr baseColWidth="10" defaultRowHeight="14.4"/>
  <cols>
    <col min="1" max="1" width="37.44140625" customWidth="1"/>
    <col min="2" max="2" width="4" customWidth="1"/>
    <col min="3" max="4" width="10.109375" customWidth="1"/>
    <col min="5" max="5" width="10.44140625" customWidth="1"/>
    <col min="6" max="6" width="9.88671875" customWidth="1"/>
    <col min="7" max="7" width="10.6640625" customWidth="1"/>
  </cols>
  <sheetData>
    <row r="1" spans="1:8" s="1342" customFormat="1">
      <c r="A1" s="2013" t="s">
        <v>938</v>
      </c>
      <c r="B1" s="2013"/>
      <c r="C1" s="2013"/>
      <c r="D1" s="2013"/>
      <c r="E1" s="2013"/>
      <c r="F1" s="2013"/>
      <c r="G1" s="2013"/>
    </row>
    <row r="2" spans="1:8">
      <c r="A2" s="1735"/>
      <c r="B2" s="1409"/>
      <c r="C2" s="1410"/>
      <c r="D2" s="1410"/>
      <c r="E2" s="1411"/>
      <c r="F2" s="1411"/>
      <c r="G2" s="1412"/>
    </row>
    <row r="3" spans="1:8">
      <c r="A3" s="1303"/>
      <c r="B3" s="1303"/>
      <c r="C3" s="1413"/>
      <c r="D3" s="1413"/>
      <c r="E3" s="1414"/>
      <c r="F3" s="1303"/>
      <c r="G3" s="1415" t="s">
        <v>850</v>
      </c>
    </row>
    <row r="4" spans="1:8" ht="5.0999999999999996" customHeight="1">
      <c r="A4" s="1416"/>
      <c r="B4" s="1416"/>
      <c r="C4" s="1416"/>
      <c r="D4" s="1416"/>
      <c r="E4" s="1416"/>
      <c r="F4" s="1416"/>
      <c r="G4" s="1416"/>
    </row>
    <row r="5" spans="1:8">
      <c r="A5" s="1556" t="s">
        <v>299</v>
      </c>
      <c r="B5" s="1765"/>
      <c r="C5" s="1557">
        <v>2018</v>
      </c>
      <c r="D5" s="1557">
        <v>2019</v>
      </c>
      <c r="E5" s="1557">
        <v>2020</v>
      </c>
      <c r="F5" s="1557">
        <v>2021</v>
      </c>
      <c r="G5" s="1557">
        <v>2022</v>
      </c>
    </row>
    <row r="6" spans="1:8" ht="5.0999999999999996" customHeight="1">
      <c r="A6" s="1417"/>
    </row>
    <row r="7" spans="1:8">
      <c r="A7" s="1558" t="s">
        <v>231</v>
      </c>
      <c r="B7" s="1765"/>
      <c r="C7" s="1559">
        <f t="shared" ref="C7:F7" si="0">SUM(C8:C23)</f>
        <v>29810.399999999994</v>
      </c>
      <c r="D7" s="1559">
        <f t="shared" si="0"/>
        <v>29486.2</v>
      </c>
      <c r="E7" s="1559">
        <f t="shared" si="0"/>
        <v>26671.399999999998</v>
      </c>
      <c r="F7" s="1559">
        <f t="shared" si="0"/>
        <v>26148.5</v>
      </c>
      <c r="G7" s="1559">
        <f t="shared" ref="G7" si="1">SUM(G8:G23)</f>
        <v>25727.599999999999</v>
      </c>
    </row>
    <row r="8" spans="1:8" ht="20.100000000000001" customHeight="1">
      <c r="A8" s="1418" t="s">
        <v>791</v>
      </c>
      <c r="C8" s="1419">
        <v>855.1</v>
      </c>
      <c r="D8" s="1419">
        <v>888.2</v>
      </c>
      <c r="E8" s="1419">
        <v>944.7</v>
      </c>
      <c r="F8" s="1734">
        <v>871.9</v>
      </c>
      <c r="G8" s="1734">
        <v>1529.1</v>
      </c>
    </row>
    <row r="9" spans="1:8" ht="20.100000000000001" customHeight="1">
      <c r="A9" s="1418" t="s">
        <v>312</v>
      </c>
      <c r="C9" s="1419">
        <v>2013.7</v>
      </c>
      <c r="D9" s="1419">
        <v>1894.8</v>
      </c>
      <c r="E9" s="1419">
        <v>1930.5</v>
      </c>
      <c r="F9" s="1734">
        <v>1586.4</v>
      </c>
      <c r="G9" s="1734">
        <v>1742.6</v>
      </c>
    </row>
    <row r="10" spans="1:8" ht="20.100000000000001" customHeight="1">
      <c r="A10" s="1421" t="s">
        <v>851</v>
      </c>
      <c r="C10" s="1419">
        <v>7828.7</v>
      </c>
      <c r="D10" s="1419">
        <v>7363.1999999999989</v>
      </c>
      <c r="E10" s="1419">
        <v>5782.6</v>
      </c>
      <c r="F10" s="1734">
        <v>6409.7</v>
      </c>
      <c r="G10" s="1734">
        <v>5405.2</v>
      </c>
    </row>
    <row r="11" spans="1:8" ht="20.100000000000001" customHeight="1">
      <c r="A11" s="1421" t="s">
        <v>313</v>
      </c>
      <c r="C11" s="1419">
        <v>2685.4</v>
      </c>
      <c r="D11" s="1419">
        <v>2663.7</v>
      </c>
      <c r="E11" s="1419">
        <v>1936.4</v>
      </c>
      <c r="F11" s="1734">
        <v>2024.7</v>
      </c>
      <c r="G11" s="1734">
        <v>1864.2</v>
      </c>
    </row>
    <row r="12" spans="1:8" ht="20.100000000000001" customHeight="1">
      <c r="A12" s="1418" t="s">
        <v>792</v>
      </c>
      <c r="C12" s="1419">
        <v>1141.5</v>
      </c>
      <c r="D12" s="1419">
        <v>910.9</v>
      </c>
      <c r="E12" s="1419">
        <v>980</v>
      </c>
      <c r="F12" s="1734">
        <v>1206.5999999999999</v>
      </c>
      <c r="G12" s="1734">
        <v>1321.9</v>
      </c>
    </row>
    <row r="13" spans="1:8" ht="20.100000000000001" customHeight="1">
      <c r="A13" s="1418" t="s">
        <v>793</v>
      </c>
      <c r="C13" s="1419">
        <v>1842</v>
      </c>
      <c r="D13" s="1419">
        <v>1957.1</v>
      </c>
      <c r="E13" s="1419">
        <v>690.6</v>
      </c>
      <c r="F13" s="1419">
        <v>802.8</v>
      </c>
      <c r="G13" s="1419">
        <v>989.2</v>
      </c>
      <c r="H13" s="1736"/>
    </row>
    <row r="14" spans="1:8" ht="20.100000000000001" customHeight="1">
      <c r="A14" s="1418" t="s">
        <v>794</v>
      </c>
      <c r="C14" s="1419">
        <v>922.3</v>
      </c>
      <c r="D14" s="1419">
        <v>828.7</v>
      </c>
      <c r="E14" s="1419">
        <v>821.1</v>
      </c>
      <c r="F14" s="1734">
        <v>789.4</v>
      </c>
      <c r="G14" s="1734">
        <v>911.6</v>
      </c>
    </row>
    <row r="15" spans="1:8" ht="20.100000000000001" customHeight="1">
      <c r="A15" s="1418" t="s">
        <v>795</v>
      </c>
      <c r="C15" s="1419">
        <v>1023.1</v>
      </c>
      <c r="D15" s="1419">
        <v>1182.3</v>
      </c>
      <c r="E15" s="1419">
        <v>1650.3</v>
      </c>
      <c r="F15" s="1734">
        <v>1014.7</v>
      </c>
      <c r="G15" s="1734">
        <v>710.8</v>
      </c>
    </row>
    <row r="16" spans="1:8" ht="20.100000000000001" customHeight="1">
      <c r="A16" s="1418" t="s">
        <v>796</v>
      </c>
      <c r="C16" s="1419">
        <v>1009.6</v>
      </c>
      <c r="D16" s="1419">
        <v>1345.4</v>
      </c>
      <c r="E16" s="1419">
        <v>1048.9000000000001</v>
      </c>
      <c r="F16" s="1734">
        <v>818</v>
      </c>
      <c r="G16" s="1734">
        <v>838.3</v>
      </c>
    </row>
    <row r="17" spans="1:7" ht="20.100000000000001" customHeight="1">
      <c r="A17" s="1418" t="s">
        <v>797</v>
      </c>
      <c r="C17" s="1419">
        <v>1845.8</v>
      </c>
      <c r="D17" s="1419">
        <v>1829.5</v>
      </c>
      <c r="E17" s="1419">
        <v>2247.3000000000002</v>
      </c>
      <c r="F17" s="1734">
        <v>1997.4</v>
      </c>
      <c r="G17" s="1734">
        <v>1998.1</v>
      </c>
    </row>
    <row r="18" spans="1:7" ht="20.100000000000001" customHeight="1">
      <c r="A18" s="1418" t="s">
        <v>798</v>
      </c>
      <c r="C18" s="1419">
        <v>1151.9000000000001</v>
      </c>
      <c r="D18" s="1419">
        <v>1211.2</v>
      </c>
      <c r="E18" s="1419">
        <v>1344.6</v>
      </c>
      <c r="F18" s="1734">
        <v>1298.5</v>
      </c>
      <c r="G18" s="1734">
        <v>1074.9000000000001</v>
      </c>
    </row>
    <row r="19" spans="1:7" ht="20.100000000000001" customHeight="1">
      <c r="A19" s="1418" t="s">
        <v>799</v>
      </c>
      <c r="C19" s="1419">
        <v>2344.3000000000002</v>
      </c>
      <c r="D19" s="1419">
        <v>2109.8000000000002</v>
      </c>
      <c r="E19" s="1419">
        <v>2024.8</v>
      </c>
      <c r="F19" s="1734">
        <v>2331.3000000000002</v>
      </c>
      <c r="G19" s="1734">
        <v>2078.3000000000002</v>
      </c>
    </row>
    <row r="20" spans="1:7" ht="20.100000000000001" customHeight="1">
      <c r="A20" s="1418" t="s">
        <v>800</v>
      </c>
      <c r="C20" s="1419">
        <v>2080.1</v>
      </c>
      <c r="D20" s="1419">
        <v>2106.6999999999998</v>
      </c>
      <c r="E20" s="1419">
        <v>2205.1999999999998</v>
      </c>
      <c r="F20" s="1734">
        <v>2108.1</v>
      </c>
      <c r="G20" s="1734">
        <v>2456</v>
      </c>
    </row>
    <row r="21" spans="1:7" ht="20.100000000000001" customHeight="1">
      <c r="A21" s="1418" t="s">
        <v>801</v>
      </c>
      <c r="C21" s="1419">
        <v>1792.8</v>
      </c>
      <c r="D21" s="1419">
        <v>1897.6</v>
      </c>
      <c r="E21" s="1419">
        <v>1850.3</v>
      </c>
      <c r="F21" s="1734">
        <v>1694.4</v>
      </c>
      <c r="G21" s="1734">
        <v>1684.1</v>
      </c>
    </row>
    <row r="22" spans="1:7" ht="20.100000000000001" customHeight="1">
      <c r="A22" s="1418" t="s">
        <v>802</v>
      </c>
      <c r="C22" s="1419">
        <v>904</v>
      </c>
      <c r="D22" s="1419">
        <v>903.7</v>
      </c>
      <c r="E22" s="1419">
        <v>905.2</v>
      </c>
      <c r="F22" s="1734">
        <v>900.1</v>
      </c>
      <c r="G22" s="1734">
        <v>900.6</v>
      </c>
    </row>
    <row r="23" spans="1:7" ht="20.100000000000001" customHeight="1">
      <c r="A23" s="1418" t="s">
        <v>803</v>
      </c>
      <c r="C23" s="1419">
        <v>370.1</v>
      </c>
      <c r="D23" s="1419">
        <v>393.4</v>
      </c>
      <c r="E23" s="1419">
        <v>308.89999999999998</v>
      </c>
      <c r="F23" s="1734">
        <v>294.5</v>
      </c>
      <c r="G23" s="1734">
        <v>222.7</v>
      </c>
    </row>
    <row r="24" spans="1:7" ht="5.0999999999999996" customHeight="1">
      <c r="A24" s="1422"/>
      <c r="B24" s="1422"/>
      <c r="G24" s="1303"/>
    </row>
    <row r="25" spans="1:7" ht="5.0999999999999996" customHeight="1">
      <c r="A25" s="1560"/>
      <c r="B25" s="1560"/>
      <c r="C25" s="1372"/>
      <c r="D25" s="1372"/>
      <c r="E25" s="1372"/>
      <c r="F25" s="1372"/>
      <c r="G25" s="1372"/>
    </row>
    <row r="26" spans="1:7">
      <c r="A26" s="1423" t="s">
        <v>936</v>
      </c>
      <c r="B26" s="1422"/>
      <c r="C26" s="1303"/>
      <c r="D26" s="1303"/>
      <c r="E26" s="1303"/>
      <c r="F26" s="1303"/>
      <c r="G26" s="1303"/>
    </row>
    <row r="27" spans="1:7">
      <c r="A27" s="1423"/>
      <c r="B27" s="1424"/>
      <c r="C27" s="1303"/>
      <c r="D27" s="1303"/>
      <c r="E27" s="1303"/>
      <c r="F27" s="1303"/>
      <c r="G27" s="1303"/>
    </row>
    <row r="28" spans="1:7" s="1342" customFormat="1">
      <c r="A28" s="1425" t="s">
        <v>937</v>
      </c>
      <c r="B28" s="1425"/>
      <c r="C28" s="1425"/>
      <c r="D28" s="1425"/>
      <c r="E28" s="1425"/>
      <c r="F28" s="1015"/>
      <c r="G28" s="1303"/>
    </row>
    <row r="29" spans="1:7">
      <c r="A29" s="1303"/>
      <c r="B29" s="1303"/>
      <c r="C29" s="1303"/>
      <c r="D29" s="1303"/>
      <c r="E29" s="1303"/>
      <c r="F29" s="1303"/>
      <c r="G29" s="1015"/>
    </row>
    <row r="30" spans="1:7">
      <c r="A30" s="1556" t="s">
        <v>342</v>
      </c>
      <c r="B30" s="1069" t="s">
        <v>418</v>
      </c>
      <c r="C30" s="1557">
        <v>2018</v>
      </c>
      <c r="D30" s="1557">
        <v>2019</v>
      </c>
      <c r="E30" s="1557">
        <v>2020</v>
      </c>
      <c r="F30" s="1557">
        <v>2021</v>
      </c>
      <c r="G30" s="1557">
        <v>2022</v>
      </c>
    </row>
    <row r="31" spans="1:7" ht="5.0999999999999996" customHeight="1">
      <c r="A31" s="1428"/>
      <c r="B31" s="1429"/>
      <c r="C31" s="1303"/>
      <c r="D31" s="1303"/>
      <c r="E31" s="1303"/>
    </row>
    <row r="32" spans="1:7" ht="18" customHeight="1">
      <c r="A32" s="526" t="s">
        <v>852</v>
      </c>
      <c r="B32" s="1429" t="s">
        <v>358</v>
      </c>
      <c r="C32" s="1430">
        <v>4915</v>
      </c>
      <c r="D32" s="1419">
        <v>4914.8</v>
      </c>
      <c r="E32" s="1050">
        <v>4445.2</v>
      </c>
      <c r="F32" s="1050">
        <v>4332.833333333333</v>
      </c>
      <c r="G32" s="1050">
        <v>4260.3</v>
      </c>
    </row>
    <row r="33" spans="1:9" ht="18" customHeight="1">
      <c r="A33" s="1431" t="s">
        <v>853</v>
      </c>
      <c r="B33" s="1432"/>
      <c r="C33" s="1419">
        <v>458.5</v>
      </c>
      <c r="D33" s="1419">
        <v>307.8</v>
      </c>
      <c r="E33" s="1419">
        <v>467.1</v>
      </c>
      <c r="F33" s="1734">
        <v>581.29999999999995</v>
      </c>
      <c r="G33" s="1734">
        <v>517.20000000000005</v>
      </c>
    </row>
    <row r="34" spans="1:9" ht="18" customHeight="1">
      <c r="A34" s="1416" t="s">
        <v>854</v>
      </c>
      <c r="B34" s="1427" t="s">
        <v>345</v>
      </c>
      <c r="C34" s="1433">
        <v>885</v>
      </c>
      <c r="D34" s="1433">
        <v>901</v>
      </c>
      <c r="E34" s="1433">
        <v>898</v>
      </c>
      <c r="F34" s="1737">
        <v>927</v>
      </c>
      <c r="G34" s="1737">
        <v>940</v>
      </c>
    </row>
    <row r="35" spans="1:9" ht="18" customHeight="1">
      <c r="A35" s="1416" t="s">
        <v>855</v>
      </c>
      <c r="B35" s="1427" t="s">
        <v>358</v>
      </c>
      <c r="C35" s="1419">
        <v>6033.7</v>
      </c>
      <c r="D35" s="1419">
        <v>5137.5</v>
      </c>
      <c r="E35" s="1419">
        <v>4996.3999999999996</v>
      </c>
      <c r="F35" s="1050">
        <v>4634.8</v>
      </c>
      <c r="G35" s="1050">
        <v>4715.8</v>
      </c>
    </row>
    <row r="36" spans="1:9" ht="18" customHeight="1">
      <c r="A36" s="965" t="s">
        <v>856</v>
      </c>
      <c r="B36" s="707"/>
      <c r="C36" s="1434"/>
      <c r="D36" s="1434"/>
      <c r="E36" s="1434"/>
    </row>
    <row r="37" spans="1:9" ht="18" customHeight="1">
      <c r="A37" s="965" t="s">
        <v>857</v>
      </c>
      <c r="B37" s="1429" t="s">
        <v>858</v>
      </c>
      <c r="C37" s="1419">
        <v>8636.2309999999998</v>
      </c>
      <c r="D37" s="1419">
        <v>8630.4680000000008</v>
      </c>
      <c r="E37" s="1419">
        <v>8622.5040000000008</v>
      </c>
      <c r="F37" s="1734">
        <v>8566.52</v>
      </c>
      <c r="G37" s="1734">
        <v>8553.0259999999998</v>
      </c>
      <c r="I37" s="1739"/>
    </row>
    <row r="38" spans="1:9" ht="18" customHeight="1">
      <c r="A38" s="1431" t="s">
        <v>859</v>
      </c>
      <c r="B38" s="1429"/>
      <c r="C38" s="1434"/>
      <c r="D38" s="1434"/>
      <c r="E38" s="1434"/>
    </row>
    <row r="39" spans="1:9" ht="18" customHeight="1">
      <c r="A39" s="1435" t="s">
        <v>860</v>
      </c>
      <c r="B39" s="1429" t="s">
        <v>428</v>
      </c>
      <c r="C39" s="1420">
        <v>77.040000000000006</v>
      </c>
      <c r="D39" s="1419">
        <v>77.099999999999994</v>
      </c>
      <c r="E39" s="1419">
        <v>77.099999999999994</v>
      </c>
      <c r="F39" s="1734">
        <v>77.099999999999994</v>
      </c>
      <c r="G39" s="1734">
        <v>77.12716998973174</v>
      </c>
    </row>
    <row r="40" spans="1:9" ht="18" customHeight="1">
      <c r="A40" s="965" t="s">
        <v>861</v>
      </c>
      <c r="B40" s="1429"/>
      <c r="C40" s="1434"/>
      <c r="D40" s="1434"/>
      <c r="E40" s="1434"/>
    </row>
    <row r="41" spans="1:9" ht="18" customHeight="1">
      <c r="A41" s="965" t="s">
        <v>862</v>
      </c>
      <c r="B41" s="1429" t="s">
        <v>428</v>
      </c>
      <c r="C41" s="1430">
        <v>100</v>
      </c>
      <c r="D41" s="1419">
        <v>100</v>
      </c>
      <c r="E41" s="1419">
        <v>100</v>
      </c>
      <c r="F41" s="1050">
        <v>100</v>
      </c>
      <c r="G41" s="1050">
        <v>100</v>
      </c>
    </row>
    <row r="42" spans="1:9" ht="5.0999999999999996" customHeight="1">
      <c r="A42" s="1436"/>
      <c r="B42" s="1436"/>
      <c r="C42" s="109"/>
      <c r="D42" s="109"/>
      <c r="E42" s="109"/>
      <c r="F42" s="109"/>
      <c r="G42" s="109"/>
    </row>
    <row r="43" spans="1:9">
      <c r="A43" s="1561"/>
      <c r="B43" s="1561"/>
      <c r="C43" s="760"/>
      <c r="D43" s="760"/>
      <c r="E43" s="760"/>
      <c r="F43" s="760"/>
      <c r="G43" s="1562"/>
    </row>
    <row r="44" spans="1:9">
      <c r="A44" s="1424"/>
      <c r="B44" s="1424"/>
      <c r="C44" s="1413"/>
      <c r="D44" s="1413"/>
      <c r="E44" s="1413"/>
      <c r="F44" s="1415"/>
      <c r="G44" s="1415"/>
    </row>
  </sheetData>
  <mergeCells count="1">
    <mergeCell ref="A1:G1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9"/>
  <sheetViews>
    <sheetView showGridLines="0" zoomScaleNormal="100" workbookViewId="0">
      <selection activeCell="A23" sqref="A23:F23"/>
    </sheetView>
  </sheetViews>
  <sheetFormatPr baseColWidth="10" defaultRowHeight="14.4"/>
  <cols>
    <col min="1" max="1" width="33.6640625" customWidth="1"/>
    <col min="2" max="2" width="6.33203125" customWidth="1"/>
    <col min="3" max="7" width="10.33203125" customWidth="1"/>
  </cols>
  <sheetData>
    <row r="1" spans="1:8" s="1342" customFormat="1">
      <c r="A1" s="1437" t="s">
        <v>934</v>
      </c>
      <c r="B1" s="1437"/>
      <c r="C1" s="1437"/>
      <c r="D1" s="1437"/>
      <c r="E1" s="1438"/>
      <c r="F1" s="1439"/>
      <c r="G1" s="1439"/>
    </row>
    <row r="2" spans="1:8">
      <c r="A2" s="1437"/>
      <c r="B2" s="1437"/>
      <c r="C2" s="1437"/>
      <c r="D2" s="1437"/>
      <c r="E2" s="1438"/>
      <c r="F2" s="1439"/>
      <c r="G2" s="1439"/>
    </row>
    <row r="3" spans="1:8">
      <c r="A3" s="1542" t="s">
        <v>863</v>
      </c>
      <c r="B3" s="1543" t="s">
        <v>418</v>
      </c>
      <c r="C3" s="1544">
        <v>2018</v>
      </c>
      <c r="D3" s="1544">
        <v>2019</v>
      </c>
      <c r="E3" s="1544">
        <v>2020</v>
      </c>
      <c r="F3" s="1544">
        <v>2021</v>
      </c>
      <c r="G3" s="1544">
        <v>2022</v>
      </c>
    </row>
    <row r="4" spans="1:8" s="1255" customFormat="1" ht="5.0999999999999996" customHeight="1">
      <c r="A4" s="1440"/>
      <c r="B4" s="1441"/>
      <c r="C4" s="1441"/>
      <c r="D4" s="1441"/>
      <c r="E4" s="1441"/>
      <c r="F4" s="1441"/>
      <c r="G4" s="1441"/>
    </row>
    <row r="5" spans="1:8">
      <c r="A5" s="1553" t="s">
        <v>864</v>
      </c>
      <c r="B5" s="1554" t="s">
        <v>865</v>
      </c>
      <c r="C5" s="1531">
        <f t="shared" ref="C5:F5" si="0">SUM(C6:C8)</f>
        <v>221941.59999999998</v>
      </c>
      <c r="D5" s="1531">
        <f t="shared" si="0"/>
        <v>177783.6</v>
      </c>
      <c r="E5" s="1531">
        <f t="shared" si="0"/>
        <v>150462.70000000001</v>
      </c>
      <c r="F5" s="1531">
        <f t="shared" si="0"/>
        <v>99073.3</v>
      </c>
      <c r="G5" s="1531">
        <f t="shared" ref="G5" si="1">SUM(G6:G8)</f>
        <v>73354.900000000009</v>
      </c>
    </row>
    <row r="6" spans="1:8">
      <c r="A6" s="1445" t="s">
        <v>866</v>
      </c>
      <c r="B6" s="1446"/>
      <c r="C6" s="1447">
        <v>207124.8</v>
      </c>
      <c r="D6" s="1447">
        <v>165842.20000000001</v>
      </c>
      <c r="E6" s="1447">
        <v>140991</v>
      </c>
      <c r="F6" s="1447">
        <v>91899.7</v>
      </c>
      <c r="G6" s="1447">
        <v>69099.3</v>
      </c>
    </row>
    <row r="7" spans="1:8">
      <c r="A7" s="1445" t="s">
        <v>867</v>
      </c>
      <c r="B7" s="1446"/>
      <c r="C7" s="1447">
        <v>1501.5</v>
      </c>
      <c r="D7" s="1447">
        <v>1090.4000000000001</v>
      </c>
      <c r="E7" s="1447">
        <v>1105</v>
      </c>
      <c r="F7" s="1447">
        <v>711.6</v>
      </c>
      <c r="G7" s="1447">
        <v>788.6</v>
      </c>
      <c r="H7" s="1736"/>
    </row>
    <row r="8" spans="1:8">
      <c r="A8" s="1445" t="s">
        <v>868</v>
      </c>
      <c r="B8" s="1446"/>
      <c r="C8" s="1447">
        <v>13315.3</v>
      </c>
      <c r="D8" s="1447">
        <v>10851</v>
      </c>
      <c r="E8" s="1447">
        <v>8366.7000000000007</v>
      </c>
      <c r="F8" s="1447">
        <v>6462</v>
      </c>
      <c r="G8" s="1447">
        <v>3467</v>
      </c>
    </row>
    <row r="9" spans="1:8">
      <c r="A9" s="1553" t="s">
        <v>869</v>
      </c>
      <c r="B9" s="1554" t="s">
        <v>865</v>
      </c>
      <c r="C9" s="1531">
        <f t="shared" ref="C9:F9" si="2">SUM(C10:C14)</f>
        <v>29080.9</v>
      </c>
      <c r="D9" s="1531">
        <f t="shared" si="2"/>
        <v>27254.7</v>
      </c>
      <c r="E9" s="1531">
        <f t="shared" si="2"/>
        <v>20687.8</v>
      </c>
      <c r="F9" s="1531">
        <f t="shared" si="2"/>
        <v>14434.599999999999</v>
      </c>
      <c r="G9" s="1531">
        <f t="shared" ref="G9" si="3">SUM(G10:G14)</f>
        <v>13220.9</v>
      </c>
    </row>
    <row r="10" spans="1:8">
      <c r="A10" s="1445" t="s">
        <v>870</v>
      </c>
      <c r="B10" s="1446"/>
      <c r="C10" s="1448">
        <v>10859.4</v>
      </c>
      <c r="D10" s="1448">
        <v>13478.2</v>
      </c>
      <c r="E10" s="1448">
        <v>10703.1</v>
      </c>
      <c r="F10" s="1744">
        <v>5328.3</v>
      </c>
      <c r="G10" s="1744">
        <v>4851.8999999999996</v>
      </c>
    </row>
    <row r="11" spans="1:8">
      <c r="A11" s="1445" t="s">
        <v>871</v>
      </c>
      <c r="B11" s="1446"/>
      <c r="C11" s="1448">
        <v>1771.4</v>
      </c>
      <c r="D11" s="1448">
        <v>1540.6</v>
      </c>
      <c r="E11" s="1448" t="s">
        <v>960</v>
      </c>
      <c r="F11" s="1744">
        <v>827.8</v>
      </c>
      <c r="G11" s="1744">
        <v>916.1</v>
      </c>
      <c r="H11" s="1736"/>
    </row>
    <row r="12" spans="1:8">
      <c r="A12" s="1445" t="s">
        <v>872</v>
      </c>
      <c r="B12" s="1446"/>
      <c r="C12" s="1448">
        <v>5730</v>
      </c>
      <c r="D12" s="1448">
        <v>4460.3999999999996</v>
      </c>
      <c r="E12" s="1448">
        <v>3066.6</v>
      </c>
      <c r="F12" s="1744">
        <v>2831.2</v>
      </c>
      <c r="G12" s="1744">
        <v>3211.4</v>
      </c>
      <c r="H12" s="1736"/>
    </row>
    <row r="13" spans="1:8">
      <c r="A13" s="1445" t="s">
        <v>873</v>
      </c>
      <c r="B13" s="1446"/>
      <c r="C13" s="1448">
        <v>10253.6</v>
      </c>
      <c r="D13" s="1448">
        <v>7523.7</v>
      </c>
      <c r="E13" s="1448">
        <v>6417.3</v>
      </c>
      <c r="F13" s="1744">
        <v>5377.3</v>
      </c>
      <c r="G13" s="1744">
        <v>4133.3999999999996</v>
      </c>
      <c r="H13" s="1736"/>
    </row>
    <row r="14" spans="1:8">
      <c r="A14" s="1445" t="s">
        <v>874</v>
      </c>
      <c r="B14" s="1446"/>
      <c r="C14" s="1448">
        <v>466.5</v>
      </c>
      <c r="D14" s="1448">
        <v>251.8</v>
      </c>
      <c r="E14" s="1448">
        <v>500.8</v>
      </c>
      <c r="F14" s="1744">
        <v>70</v>
      </c>
      <c r="G14" s="1744">
        <v>108.1</v>
      </c>
      <c r="H14" s="1736"/>
    </row>
    <row r="15" spans="1:8">
      <c r="A15" s="1553" t="s">
        <v>875</v>
      </c>
      <c r="B15" s="1554" t="s">
        <v>865</v>
      </c>
      <c r="C15" s="1531">
        <f t="shared" ref="C15:F15" si="4">SUM(C16:C20)</f>
        <v>43941.5</v>
      </c>
      <c r="D15" s="1531">
        <f t="shared" si="4"/>
        <v>39529.800000000003</v>
      </c>
      <c r="E15" s="1531">
        <f t="shared" si="4"/>
        <v>29858.199999999997</v>
      </c>
      <c r="F15" s="1531">
        <f t="shared" si="4"/>
        <v>28367.3</v>
      </c>
      <c r="G15" s="1531">
        <f t="shared" ref="G15" si="5">SUM(G16:G20)</f>
        <v>22410.799999999999</v>
      </c>
    </row>
    <row r="16" spans="1:8">
      <c r="A16" s="1445" t="s">
        <v>876</v>
      </c>
      <c r="B16" s="1446"/>
      <c r="C16" s="1447">
        <v>612.4</v>
      </c>
      <c r="D16" s="1447">
        <v>393</v>
      </c>
      <c r="E16" s="1447">
        <v>509.3</v>
      </c>
      <c r="F16" s="1744">
        <v>206.3</v>
      </c>
      <c r="G16" s="1744">
        <v>507.6</v>
      </c>
    </row>
    <row r="17" spans="1:8">
      <c r="A17" s="1445" t="s">
        <v>877</v>
      </c>
      <c r="B17" s="1446"/>
      <c r="C17" s="1447">
        <v>5101.5</v>
      </c>
      <c r="D17" s="1447">
        <v>5196.1000000000004</v>
      </c>
      <c r="E17" s="1447">
        <v>9402.7999999999993</v>
      </c>
      <c r="F17" s="1744">
        <v>2140.5</v>
      </c>
      <c r="G17" s="1744">
        <v>1659.5</v>
      </c>
    </row>
    <row r="18" spans="1:8">
      <c r="A18" s="1445" t="s">
        <v>878</v>
      </c>
      <c r="B18" s="1446"/>
      <c r="C18" s="1447">
        <v>26948.5</v>
      </c>
      <c r="D18" s="1447">
        <v>19415.8</v>
      </c>
      <c r="E18" s="1447">
        <v>17039.099999999999</v>
      </c>
      <c r="F18" s="1744">
        <v>16807.599999999999</v>
      </c>
      <c r="G18" s="1744">
        <v>10524.3</v>
      </c>
    </row>
    <row r="19" spans="1:8">
      <c r="A19" s="1445" t="s">
        <v>879</v>
      </c>
      <c r="B19" s="1446"/>
      <c r="C19" s="1447">
        <v>508.4</v>
      </c>
      <c r="D19" s="1447">
        <v>365.7</v>
      </c>
      <c r="E19" s="1447">
        <v>301.60000000000002</v>
      </c>
      <c r="F19" s="1744">
        <v>455.2</v>
      </c>
      <c r="G19" s="1744">
        <v>171.8</v>
      </c>
    </row>
    <row r="20" spans="1:8">
      <c r="A20" s="1449" t="s">
        <v>880</v>
      </c>
      <c r="B20" s="1450" t="s">
        <v>865</v>
      </c>
      <c r="C20" s="1447">
        <v>10770.7</v>
      </c>
      <c r="D20" s="1447">
        <v>14159.2</v>
      </c>
      <c r="E20" s="1447">
        <v>2605.4</v>
      </c>
      <c r="F20" s="1744">
        <v>8757.7000000000007</v>
      </c>
      <c r="G20" s="1744">
        <v>9547.6</v>
      </c>
      <c r="H20" s="1736"/>
    </row>
    <row r="21" spans="1:8">
      <c r="A21" s="1553" t="s">
        <v>881</v>
      </c>
      <c r="B21" s="1554" t="s">
        <v>858</v>
      </c>
      <c r="C21" s="1555">
        <v>127319</v>
      </c>
      <c r="D21" s="1555">
        <v>108482.5</v>
      </c>
      <c r="E21" s="1555">
        <v>80389.7</v>
      </c>
      <c r="F21" s="1555">
        <v>34335.699999999997</v>
      </c>
      <c r="G21" s="1555">
        <v>26484.2</v>
      </c>
    </row>
    <row r="22" spans="1:8" s="1255" customFormat="1" ht="5.0999999999999996" customHeight="1">
      <c r="A22" s="1451"/>
      <c r="B22" s="526"/>
      <c r="C22" s="707"/>
      <c r="D22" s="707"/>
      <c r="E22" s="707"/>
      <c r="F22" s="707"/>
      <c r="G22" s="707"/>
    </row>
    <row r="23" spans="1:8">
      <c r="A23" s="1546" t="s">
        <v>713</v>
      </c>
      <c r="B23" s="1547"/>
      <c r="C23" s="1548"/>
      <c r="D23" s="1549"/>
      <c r="E23" s="1548"/>
      <c r="F23" s="1548"/>
      <c r="G23" s="1548"/>
    </row>
    <row r="24" spans="1:8">
      <c r="A24" s="1452"/>
      <c r="B24" s="1439"/>
      <c r="C24" s="2014"/>
      <c r="D24" s="2014"/>
      <c r="E24" s="2014"/>
      <c r="F24" s="2014"/>
      <c r="G24" s="2014"/>
    </row>
    <row r="25" spans="1:8" s="1342" customFormat="1">
      <c r="A25" s="1453" t="s">
        <v>935</v>
      </c>
      <c r="B25" s="1443"/>
      <c r="C25" s="1444"/>
      <c r="D25" s="1444"/>
      <c r="E25" s="1444"/>
      <c r="F25" s="1444"/>
      <c r="G25" s="1444"/>
    </row>
    <row r="26" spans="1:8">
      <c r="A26" s="1453"/>
      <c r="B26" s="1443"/>
      <c r="C26" s="1444"/>
      <c r="D26" s="1444"/>
      <c r="E26" s="1444"/>
      <c r="F26" s="1444"/>
      <c r="G26" s="1444"/>
    </row>
    <row r="27" spans="1:8">
      <c r="A27" s="1453"/>
      <c r="B27" s="1443"/>
      <c r="C27" s="1444"/>
      <c r="D27" s="1444"/>
      <c r="E27" s="1444"/>
      <c r="F27" s="1444"/>
      <c r="G27" s="1430" t="s">
        <v>882</v>
      </c>
    </row>
    <row r="28" spans="1:8" ht="5.0999999999999996" customHeight="1">
      <c r="A28" s="1540"/>
      <c r="B28" s="1540"/>
      <c r="C28" s="1441"/>
      <c r="D28" s="1441"/>
      <c r="E28" s="1441"/>
      <c r="F28" s="1541"/>
      <c r="G28" s="1541"/>
    </row>
    <row r="29" spans="1:8">
      <c r="A29" s="1542" t="s">
        <v>299</v>
      </c>
      <c r="B29" s="1543"/>
      <c r="C29" s="1544">
        <v>2018</v>
      </c>
      <c r="D29" s="1544">
        <v>2019</v>
      </c>
      <c r="E29" s="1544">
        <v>2020</v>
      </c>
      <c r="F29" s="1544">
        <v>2021</v>
      </c>
      <c r="G29" s="1544">
        <v>2022</v>
      </c>
    </row>
    <row r="30" spans="1:8" ht="5.0999999999999996" customHeight="1">
      <c r="A30" s="1445"/>
      <c r="B30" s="1446"/>
      <c r="C30" s="1430"/>
      <c r="D30" s="1430"/>
      <c r="E30" s="1430"/>
    </row>
    <row r="31" spans="1:8">
      <c r="A31" s="1521" t="s">
        <v>231</v>
      </c>
      <c r="B31" s="1545"/>
      <c r="C31" s="1531">
        <f t="shared" ref="C31:F31" si="6">SUM(C32:C47)</f>
        <v>266937.19999999995</v>
      </c>
      <c r="D31" s="1531">
        <f t="shared" si="6"/>
        <v>270156.7</v>
      </c>
      <c r="E31" s="1531">
        <f t="shared" si="6"/>
        <v>267725.2</v>
      </c>
      <c r="F31" s="1531">
        <f t="shared" si="6"/>
        <v>261628.19999999995</v>
      </c>
      <c r="G31" s="1531">
        <f t="shared" ref="G31" si="7">SUM(G32:G47)</f>
        <v>261819.29999999996</v>
      </c>
    </row>
    <row r="32" spans="1:8">
      <c r="A32" s="1454" t="s">
        <v>791</v>
      </c>
      <c r="B32" s="1446"/>
      <c r="C32" s="1455">
        <v>11068.1</v>
      </c>
      <c r="D32" s="1455">
        <v>12106.8</v>
      </c>
      <c r="E32" s="1455">
        <v>11297.9</v>
      </c>
      <c r="F32" s="1455">
        <v>11302.1</v>
      </c>
      <c r="G32" s="1455">
        <v>11337.9</v>
      </c>
    </row>
    <row r="33" spans="1:7">
      <c r="A33" s="1454" t="s">
        <v>312</v>
      </c>
      <c r="B33" s="1446"/>
      <c r="C33" s="1455">
        <v>9042.7000000000007</v>
      </c>
      <c r="D33" s="1455">
        <v>9042.7000000000007</v>
      </c>
      <c r="E33" s="1455">
        <v>9042.7000000000007</v>
      </c>
      <c r="F33" s="1455">
        <v>9042.7000000000007</v>
      </c>
      <c r="G33" s="1455">
        <v>9042.7000000000007</v>
      </c>
    </row>
    <row r="34" spans="1:7">
      <c r="A34" s="1456" t="s">
        <v>883</v>
      </c>
      <c r="B34" s="1457"/>
      <c r="C34" s="1455">
        <v>25587.599999999999</v>
      </c>
      <c r="D34" s="1455">
        <v>25587.599999999999</v>
      </c>
      <c r="E34" s="1455">
        <v>25587.599999999999</v>
      </c>
      <c r="F34" s="1455">
        <v>27437.599999999999</v>
      </c>
      <c r="G34" s="1455">
        <v>27437.600000000002</v>
      </c>
    </row>
    <row r="35" spans="1:7">
      <c r="A35" s="1456" t="s">
        <v>313</v>
      </c>
      <c r="B35" s="1457"/>
      <c r="C35" s="1455">
        <v>10003.9</v>
      </c>
      <c r="D35" s="1455">
        <v>10003.9</v>
      </c>
      <c r="E35" s="1455">
        <v>10003.9</v>
      </c>
      <c r="F35" s="1455">
        <v>10003.9</v>
      </c>
      <c r="G35" s="1455">
        <v>10003.9</v>
      </c>
    </row>
    <row r="36" spans="1:7">
      <c r="A36" s="1454" t="s">
        <v>792</v>
      </c>
      <c r="B36" s="1446"/>
      <c r="C36" s="1455">
        <v>20038.2</v>
      </c>
      <c r="D36" s="1455">
        <v>20038.2</v>
      </c>
      <c r="E36" s="1455">
        <v>20038.2</v>
      </c>
      <c r="F36" s="1455">
        <v>13219.7</v>
      </c>
      <c r="G36" s="1455">
        <v>13219.7</v>
      </c>
    </row>
    <row r="37" spans="1:7">
      <c r="A37" s="1454" t="s">
        <v>793</v>
      </c>
      <c r="B37" s="1446"/>
      <c r="C37" s="1455">
        <v>29394.9</v>
      </c>
      <c r="D37" s="1455">
        <v>29396.5</v>
      </c>
      <c r="E37" s="1455">
        <v>29396.5</v>
      </c>
      <c r="F37" s="1455">
        <v>26452.400000000001</v>
      </c>
      <c r="G37" s="1455">
        <v>26452.400000000001</v>
      </c>
    </row>
    <row r="38" spans="1:7">
      <c r="A38" s="1454" t="s">
        <v>794</v>
      </c>
      <c r="B38" s="1446"/>
      <c r="C38" s="1455">
        <v>9636</v>
      </c>
      <c r="D38" s="1455">
        <v>9636</v>
      </c>
      <c r="E38" s="1455">
        <v>9636</v>
      </c>
      <c r="F38" s="1455">
        <v>9636</v>
      </c>
      <c r="G38" s="1455">
        <v>9635.7999999999993</v>
      </c>
    </row>
    <row r="39" spans="1:7">
      <c r="A39" s="1454" t="s">
        <v>795</v>
      </c>
      <c r="B39" s="1446"/>
      <c r="C39" s="1455">
        <v>12870</v>
      </c>
      <c r="D39" s="1455">
        <v>13792.9</v>
      </c>
      <c r="E39" s="1458">
        <v>13795.6</v>
      </c>
      <c r="F39" s="1455">
        <v>13791.2</v>
      </c>
      <c r="G39" s="1455">
        <v>13762.2</v>
      </c>
    </row>
    <row r="40" spans="1:7">
      <c r="A40" s="1454" t="s">
        <v>796</v>
      </c>
      <c r="B40" s="1446"/>
      <c r="C40" s="1455">
        <v>23058.799999999999</v>
      </c>
      <c r="D40" s="1455">
        <v>23058.799999999999</v>
      </c>
      <c r="E40" s="1455">
        <v>23058.799999999999</v>
      </c>
      <c r="F40" s="1455">
        <v>23058.799999999999</v>
      </c>
      <c r="G40" s="1455">
        <v>23058.799999999999</v>
      </c>
    </row>
    <row r="41" spans="1:7">
      <c r="A41" s="1454" t="s">
        <v>797</v>
      </c>
      <c r="B41" s="1446"/>
      <c r="C41" s="1455">
        <v>22088.6</v>
      </c>
      <c r="D41" s="1455">
        <v>23143.200000000001</v>
      </c>
      <c r="E41" s="1455">
        <v>23188.6</v>
      </c>
      <c r="F41" s="1455">
        <v>23168.5</v>
      </c>
      <c r="G41" s="1455">
        <v>23168.5</v>
      </c>
    </row>
    <row r="42" spans="1:7">
      <c r="A42" s="1454" t="s">
        <v>798</v>
      </c>
      <c r="B42" s="1446"/>
      <c r="C42" s="1455">
        <v>11123.8</v>
      </c>
      <c r="D42" s="1455">
        <v>11123.8</v>
      </c>
      <c r="E42" s="1455">
        <v>11123.8</v>
      </c>
      <c r="F42" s="1455">
        <v>11124.8</v>
      </c>
      <c r="G42" s="1455">
        <v>11125.9</v>
      </c>
    </row>
    <row r="43" spans="1:7">
      <c r="A43" s="1454" t="s">
        <v>799</v>
      </c>
      <c r="B43" s="1443"/>
      <c r="C43" s="1455">
        <v>27877.200000000001</v>
      </c>
      <c r="D43" s="1455">
        <v>27877.200000000001</v>
      </c>
      <c r="E43" s="1455">
        <v>26015.7</v>
      </c>
      <c r="F43" s="1455">
        <v>27877.3</v>
      </c>
      <c r="G43" s="1455">
        <v>27877.5</v>
      </c>
    </row>
    <row r="44" spans="1:7">
      <c r="A44" s="1454" t="s">
        <v>800</v>
      </c>
      <c r="B44" s="1443"/>
      <c r="C44" s="1455">
        <v>15237.9</v>
      </c>
      <c r="D44" s="1455">
        <v>15238.2</v>
      </c>
      <c r="E44" s="1455">
        <v>15226.2</v>
      </c>
      <c r="F44" s="1455">
        <v>15226</v>
      </c>
      <c r="G44" s="1455">
        <v>15226</v>
      </c>
    </row>
    <row r="45" spans="1:7">
      <c r="A45" s="1454" t="s">
        <v>801</v>
      </c>
      <c r="B45" s="1443"/>
      <c r="C45" s="1455">
        <v>29877.4</v>
      </c>
      <c r="D45" s="1455">
        <v>30078.799999999999</v>
      </c>
      <c r="E45" s="1455">
        <v>30281.599999999999</v>
      </c>
      <c r="F45" s="1455">
        <v>30255.1</v>
      </c>
      <c r="G45" s="1455">
        <v>30438.3</v>
      </c>
    </row>
    <row r="46" spans="1:7">
      <c r="A46" s="1459" t="s">
        <v>196</v>
      </c>
      <c r="B46" s="1443"/>
      <c r="C46" s="1455">
        <v>10022.299999999999</v>
      </c>
      <c r="D46" s="1455">
        <v>10022.299999999999</v>
      </c>
      <c r="E46" s="1455">
        <v>10022.299999999999</v>
      </c>
      <c r="F46" s="1455">
        <v>10022.299999999999</v>
      </c>
      <c r="G46" s="1455">
        <v>10022.299999999999</v>
      </c>
    </row>
    <row r="47" spans="1:7">
      <c r="A47" s="1454" t="s">
        <v>803</v>
      </c>
      <c r="B47" s="1443"/>
      <c r="C47" s="1455">
        <v>9.8000000000000007</v>
      </c>
      <c r="D47" s="1455">
        <v>9.8000000000000007</v>
      </c>
      <c r="E47" s="1455">
        <v>9.8000000000000007</v>
      </c>
      <c r="F47" s="1455">
        <v>9.8000000000000007</v>
      </c>
      <c r="G47" s="1455">
        <v>9.8000000000000007</v>
      </c>
    </row>
    <row r="48" spans="1:7" ht="5.0999999999999996" customHeight="1">
      <c r="A48" s="1442"/>
      <c r="B48" s="1550"/>
      <c r="C48" s="1551"/>
      <c r="D48" s="1551"/>
      <c r="E48" s="1551"/>
      <c r="F48" s="1551"/>
      <c r="G48" s="1551"/>
    </row>
    <row r="49" spans="1:7">
      <c r="A49" s="1552"/>
      <c r="B49" s="1547"/>
      <c r="C49" s="1372"/>
      <c r="D49" s="1372"/>
      <c r="E49" s="1372"/>
      <c r="F49" s="1372"/>
      <c r="G49" s="1372"/>
    </row>
  </sheetData>
  <mergeCells count="1">
    <mergeCell ref="C24:G24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3"/>
  <sheetViews>
    <sheetView showGridLines="0" zoomScaleNormal="100" zoomScaleSheetLayoutView="100" workbookViewId="0">
      <selection activeCell="O24" sqref="O24"/>
    </sheetView>
  </sheetViews>
  <sheetFormatPr baseColWidth="10" defaultRowHeight="14.4"/>
  <cols>
    <col min="1" max="1" width="42.6640625" customWidth="1"/>
    <col min="2" max="6" width="10" customWidth="1"/>
  </cols>
  <sheetData>
    <row r="1" spans="1:6" s="1342" customFormat="1">
      <c r="A1" s="2015" t="s">
        <v>884</v>
      </c>
      <c r="B1" s="2015"/>
      <c r="C1" s="2015"/>
      <c r="D1" s="2015"/>
      <c r="E1" s="2015"/>
      <c r="F1" s="2015"/>
    </row>
    <row r="2" spans="1:6">
      <c r="A2" s="1460"/>
      <c r="B2" s="1461"/>
      <c r="C2" s="1461"/>
      <c r="D2" s="1462"/>
      <c r="E2" s="1463"/>
    </row>
    <row r="3" spans="1:6">
      <c r="A3" s="109"/>
      <c r="B3" s="1464"/>
      <c r="C3" s="1464"/>
      <c r="D3" s="1465"/>
      <c r="F3" s="1466" t="s">
        <v>809</v>
      </c>
    </row>
    <row r="4" spans="1:6" s="1255" customFormat="1" ht="5.0999999999999996" customHeight="1">
      <c r="A4" s="1520"/>
      <c r="B4" s="1520"/>
      <c r="C4" s="1520"/>
      <c r="D4" s="1507"/>
      <c r="E4" s="1538"/>
    </row>
    <row r="5" spans="1:6" s="1255" customFormat="1">
      <c r="A5" s="1521" t="s">
        <v>885</v>
      </c>
      <c r="B5" s="1539">
        <v>2018</v>
      </c>
      <c r="C5" s="1539">
        <v>2019</v>
      </c>
      <c r="D5" s="1539">
        <v>2020</v>
      </c>
      <c r="E5" s="1539">
        <v>2021</v>
      </c>
      <c r="F5" s="1539">
        <v>2022</v>
      </c>
    </row>
    <row r="6" spans="1:6" ht="5.0999999999999996" customHeight="1">
      <c r="A6" s="1467"/>
      <c r="B6" s="109"/>
      <c r="C6" s="109"/>
      <c r="D6" s="1469"/>
      <c r="E6" s="1469"/>
      <c r="F6" s="1469"/>
    </row>
    <row r="7" spans="1:6">
      <c r="A7" s="1532" t="s">
        <v>218</v>
      </c>
      <c r="B7" s="1533">
        <f t="shared" ref="B7:E7" si="0">SUM(B8:B25)</f>
        <v>628127.4</v>
      </c>
      <c r="C7" s="1533">
        <f t="shared" si="0"/>
        <v>587142.89999999991</v>
      </c>
      <c r="D7" s="1533">
        <f t="shared" si="0"/>
        <v>574635.70000000019</v>
      </c>
      <c r="E7" s="1533">
        <f t="shared" si="0"/>
        <v>2396801.7000000002</v>
      </c>
      <c r="F7" s="1533">
        <f t="shared" ref="F7" si="1">SUM(F8:F25)</f>
        <v>2457593.7000000002</v>
      </c>
    </row>
    <row r="8" spans="1:6" ht="13.05" customHeight="1">
      <c r="A8" s="1470" t="s">
        <v>886</v>
      </c>
      <c r="B8" s="1471">
        <v>79414.900000000009</v>
      </c>
      <c r="C8" s="1471">
        <v>68621.799999999988</v>
      </c>
      <c r="D8" s="1939">
        <v>81254.999999999985</v>
      </c>
      <c r="E8" s="1960">
        <v>159236.30000000005</v>
      </c>
      <c r="F8" s="1960">
        <v>138144.79999999999</v>
      </c>
    </row>
    <row r="9" spans="1:6" ht="13.05" customHeight="1">
      <c r="A9" s="1472" t="s">
        <v>887</v>
      </c>
      <c r="B9" s="1471">
        <v>72.8</v>
      </c>
      <c r="C9" s="1471">
        <v>92</v>
      </c>
      <c r="D9" s="1939">
        <v>654.70000000000005</v>
      </c>
      <c r="E9" s="1938" t="s">
        <v>32</v>
      </c>
      <c r="F9" s="1938" t="s">
        <v>32</v>
      </c>
    </row>
    <row r="10" spans="1:6" ht="13.05" customHeight="1">
      <c r="A10" s="1473" t="s">
        <v>888</v>
      </c>
      <c r="B10" s="1471">
        <v>11617.1</v>
      </c>
      <c r="C10" s="1471">
        <v>17166.000000000004</v>
      </c>
      <c r="D10" s="1939">
        <v>14469.9</v>
      </c>
      <c r="E10" s="1960">
        <v>385653.6</v>
      </c>
      <c r="F10" s="1960">
        <v>298057.90000000002</v>
      </c>
    </row>
    <row r="11" spans="1:6" ht="13.05" customHeight="1">
      <c r="A11" s="1473" t="s">
        <v>889</v>
      </c>
      <c r="B11" s="1471">
        <v>13327.5</v>
      </c>
      <c r="C11" s="1471">
        <v>15506.2</v>
      </c>
      <c r="D11" s="1939">
        <v>13685.1</v>
      </c>
      <c r="E11" s="1960">
        <v>5904.6</v>
      </c>
      <c r="F11" s="1960">
        <v>4330.3999999999996</v>
      </c>
    </row>
    <row r="12" spans="1:6" ht="13.05" customHeight="1">
      <c r="A12" s="1474" t="s">
        <v>959</v>
      </c>
      <c r="B12" s="1471">
        <v>16712</v>
      </c>
      <c r="C12" s="1471">
        <v>23610.699999999997</v>
      </c>
      <c r="D12" s="1939">
        <v>24825.5</v>
      </c>
      <c r="E12" s="1960">
        <v>232438.8</v>
      </c>
      <c r="F12" s="1960">
        <v>120595.59999999999</v>
      </c>
    </row>
    <row r="13" spans="1:6" ht="13.05" customHeight="1">
      <c r="A13" s="1473" t="s">
        <v>890</v>
      </c>
      <c r="B13" s="1471">
        <v>332997.8</v>
      </c>
      <c r="C13" s="1471">
        <v>275412.40000000002</v>
      </c>
      <c r="D13" s="1939">
        <v>332141.10000000003</v>
      </c>
      <c r="E13" s="1960">
        <v>16512.199999999997</v>
      </c>
      <c r="F13" s="1960">
        <v>32803.599999999999</v>
      </c>
    </row>
    <row r="14" spans="1:6" ht="13.05" customHeight="1">
      <c r="A14" s="1473" t="s">
        <v>891</v>
      </c>
      <c r="B14" s="1471">
        <v>50452.600000000006</v>
      </c>
      <c r="C14" s="1471">
        <v>71618</v>
      </c>
      <c r="D14" s="1939">
        <v>56579.8</v>
      </c>
      <c r="E14" s="1960">
        <v>276517.2</v>
      </c>
      <c r="F14" s="1960">
        <v>306852.69999999995</v>
      </c>
    </row>
    <row r="15" spans="1:6" ht="13.05" customHeight="1">
      <c r="A15" s="1470" t="s">
        <v>892</v>
      </c>
      <c r="B15" s="1471">
        <v>3217.8</v>
      </c>
      <c r="C15" s="1471">
        <v>8603.5</v>
      </c>
      <c r="D15" s="1939">
        <v>5516.1</v>
      </c>
      <c r="E15" s="1960">
        <v>8829.7000000000007</v>
      </c>
      <c r="F15" s="1960">
        <v>6338.5</v>
      </c>
    </row>
    <row r="16" spans="1:6" ht="13.05" customHeight="1">
      <c r="A16" s="1473" t="s">
        <v>893</v>
      </c>
      <c r="B16" s="1471">
        <v>120.6</v>
      </c>
      <c r="C16" s="1471">
        <v>6</v>
      </c>
      <c r="D16" s="1938" t="s">
        <v>32</v>
      </c>
      <c r="E16" s="1960">
        <v>140.9</v>
      </c>
      <c r="F16" s="1960">
        <v>902.8</v>
      </c>
    </row>
    <row r="17" spans="1:6" ht="13.05" customHeight="1">
      <c r="A17" s="1473" t="s">
        <v>894</v>
      </c>
      <c r="B17" s="1471">
        <v>1147.3</v>
      </c>
      <c r="C17" s="1471">
        <v>4997.8</v>
      </c>
      <c r="D17" s="1938">
        <v>4987.8</v>
      </c>
      <c r="E17" s="1960">
        <v>651.6</v>
      </c>
      <c r="F17" s="1960">
        <v>61393.4</v>
      </c>
    </row>
    <row r="18" spans="1:6" ht="13.05" customHeight="1">
      <c r="A18" s="1474" t="s">
        <v>895</v>
      </c>
      <c r="B18" s="1938">
        <v>7111.8</v>
      </c>
      <c r="C18" s="1938">
        <v>11724.5</v>
      </c>
      <c r="D18" s="1939">
        <v>36073.9</v>
      </c>
      <c r="E18" s="1960">
        <v>35535.599999999999</v>
      </c>
      <c r="F18" s="1960">
        <v>15355.1</v>
      </c>
    </row>
    <row r="19" spans="1:6" ht="13.05" customHeight="1">
      <c r="A19" s="1474" t="s">
        <v>896</v>
      </c>
      <c r="B19" s="1938">
        <v>107142</v>
      </c>
      <c r="C19" s="1938">
        <v>86117.5</v>
      </c>
      <c r="D19" s="1938">
        <v>938.69999999999993</v>
      </c>
      <c r="E19" s="1960">
        <v>1247792.9000000001</v>
      </c>
      <c r="F19" s="1960">
        <v>1447237.1000000003</v>
      </c>
    </row>
    <row r="20" spans="1:6" ht="13.05" customHeight="1">
      <c r="A20" s="1473" t="s">
        <v>897</v>
      </c>
      <c r="B20" s="1938">
        <v>27.4</v>
      </c>
      <c r="C20" s="1938">
        <v>31.5</v>
      </c>
      <c r="D20" s="1938" t="s">
        <v>32</v>
      </c>
      <c r="E20" s="1938" t="s">
        <v>32</v>
      </c>
      <c r="F20" s="1938" t="s">
        <v>32</v>
      </c>
    </row>
    <row r="21" spans="1:6" ht="13.05" customHeight="1">
      <c r="A21" s="1473" t="s">
        <v>898</v>
      </c>
      <c r="B21" s="1938">
        <v>25.5</v>
      </c>
      <c r="C21" s="1938">
        <v>314</v>
      </c>
      <c r="D21" s="1939">
        <v>187.8</v>
      </c>
      <c r="E21" s="1960">
        <v>17411.3</v>
      </c>
      <c r="F21" s="1960">
        <v>12015.3</v>
      </c>
    </row>
    <row r="22" spans="1:6" ht="13.05" customHeight="1">
      <c r="A22" s="1473" t="s">
        <v>899</v>
      </c>
      <c r="B22" s="1938">
        <v>633.79999999999995</v>
      </c>
      <c r="C22" s="1938">
        <v>199.70000000000002</v>
      </c>
      <c r="D22" s="1939">
        <v>477.5</v>
      </c>
      <c r="E22" s="1960">
        <v>804.40000000000009</v>
      </c>
      <c r="F22" s="1960">
        <v>50.1</v>
      </c>
    </row>
    <row r="23" spans="1:6" ht="13.05" customHeight="1">
      <c r="A23" s="1473" t="s">
        <v>900</v>
      </c>
      <c r="B23" s="1475">
        <v>2960.8</v>
      </c>
      <c r="C23" s="1475">
        <v>1982.5</v>
      </c>
      <c r="D23" s="1939">
        <v>1165.5</v>
      </c>
      <c r="E23" s="1960">
        <v>1960.5</v>
      </c>
      <c r="F23" s="1960">
        <v>1405.9</v>
      </c>
    </row>
    <row r="24" spans="1:6" ht="13.05" customHeight="1">
      <c r="A24" s="1474" t="s">
        <v>901</v>
      </c>
      <c r="B24" s="1476"/>
      <c r="C24" s="1476"/>
      <c r="D24" s="1476"/>
      <c r="E24" s="1960"/>
      <c r="F24" s="1960"/>
    </row>
    <row r="25" spans="1:6" ht="13.05" customHeight="1">
      <c r="A25" s="1474" t="s">
        <v>902</v>
      </c>
      <c r="B25" s="1938">
        <v>1145.7</v>
      </c>
      <c r="C25" s="1938">
        <v>1138.8000000000002</v>
      </c>
      <c r="D25" s="1477">
        <v>1677.3000000000002</v>
      </c>
      <c r="E25" s="1960">
        <v>7412.0999999999985</v>
      </c>
      <c r="F25" s="1960">
        <v>12110.499999999998</v>
      </c>
    </row>
    <row r="26" spans="1:6" ht="5.0999999999999996" customHeight="1">
      <c r="A26" s="1509"/>
      <c r="B26" s="1524"/>
      <c r="C26" s="1524"/>
      <c r="D26" s="1524"/>
      <c r="E26" s="1524"/>
      <c r="F26" s="1524"/>
    </row>
    <row r="27" spans="1:6" ht="10.5" customHeight="1">
      <c r="A27" s="1525"/>
      <c r="B27" s="1525"/>
      <c r="C27" s="1525"/>
      <c r="D27" s="1525"/>
      <c r="E27" s="1526"/>
      <c r="F27" s="1526"/>
    </row>
    <row r="28" spans="1:6" s="1342" customFormat="1">
      <c r="A28" s="1535" t="s">
        <v>933</v>
      </c>
      <c r="B28" s="1536"/>
      <c r="C28" s="1536"/>
      <c r="D28" s="1536"/>
      <c r="E28" s="1537"/>
    </row>
    <row r="29" spans="1:6" ht="14.1" customHeight="1">
      <c r="A29" s="1480"/>
      <c r="B29" s="1478"/>
      <c r="C29" s="1478"/>
      <c r="D29" s="1478"/>
      <c r="E29" s="1479"/>
    </row>
    <row r="30" spans="1:6" ht="14.1" customHeight="1">
      <c r="A30" s="1481"/>
      <c r="B30" s="1482"/>
      <c r="C30" s="1482"/>
      <c r="D30" s="1482"/>
      <c r="E30" s="1466" t="s">
        <v>809</v>
      </c>
    </row>
    <row r="31" spans="1:6" ht="5.0999999999999996" customHeight="1">
      <c r="A31" s="1527"/>
      <c r="B31" s="1527"/>
      <c r="C31" s="1527"/>
      <c r="D31" s="1527"/>
      <c r="E31" s="1528"/>
    </row>
    <row r="32" spans="1:6">
      <c r="A32" s="1529" t="s">
        <v>299</v>
      </c>
      <c r="B32" s="1530">
        <v>2018</v>
      </c>
      <c r="C32" s="1530">
        <v>2019</v>
      </c>
      <c r="D32" s="1530">
        <v>2020</v>
      </c>
      <c r="E32" s="1530">
        <v>2021</v>
      </c>
      <c r="F32" s="1530">
        <v>2022</v>
      </c>
    </row>
    <row r="33" spans="1:6" ht="5.0999999999999996" customHeight="1">
      <c r="A33" s="109"/>
      <c r="B33" s="109"/>
      <c r="C33" s="109"/>
      <c r="D33" s="1469"/>
      <c r="E33" s="1469"/>
      <c r="F33" s="1469"/>
    </row>
    <row r="34" spans="1:6">
      <c r="A34" s="1521" t="s">
        <v>231</v>
      </c>
      <c r="B34" s="1531">
        <f t="shared" ref="B34:E34" si="2">SUM(B35:B50)</f>
        <v>628127.4</v>
      </c>
      <c r="C34" s="1531">
        <f t="shared" si="2"/>
        <v>587142.9</v>
      </c>
      <c r="D34" s="1531">
        <f t="shared" si="2"/>
        <v>574635.69999999995</v>
      </c>
      <c r="E34" s="1531">
        <f t="shared" si="2"/>
        <v>2396801.7000000002</v>
      </c>
      <c r="F34" s="1531">
        <f t="shared" ref="F34" si="3">SUM(F35:F50)</f>
        <v>2457593.6999999997</v>
      </c>
    </row>
    <row r="35" spans="1:6" ht="15.9" customHeight="1">
      <c r="A35" s="1481" t="s">
        <v>791</v>
      </c>
      <c r="B35" s="1486">
        <v>20757</v>
      </c>
      <c r="C35" s="1485">
        <v>18033.7</v>
      </c>
      <c r="D35" s="1485">
        <v>16393.900000000001</v>
      </c>
      <c r="E35" s="1940">
        <v>57704.3</v>
      </c>
      <c r="F35" s="1940">
        <v>60986.6</v>
      </c>
    </row>
    <row r="36" spans="1:6" ht="15.9" customHeight="1">
      <c r="A36" s="1487" t="s">
        <v>82</v>
      </c>
      <c r="B36" s="1486">
        <v>15821.599999999999</v>
      </c>
      <c r="C36" s="1485">
        <v>17725</v>
      </c>
      <c r="D36" s="1485">
        <v>23715.7</v>
      </c>
      <c r="E36" s="1940">
        <v>54842</v>
      </c>
      <c r="F36" s="1940">
        <v>32953</v>
      </c>
    </row>
    <row r="37" spans="1:6" ht="15.9" customHeight="1">
      <c r="A37" s="1487" t="s">
        <v>236</v>
      </c>
      <c r="B37" s="1486">
        <v>213712.69999999998</v>
      </c>
      <c r="C37" s="1485">
        <v>174714.2</v>
      </c>
      <c r="D37" s="1485">
        <v>149084.99999999997</v>
      </c>
      <c r="E37" s="1940">
        <v>668838.6</v>
      </c>
      <c r="F37" s="1940">
        <v>782624.60000000009</v>
      </c>
    </row>
    <row r="38" spans="1:6" ht="15.9" customHeight="1">
      <c r="A38" s="1487" t="s">
        <v>94</v>
      </c>
      <c r="B38" s="1486">
        <v>4461.3999999999996</v>
      </c>
      <c r="C38" s="1485">
        <v>4218.3999999999996</v>
      </c>
      <c r="D38" s="1485">
        <v>3721.8</v>
      </c>
      <c r="E38" s="1940">
        <v>8135.8</v>
      </c>
      <c r="F38" s="1940">
        <v>10007.700000000001</v>
      </c>
    </row>
    <row r="39" spans="1:6" ht="15.9" customHeight="1">
      <c r="A39" s="1468" t="s">
        <v>792</v>
      </c>
      <c r="B39" s="1486">
        <v>31124.100000000002</v>
      </c>
      <c r="C39" s="1485">
        <v>29476.7</v>
      </c>
      <c r="D39" s="1485">
        <v>55580.099999999991</v>
      </c>
      <c r="E39" s="1940">
        <v>170204</v>
      </c>
      <c r="F39" s="1940">
        <v>263425</v>
      </c>
    </row>
    <row r="40" spans="1:6" ht="15.9" customHeight="1">
      <c r="A40" s="1481" t="s">
        <v>793</v>
      </c>
      <c r="B40" s="1486">
        <v>33981</v>
      </c>
      <c r="C40" s="1485">
        <v>46338.5</v>
      </c>
      <c r="D40" s="1485">
        <v>17432.300000000003</v>
      </c>
      <c r="E40" s="1940">
        <v>94459.9</v>
      </c>
      <c r="F40" s="1940">
        <v>75146.600000000006</v>
      </c>
    </row>
    <row r="41" spans="1:6" ht="15.9" customHeight="1">
      <c r="A41" s="1481" t="s">
        <v>794</v>
      </c>
      <c r="B41" s="1486">
        <v>11020.1</v>
      </c>
      <c r="C41" s="1485">
        <v>9766.5</v>
      </c>
      <c r="D41" s="1485">
        <v>10139.1</v>
      </c>
      <c r="E41" s="1940">
        <v>20751.3</v>
      </c>
      <c r="F41" s="1940">
        <v>16679.400000000001</v>
      </c>
    </row>
    <row r="42" spans="1:6" ht="15.9" customHeight="1">
      <c r="A42" s="1481" t="s">
        <v>795</v>
      </c>
      <c r="B42" s="1486">
        <v>15412.499999999998</v>
      </c>
      <c r="C42" s="1485">
        <v>24128.1</v>
      </c>
      <c r="D42" s="1485">
        <v>23725.600000000002</v>
      </c>
      <c r="E42" s="1940">
        <v>113051</v>
      </c>
      <c r="F42" s="1940">
        <v>143487.9</v>
      </c>
    </row>
    <row r="43" spans="1:6" ht="15.9" customHeight="1">
      <c r="A43" s="1481" t="s">
        <v>796</v>
      </c>
      <c r="B43" s="1486">
        <v>42633.8</v>
      </c>
      <c r="C43" s="1485">
        <v>28679.3</v>
      </c>
      <c r="D43" s="1485">
        <v>34714.400000000001</v>
      </c>
      <c r="E43" s="1940">
        <v>2833.1</v>
      </c>
      <c r="F43" s="1940">
        <v>2348.4</v>
      </c>
    </row>
    <row r="44" spans="1:6" ht="15.9" customHeight="1">
      <c r="A44" s="1481" t="s">
        <v>797</v>
      </c>
      <c r="B44" s="1486">
        <v>54932.6</v>
      </c>
      <c r="C44" s="1485">
        <v>46972.4</v>
      </c>
      <c r="D44" s="1485">
        <v>55765.4</v>
      </c>
      <c r="E44" s="1940">
        <v>195577.2</v>
      </c>
      <c r="F44" s="1940">
        <v>229412.5</v>
      </c>
    </row>
    <row r="45" spans="1:6" ht="15.9" customHeight="1">
      <c r="A45" s="1481" t="s">
        <v>798</v>
      </c>
      <c r="B45" s="1486">
        <v>9260.5</v>
      </c>
      <c r="C45" s="1485">
        <v>10015.5</v>
      </c>
      <c r="D45" s="1485">
        <v>7024.9</v>
      </c>
      <c r="E45" s="1940">
        <v>15438.8</v>
      </c>
      <c r="F45" s="1940">
        <v>60562.3</v>
      </c>
    </row>
    <row r="46" spans="1:6" ht="15.9" customHeight="1">
      <c r="A46" s="1481" t="s">
        <v>799</v>
      </c>
      <c r="B46" s="1488">
        <v>79630.200000000026</v>
      </c>
      <c r="C46" s="1469">
        <v>97585.900000000009</v>
      </c>
      <c r="D46" s="1469">
        <v>102419.3</v>
      </c>
      <c r="E46" s="1940">
        <v>621535.1</v>
      </c>
      <c r="F46" s="1940">
        <v>382278.60000000003</v>
      </c>
    </row>
    <row r="47" spans="1:6" ht="15.9" customHeight="1">
      <c r="A47" s="1481" t="s">
        <v>800</v>
      </c>
      <c r="B47" s="1486">
        <v>28940.600000000002</v>
      </c>
      <c r="C47" s="1485">
        <v>22593.5</v>
      </c>
      <c r="D47" s="1485">
        <v>14469</v>
      </c>
      <c r="E47" s="1940">
        <v>109886.9</v>
      </c>
      <c r="F47" s="1940">
        <v>116946.2</v>
      </c>
    </row>
    <row r="48" spans="1:6" ht="15.9" customHeight="1">
      <c r="A48" s="1481" t="s">
        <v>801</v>
      </c>
      <c r="B48" s="1486">
        <v>38416.099999999991</v>
      </c>
      <c r="C48" s="1485">
        <v>29336.300000000003</v>
      </c>
      <c r="D48" s="1485">
        <v>38325.4</v>
      </c>
      <c r="E48" s="1940">
        <v>163467.70000000001</v>
      </c>
      <c r="F48" s="1940">
        <v>102760.40000000001</v>
      </c>
    </row>
    <row r="49" spans="1:6" ht="15.9" customHeight="1">
      <c r="A49" s="1489" t="s">
        <v>196</v>
      </c>
      <c r="B49" s="1486">
        <v>28021.799999999996</v>
      </c>
      <c r="C49" s="1485">
        <v>25057.1</v>
      </c>
      <c r="D49" s="1485">
        <v>20074</v>
      </c>
      <c r="E49" s="1940">
        <v>88701.2</v>
      </c>
      <c r="F49" s="1940">
        <v>177863.2</v>
      </c>
    </row>
    <row r="50" spans="1:6" ht="15.9" customHeight="1">
      <c r="A50" s="1481" t="s">
        <v>803</v>
      </c>
      <c r="B50" s="1475">
        <v>1.4</v>
      </c>
      <c r="C50" s="1477">
        <v>2501.7999999999997</v>
      </c>
      <c r="D50" s="1477">
        <v>2049.8000000000002</v>
      </c>
      <c r="E50" s="1940">
        <v>11374.8</v>
      </c>
      <c r="F50" s="1940">
        <v>111.3</v>
      </c>
    </row>
    <row r="51" spans="1:6" s="1255" customFormat="1" ht="5.0999999999999996" customHeight="1">
      <c r="A51" s="1481"/>
      <c r="B51" s="1483"/>
      <c r="C51" s="1483"/>
      <c r="D51" s="1483"/>
      <c r="E51" s="1484"/>
      <c r="F51" s="1484"/>
    </row>
    <row r="52" spans="1:6">
      <c r="A52" s="760"/>
      <c r="B52" s="760"/>
      <c r="C52" s="760"/>
      <c r="D52" s="760"/>
      <c r="E52" s="1534"/>
      <c r="F52" s="1534"/>
    </row>
    <row r="53" spans="1:6">
      <c r="A53" s="109"/>
      <c r="B53" s="109"/>
      <c r="C53" s="109"/>
      <c r="D53" s="109"/>
      <c r="E53" s="1469"/>
    </row>
  </sheetData>
  <mergeCells count="1">
    <mergeCell ref="A1:F1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52"/>
  <sheetViews>
    <sheetView showGridLines="0" topLeftCell="A4" zoomScaleNormal="100" zoomScaleSheetLayoutView="100" workbookViewId="0">
      <selection activeCell="O24" sqref="O24"/>
    </sheetView>
  </sheetViews>
  <sheetFormatPr baseColWidth="10" defaultColWidth="8.33203125" defaultRowHeight="14.4"/>
  <cols>
    <col min="1" max="1" width="28" customWidth="1"/>
    <col min="2" max="4" width="7.6640625" customWidth="1"/>
    <col min="5" max="5" width="9.6640625" customWidth="1"/>
    <col min="6" max="6" width="11.6640625" customWidth="1"/>
    <col min="7" max="7" width="8.6640625" customWidth="1"/>
    <col min="8" max="8" width="11.6640625" customWidth="1"/>
    <col min="257" max="257" width="29.6640625" customWidth="1"/>
    <col min="258" max="260" width="7.6640625" customWidth="1"/>
    <col min="261" max="261" width="9.6640625" customWidth="1"/>
    <col min="262" max="262" width="11.6640625" customWidth="1"/>
    <col min="263" max="263" width="8.6640625" customWidth="1"/>
    <col min="264" max="264" width="11.6640625" customWidth="1"/>
    <col min="513" max="513" width="29.6640625" customWidth="1"/>
    <col min="514" max="516" width="7.6640625" customWidth="1"/>
    <col min="517" max="517" width="9.6640625" customWidth="1"/>
    <col min="518" max="518" width="11.6640625" customWidth="1"/>
    <col min="519" max="519" width="8.6640625" customWidth="1"/>
    <col min="520" max="520" width="11.6640625" customWidth="1"/>
    <col min="769" max="769" width="29.6640625" customWidth="1"/>
    <col min="770" max="772" width="7.6640625" customWidth="1"/>
    <col min="773" max="773" width="9.6640625" customWidth="1"/>
    <col min="774" max="774" width="11.6640625" customWidth="1"/>
    <col min="775" max="775" width="8.6640625" customWidth="1"/>
    <col min="776" max="776" width="11.6640625" customWidth="1"/>
    <col min="1025" max="1025" width="29.6640625" customWidth="1"/>
    <col min="1026" max="1028" width="7.6640625" customWidth="1"/>
    <col min="1029" max="1029" width="9.6640625" customWidth="1"/>
    <col min="1030" max="1030" width="11.6640625" customWidth="1"/>
    <col min="1031" max="1031" width="8.6640625" customWidth="1"/>
    <col min="1032" max="1032" width="11.6640625" customWidth="1"/>
    <col min="1281" max="1281" width="29.6640625" customWidth="1"/>
    <col min="1282" max="1284" width="7.6640625" customWidth="1"/>
    <col min="1285" max="1285" width="9.6640625" customWidth="1"/>
    <col min="1286" max="1286" width="11.6640625" customWidth="1"/>
    <col min="1287" max="1287" width="8.6640625" customWidth="1"/>
    <col min="1288" max="1288" width="11.6640625" customWidth="1"/>
    <col min="1537" max="1537" width="29.6640625" customWidth="1"/>
    <col min="1538" max="1540" width="7.6640625" customWidth="1"/>
    <col min="1541" max="1541" width="9.6640625" customWidth="1"/>
    <col min="1542" max="1542" width="11.6640625" customWidth="1"/>
    <col min="1543" max="1543" width="8.6640625" customWidth="1"/>
    <col min="1544" max="1544" width="11.6640625" customWidth="1"/>
    <col min="1793" max="1793" width="29.6640625" customWidth="1"/>
    <col min="1794" max="1796" width="7.6640625" customWidth="1"/>
    <col min="1797" max="1797" width="9.6640625" customWidth="1"/>
    <col min="1798" max="1798" width="11.6640625" customWidth="1"/>
    <col min="1799" max="1799" width="8.6640625" customWidth="1"/>
    <col min="1800" max="1800" width="11.6640625" customWidth="1"/>
    <col min="2049" max="2049" width="29.6640625" customWidth="1"/>
    <col min="2050" max="2052" width="7.6640625" customWidth="1"/>
    <col min="2053" max="2053" width="9.6640625" customWidth="1"/>
    <col min="2054" max="2054" width="11.6640625" customWidth="1"/>
    <col min="2055" max="2055" width="8.6640625" customWidth="1"/>
    <col min="2056" max="2056" width="11.6640625" customWidth="1"/>
    <col min="2305" max="2305" width="29.6640625" customWidth="1"/>
    <col min="2306" max="2308" width="7.6640625" customWidth="1"/>
    <col min="2309" max="2309" width="9.6640625" customWidth="1"/>
    <col min="2310" max="2310" width="11.6640625" customWidth="1"/>
    <col min="2311" max="2311" width="8.6640625" customWidth="1"/>
    <col min="2312" max="2312" width="11.6640625" customWidth="1"/>
    <col min="2561" max="2561" width="29.6640625" customWidth="1"/>
    <col min="2562" max="2564" width="7.6640625" customWidth="1"/>
    <col min="2565" max="2565" width="9.6640625" customWidth="1"/>
    <col min="2566" max="2566" width="11.6640625" customWidth="1"/>
    <col min="2567" max="2567" width="8.6640625" customWidth="1"/>
    <col min="2568" max="2568" width="11.6640625" customWidth="1"/>
    <col min="2817" max="2817" width="29.6640625" customWidth="1"/>
    <col min="2818" max="2820" width="7.6640625" customWidth="1"/>
    <col min="2821" max="2821" width="9.6640625" customWidth="1"/>
    <col min="2822" max="2822" width="11.6640625" customWidth="1"/>
    <col min="2823" max="2823" width="8.6640625" customWidth="1"/>
    <col min="2824" max="2824" width="11.6640625" customWidth="1"/>
    <col min="3073" max="3073" width="29.6640625" customWidth="1"/>
    <col min="3074" max="3076" width="7.6640625" customWidth="1"/>
    <col min="3077" max="3077" width="9.6640625" customWidth="1"/>
    <col min="3078" max="3078" width="11.6640625" customWidth="1"/>
    <col min="3079" max="3079" width="8.6640625" customWidth="1"/>
    <col min="3080" max="3080" width="11.6640625" customWidth="1"/>
    <col min="3329" max="3329" width="29.6640625" customWidth="1"/>
    <col min="3330" max="3332" width="7.6640625" customWidth="1"/>
    <col min="3333" max="3333" width="9.6640625" customWidth="1"/>
    <col min="3334" max="3334" width="11.6640625" customWidth="1"/>
    <col min="3335" max="3335" width="8.6640625" customWidth="1"/>
    <col min="3336" max="3336" width="11.6640625" customWidth="1"/>
    <col min="3585" max="3585" width="29.6640625" customWidth="1"/>
    <col min="3586" max="3588" width="7.6640625" customWidth="1"/>
    <col min="3589" max="3589" width="9.6640625" customWidth="1"/>
    <col min="3590" max="3590" width="11.6640625" customWidth="1"/>
    <col min="3591" max="3591" width="8.6640625" customWidth="1"/>
    <col min="3592" max="3592" width="11.6640625" customWidth="1"/>
    <col min="3841" max="3841" width="29.6640625" customWidth="1"/>
    <col min="3842" max="3844" width="7.6640625" customWidth="1"/>
    <col min="3845" max="3845" width="9.6640625" customWidth="1"/>
    <col min="3846" max="3846" width="11.6640625" customWidth="1"/>
    <col min="3847" max="3847" width="8.6640625" customWidth="1"/>
    <col min="3848" max="3848" width="11.6640625" customWidth="1"/>
    <col min="4097" max="4097" width="29.6640625" customWidth="1"/>
    <col min="4098" max="4100" width="7.6640625" customWidth="1"/>
    <col min="4101" max="4101" width="9.6640625" customWidth="1"/>
    <col min="4102" max="4102" width="11.6640625" customWidth="1"/>
    <col min="4103" max="4103" width="8.6640625" customWidth="1"/>
    <col min="4104" max="4104" width="11.6640625" customWidth="1"/>
    <col min="4353" max="4353" width="29.6640625" customWidth="1"/>
    <col min="4354" max="4356" width="7.6640625" customWidth="1"/>
    <col min="4357" max="4357" width="9.6640625" customWidth="1"/>
    <col min="4358" max="4358" width="11.6640625" customWidth="1"/>
    <col min="4359" max="4359" width="8.6640625" customWidth="1"/>
    <col min="4360" max="4360" width="11.6640625" customWidth="1"/>
    <col min="4609" max="4609" width="29.6640625" customWidth="1"/>
    <col min="4610" max="4612" width="7.6640625" customWidth="1"/>
    <col min="4613" max="4613" width="9.6640625" customWidth="1"/>
    <col min="4614" max="4614" width="11.6640625" customWidth="1"/>
    <col min="4615" max="4615" width="8.6640625" customWidth="1"/>
    <col min="4616" max="4616" width="11.6640625" customWidth="1"/>
    <col min="4865" max="4865" width="29.6640625" customWidth="1"/>
    <col min="4866" max="4868" width="7.6640625" customWidth="1"/>
    <col min="4869" max="4869" width="9.6640625" customWidth="1"/>
    <col min="4870" max="4870" width="11.6640625" customWidth="1"/>
    <col min="4871" max="4871" width="8.6640625" customWidth="1"/>
    <col min="4872" max="4872" width="11.6640625" customWidth="1"/>
    <col min="5121" max="5121" width="29.6640625" customWidth="1"/>
    <col min="5122" max="5124" width="7.6640625" customWidth="1"/>
    <col min="5125" max="5125" width="9.6640625" customWidth="1"/>
    <col min="5126" max="5126" width="11.6640625" customWidth="1"/>
    <col min="5127" max="5127" width="8.6640625" customWidth="1"/>
    <col min="5128" max="5128" width="11.6640625" customWidth="1"/>
    <col min="5377" max="5377" width="29.6640625" customWidth="1"/>
    <col min="5378" max="5380" width="7.6640625" customWidth="1"/>
    <col min="5381" max="5381" width="9.6640625" customWidth="1"/>
    <col min="5382" max="5382" width="11.6640625" customWidth="1"/>
    <col min="5383" max="5383" width="8.6640625" customWidth="1"/>
    <col min="5384" max="5384" width="11.6640625" customWidth="1"/>
    <col min="5633" max="5633" width="29.6640625" customWidth="1"/>
    <col min="5634" max="5636" width="7.6640625" customWidth="1"/>
    <col min="5637" max="5637" width="9.6640625" customWidth="1"/>
    <col min="5638" max="5638" width="11.6640625" customWidth="1"/>
    <col min="5639" max="5639" width="8.6640625" customWidth="1"/>
    <col min="5640" max="5640" width="11.6640625" customWidth="1"/>
    <col min="5889" max="5889" width="29.6640625" customWidth="1"/>
    <col min="5890" max="5892" width="7.6640625" customWidth="1"/>
    <col min="5893" max="5893" width="9.6640625" customWidth="1"/>
    <col min="5894" max="5894" width="11.6640625" customWidth="1"/>
    <col min="5895" max="5895" width="8.6640625" customWidth="1"/>
    <col min="5896" max="5896" width="11.6640625" customWidth="1"/>
    <col min="6145" max="6145" width="29.6640625" customWidth="1"/>
    <col min="6146" max="6148" width="7.6640625" customWidth="1"/>
    <col min="6149" max="6149" width="9.6640625" customWidth="1"/>
    <col min="6150" max="6150" width="11.6640625" customWidth="1"/>
    <col min="6151" max="6151" width="8.6640625" customWidth="1"/>
    <col min="6152" max="6152" width="11.6640625" customWidth="1"/>
    <col min="6401" max="6401" width="29.6640625" customWidth="1"/>
    <col min="6402" max="6404" width="7.6640625" customWidth="1"/>
    <col min="6405" max="6405" width="9.6640625" customWidth="1"/>
    <col min="6406" max="6406" width="11.6640625" customWidth="1"/>
    <col min="6407" max="6407" width="8.6640625" customWidth="1"/>
    <col min="6408" max="6408" width="11.6640625" customWidth="1"/>
    <col min="6657" max="6657" width="29.6640625" customWidth="1"/>
    <col min="6658" max="6660" width="7.6640625" customWidth="1"/>
    <col min="6661" max="6661" width="9.6640625" customWidth="1"/>
    <col min="6662" max="6662" width="11.6640625" customWidth="1"/>
    <col min="6663" max="6663" width="8.6640625" customWidth="1"/>
    <col min="6664" max="6664" width="11.6640625" customWidth="1"/>
    <col min="6913" max="6913" width="29.6640625" customWidth="1"/>
    <col min="6914" max="6916" width="7.6640625" customWidth="1"/>
    <col min="6917" max="6917" width="9.6640625" customWidth="1"/>
    <col min="6918" max="6918" width="11.6640625" customWidth="1"/>
    <col min="6919" max="6919" width="8.6640625" customWidth="1"/>
    <col min="6920" max="6920" width="11.6640625" customWidth="1"/>
    <col min="7169" max="7169" width="29.6640625" customWidth="1"/>
    <col min="7170" max="7172" width="7.6640625" customWidth="1"/>
    <col min="7173" max="7173" width="9.6640625" customWidth="1"/>
    <col min="7174" max="7174" width="11.6640625" customWidth="1"/>
    <col min="7175" max="7175" width="8.6640625" customWidth="1"/>
    <col min="7176" max="7176" width="11.6640625" customWidth="1"/>
    <col min="7425" max="7425" width="29.6640625" customWidth="1"/>
    <col min="7426" max="7428" width="7.6640625" customWidth="1"/>
    <col min="7429" max="7429" width="9.6640625" customWidth="1"/>
    <col min="7430" max="7430" width="11.6640625" customWidth="1"/>
    <col min="7431" max="7431" width="8.6640625" customWidth="1"/>
    <col min="7432" max="7432" width="11.6640625" customWidth="1"/>
    <col min="7681" max="7681" width="29.6640625" customWidth="1"/>
    <col min="7682" max="7684" width="7.6640625" customWidth="1"/>
    <col min="7685" max="7685" width="9.6640625" customWidth="1"/>
    <col min="7686" max="7686" width="11.6640625" customWidth="1"/>
    <col min="7687" max="7687" width="8.6640625" customWidth="1"/>
    <col min="7688" max="7688" width="11.6640625" customWidth="1"/>
    <col min="7937" max="7937" width="29.6640625" customWidth="1"/>
    <col min="7938" max="7940" width="7.6640625" customWidth="1"/>
    <col min="7941" max="7941" width="9.6640625" customWidth="1"/>
    <col min="7942" max="7942" width="11.6640625" customWidth="1"/>
    <col min="7943" max="7943" width="8.6640625" customWidth="1"/>
    <col min="7944" max="7944" width="11.6640625" customWidth="1"/>
    <col min="8193" max="8193" width="29.6640625" customWidth="1"/>
    <col min="8194" max="8196" width="7.6640625" customWidth="1"/>
    <col min="8197" max="8197" width="9.6640625" customWidth="1"/>
    <col min="8198" max="8198" width="11.6640625" customWidth="1"/>
    <col min="8199" max="8199" width="8.6640625" customWidth="1"/>
    <col min="8200" max="8200" width="11.6640625" customWidth="1"/>
    <col min="8449" max="8449" width="29.6640625" customWidth="1"/>
    <col min="8450" max="8452" width="7.6640625" customWidth="1"/>
    <col min="8453" max="8453" width="9.6640625" customWidth="1"/>
    <col min="8454" max="8454" width="11.6640625" customWidth="1"/>
    <col min="8455" max="8455" width="8.6640625" customWidth="1"/>
    <col min="8456" max="8456" width="11.6640625" customWidth="1"/>
    <col min="8705" max="8705" width="29.6640625" customWidth="1"/>
    <col min="8706" max="8708" width="7.6640625" customWidth="1"/>
    <col min="8709" max="8709" width="9.6640625" customWidth="1"/>
    <col min="8710" max="8710" width="11.6640625" customWidth="1"/>
    <col min="8711" max="8711" width="8.6640625" customWidth="1"/>
    <col min="8712" max="8712" width="11.6640625" customWidth="1"/>
    <col min="8961" max="8961" width="29.6640625" customWidth="1"/>
    <col min="8962" max="8964" width="7.6640625" customWidth="1"/>
    <col min="8965" max="8965" width="9.6640625" customWidth="1"/>
    <col min="8966" max="8966" width="11.6640625" customWidth="1"/>
    <col min="8967" max="8967" width="8.6640625" customWidth="1"/>
    <col min="8968" max="8968" width="11.6640625" customWidth="1"/>
    <col min="9217" max="9217" width="29.6640625" customWidth="1"/>
    <col min="9218" max="9220" width="7.6640625" customWidth="1"/>
    <col min="9221" max="9221" width="9.6640625" customWidth="1"/>
    <col min="9222" max="9222" width="11.6640625" customWidth="1"/>
    <col min="9223" max="9223" width="8.6640625" customWidth="1"/>
    <col min="9224" max="9224" width="11.6640625" customWidth="1"/>
    <col min="9473" max="9473" width="29.6640625" customWidth="1"/>
    <col min="9474" max="9476" width="7.6640625" customWidth="1"/>
    <col min="9477" max="9477" width="9.6640625" customWidth="1"/>
    <col min="9478" max="9478" width="11.6640625" customWidth="1"/>
    <col min="9479" max="9479" width="8.6640625" customWidth="1"/>
    <col min="9480" max="9480" width="11.6640625" customWidth="1"/>
    <col min="9729" max="9729" width="29.6640625" customWidth="1"/>
    <col min="9730" max="9732" width="7.6640625" customWidth="1"/>
    <col min="9733" max="9733" width="9.6640625" customWidth="1"/>
    <col min="9734" max="9734" width="11.6640625" customWidth="1"/>
    <col min="9735" max="9735" width="8.6640625" customWidth="1"/>
    <col min="9736" max="9736" width="11.6640625" customWidth="1"/>
    <col min="9985" max="9985" width="29.6640625" customWidth="1"/>
    <col min="9986" max="9988" width="7.6640625" customWidth="1"/>
    <col min="9989" max="9989" width="9.6640625" customWidth="1"/>
    <col min="9990" max="9990" width="11.6640625" customWidth="1"/>
    <col min="9991" max="9991" width="8.6640625" customWidth="1"/>
    <col min="9992" max="9992" width="11.6640625" customWidth="1"/>
    <col min="10241" max="10241" width="29.6640625" customWidth="1"/>
    <col min="10242" max="10244" width="7.6640625" customWidth="1"/>
    <col min="10245" max="10245" width="9.6640625" customWidth="1"/>
    <col min="10246" max="10246" width="11.6640625" customWidth="1"/>
    <col min="10247" max="10247" width="8.6640625" customWidth="1"/>
    <col min="10248" max="10248" width="11.6640625" customWidth="1"/>
    <col min="10497" max="10497" width="29.6640625" customWidth="1"/>
    <col min="10498" max="10500" width="7.6640625" customWidth="1"/>
    <col min="10501" max="10501" width="9.6640625" customWidth="1"/>
    <col min="10502" max="10502" width="11.6640625" customWidth="1"/>
    <col min="10503" max="10503" width="8.6640625" customWidth="1"/>
    <col min="10504" max="10504" width="11.6640625" customWidth="1"/>
    <col min="10753" max="10753" width="29.6640625" customWidth="1"/>
    <col min="10754" max="10756" width="7.6640625" customWidth="1"/>
    <col min="10757" max="10757" width="9.6640625" customWidth="1"/>
    <col min="10758" max="10758" width="11.6640625" customWidth="1"/>
    <col min="10759" max="10759" width="8.6640625" customWidth="1"/>
    <col min="10760" max="10760" width="11.6640625" customWidth="1"/>
    <col min="11009" max="11009" width="29.6640625" customWidth="1"/>
    <col min="11010" max="11012" width="7.6640625" customWidth="1"/>
    <col min="11013" max="11013" width="9.6640625" customWidth="1"/>
    <col min="11014" max="11014" width="11.6640625" customWidth="1"/>
    <col min="11015" max="11015" width="8.6640625" customWidth="1"/>
    <col min="11016" max="11016" width="11.6640625" customWidth="1"/>
    <col min="11265" max="11265" width="29.6640625" customWidth="1"/>
    <col min="11266" max="11268" width="7.6640625" customWidth="1"/>
    <col min="11269" max="11269" width="9.6640625" customWidth="1"/>
    <col min="11270" max="11270" width="11.6640625" customWidth="1"/>
    <col min="11271" max="11271" width="8.6640625" customWidth="1"/>
    <col min="11272" max="11272" width="11.6640625" customWidth="1"/>
    <col min="11521" max="11521" width="29.6640625" customWidth="1"/>
    <col min="11522" max="11524" width="7.6640625" customWidth="1"/>
    <col min="11525" max="11525" width="9.6640625" customWidth="1"/>
    <col min="11526" max="11526" width="11.6640625" customWidth="1"/>
    <col min="11527" max="11527" width="8.6640625" customWidth="1"/>
    <col min="11528" max="11528" width="11.6640625" customWidth="1"/>
    <col min="11777" max="11777" width="29.6640625" customWidth="1"/>
    <col min="11778" max="11780" width="7.6640625" customWidth="1"/>
    <col min="11781" max="11781" width="9.6640625" customWidth="1"/>
    <col min="11782" max="11782" width="11.6640625" customWidth="1"/>
    <col min="11783" max="11783" width="8.6640625" customWidth="1"/>
    <col min="11784" max="11784" width="11.6640625" customWidth="1"/>
    <col min="12033" max="12033" width="29.6640625" customWidth="1"/>
    <col min="12034" max="12036" width="7.6640625" customWidth="1"/>
    <col min="12037" max="12037" width="9.6640625" customWidth="1"/>
    <col min="12038" max="12038" width="11.6640625" customWidth="1"/>
    <col min="12039" max="12039" width="8.6640625" customWidth="1"/>
    <col min="12040" max="12040" width="11.6640625" customWidth="1"/>
    <col min="12289" max="12289" width="29.6640625" customWidth="1"/>
    <col min="12290" max="12292" width="7.6640625" customWidth="1"/>
    <col min="12293" max="12293" width="9.6640625" customWidth="1"/>
    <col min="12294" max="12294" width="11.6640625" customWidth="1"/>
    <col min="12295" max="12295" width="8.6640625" customWidth="1"/>
    <col min="12296" max="12296" width="11.6640625" customWidth="1"/>
    <col min="12545" max="12545" width="29.6640625" customWidth="1"/>
    <col min="12546" max="12548" width="7.6640625" customWidth="1"/>
    <col min="12549" max="12549" width="9.6640625" customWidth="1"/>
    <col min="12550" max="12550" width="11.6640625" customWidth="1"/>
    <col min="12551" max="12551" width="8.6640625" customWidth="1"/>
    <col min="12552" max="12552" width="11.6640625" customWidth="1"/>
    <col min="12801" max="12801" width="29.6640625" customWidth="1"/>
    <col min="12802" max="12804" width="7.6640625" customWidth="1"/>
    <col min="12805" max="12805" width="9.6640625" customWidth="1"/>
    <col min="12806" max="12806" width="11.6640625" customWidth="1"/>
    <col min="12807" max="12807" width="8.6640625" customWidth="1"/>
    <col min="12808" max="12808" width="11.6640625" customWidth="1"/>
    <col min="13057" max="13057" width="29.6640625" customWidth="1"/>
    <col min="13058" max="13060" width="7.6640625" customWidth="1"/>
    <col min="13061" max="13061" width="9.6640625" customWidth="1"/>
    <col min="13062" max="13062" width="11.6640625" customWidth="1"/>
    <col min="13063" max="13063" width="8.6640625" customWidth="1"/>
    <col min="13064" max="13064" width="11.6640625" customWidth="1"/>
    <col min="13313" max="13313" width="29.6640625" customWidth="1"/>
    <col min="13314" max="13316" width="7.6640625" customWidth="1"/>
    <col min="13317" max="13317" width="9.6640625" customWidth="1"/>
    <col min="13318" max="13318" width="11.6640625" customWidth="1"/>
    <col min="13319" max="13319" width="8.6640625" customWidth="1"/>
    <col min="13320" max="13320" width="11.6640625" customWidth="1"/>
    <col min="13569" max="13569" width="29.6640625" customWidth="1"/>
    <col min="13570" max="13572" width="7.6640625" customWidth="1"/>
    <col min="13573" max="13573" width="9.6640625" customWidth="1"/>
    <col min="13574" max="13574" width="11.6640625" customWidth="1"/>
    <col min="13575" max="13575" width="8.6640625" customWidth="1"/>
    <col min="13576" max="13576" width="11.6640625" customWidth="1"/>
    <col min="13825" max="13825" width="29.6640625" customWidth="1"/>
    <col min="13826" max="13828" width="7.6640625" customWidth="1"/>
    <col min="13829" max="13829" width="9.6640625" customWidth="1"/>
    <col min="13830" max="13830" width="11.6640625" customWidth="1"/>
    <col min="13831" max="13831" width="8.6640625" customWidth="1"/>
    <col min="13832" max="13832" width="11.6640625" customWidth="1"/>
    <col min="14081" max="14081" width="29.6640625" customWidth="1"/>
    <col min="14082" max="14084" width="7.6640625" customWidth="1"/>
    <col min="14085" max="14085" width="9.6640625" customWidth="1"/>
    <col min="14086" max="14086" width="11.6640625" customWidth="1"/>
    <col min="14087" max="14087" width="8.6640625" customWidth="1"/>
    <col min="14088" max="14088" width="11.6640625" customWidth="1"/>
    <col min="14337" max="14337" width="29.6640625" customWidth="1"/>
    <col min="14338" max="14340" width="7.6640625" customWidth="1"/>
    <col min="14341" max="14341" width="9.6640625" customWidth="1"/>
    <col min="14342" max="14342" width="11.6640625" customWidth="1"/>
    <col min="14343" max="14343" width="8.6640625" customWidth="1"/>
    <col min="14344" max="14344" width="11.6640625" customWidth="1"/>
    <col min="14593" max="14593" width="29.6640625" customWidth="1"/>
    <col min="14594" max="14596" width="7.6640625" customWidth="1"/>
    <col min="14597" max="14597" width="9.6640625" customWidth="1"/>
    <col min="14598" max="14598" width="11.6640625" customWidth="1"/>
    <col min="14599" max="14599" width="8.6640625" customWidth="1"/>
    <col min="14600" max="14600" width="11.6640625" customWidth="1"/>
    <col min="14849" max="14849" width="29.6640625" customWidth="1"/>
    <col min="14850" max="14852" width="7.6640625" customWidth="1"/>
    <col min="14853" max="14853" width="9.6640625" customWidth="1"/>
    <col min="14854" max="14854" width="11.6640625" customWidth="1"/>
    <col min="14855" max="14855" width="8.6640625" customWidth="1"/>
    <col min="14856" max="14856" width="11.6640625" customWidth="1"/>
    <col min="15105" max="15105" width="29.6640625" customWidth="1"/>
    <col min="15106" max="15108" width="7.6640625" customWidth="1"/>
    <col min="15109" max="15109" width="9.6640625" customWidth="1"/>
    <col min="15110" max="15110" width="11.6640625" customWidth="1"/>
    <col min="15111" max="15111" width="8.6640625" customWidth="1"/>
    <col min="15112" max="15112" width="11.6640625" customWidth="1"/>
    <col min="15361" max="15361" width="29.6640625" customWidth="1"/>
    <col min="15362" max="15364" width="7.6640625" customWidth="1"/>
    <col min="15365" max="15365" width="9.6640625" customWidth="1"/>
    <col min="15366" max="15366" width="11.6640625" customWidth="1"/>
    <col min="15367" max="15367" width="8.6640625" customWidth="1"/>
    <col min="15368" max="15368" width="11.6640625" customWidth="1"/>
    <col min="15617" max="15617" width="29.6640625" customWidth="1"/>
    <col min="15618" max="15620" width="7.6640625" customWidth="1"/>
    <col min="15621" max="15621" width="9.6640625" customWidth="1"/>
    <col min="15622" max="15622" width="11.6640625" customWidth="1"/>
    <col min="15623" max="15623" width="8.6640625" customWidth="1"/>
    <col min="15624" max="15624" width="11.6640625" customWidth="1"/>
    <col min="15873" max="15873" width="29.6640625" customWidth="1"/>
    <col min="15874" max="15876" width="7.6640625" customWidth="1"/>
    <col min="15877" max="15877" width="9.6640625" customWidth="1"/>
    <col min="15878" max="15878" width="11.6640625" customWidth="1"/>
    <col min="15879" max="15879" width="8.6640625" customWidth="1"/>
    <col min="15880" max="15880" width="11.6640625" customWidth="1"/>
    <col min="16129" max="16129" width="29.6640625" customWidth="1"/>
    <col min="16130" max="16132" width="7.6640625" customWidth="1"/>
    <col min="16133" max="16133" width="9.6640625" customWidth="1"/>
    <col min="16134" max="16134" width="11.6640625" customWidth="1"/>
    <col min="16135" max="16135" width="8.6640625" customWidth="1"/>
    <col min="16136" max="16136" width="11.6640625" customWidth="1"/>
  </cols>
  <sheetData>
    <row r="1" spans="1:13" s="319" customFormat="1" ht="15" customHeight="1">
      <c r="A1" s="316" t="s">
        <v>244</v>
      </c>
      <c r="B1" s="317"/>
      <c r="C1" s="317"/>
      <c r="D1" s="317"/>
      <c r="E1" s="317"/>
      <c r="F1" s="318"/>
      <c r="H1" s="318"/>
    </row>
    <row r="2" spans="1:13" s="319" customFormat="1" ht="15" customHeight="1">
      <c r="A2" s="320"/>
      <c r="B2" s="317"/>
      <c r="C2" s="317"/>
      <c r="D2" s="317"/>
      <c r="E2" s="317"/>
      <c r="F2" s="318"/>
    </row>
    <row r="3" spans="1:13" s="319" customFormat="1" ht="15" customHeight="1">
      <c r="F3" s="318"/>
      <c r="H3" s="321" t="s">
        <v>245</v>
      </c>
    </row>
    <row r="4" spans="1:13" s="324" customFormat="1" ht="15" customHeight="1">
      <c r="A4" s="322" t="s">
        <v>246</v>
      </c>
      <c r="B4" s="323" t="s">
        <v>247</v>
      </c>
      <c r="C4" s="323" t="s">
        <v>248</v>
      </c>
      <c r="D4" s="323" t="s">
        <v>249</v>
      </c>
      <c r="E4" s="323" t="s">
        <v>250</v>
      </c>
      <c r="F4" s="323" t="s">
        <v>251</v>
      </c>
      <c r="G4" s="323" t="s">
        <v>252</v>
      </c>
      <c r="H4" s="323" t="s">
        <v>253</v>
      </c>
    </row>
    <row r="5" spans="1:13" s="324" customFormat="1" ht="5.0999999999999996" customHeight="1">
      <c r="A5" s="325"/>
      <c r="B5" s="321"/>
      <c r="C5" s="326"/>
      <c r="D5" s="325"/>
      <c r="E5" s="321"/>
      <c r="F5" s="321"/>
      <c r="G5" s="325"/>
      <c r="H5" s="321"/>
    </row>
    <row r="6" spans="1:13" s="324" customFormat="1" ht="15" customHeight="1">
      <c r="A6" s="327" t="s">
        <v>967</v>
      </c>
      <c r="B6" s="328">
        <f t="shared" ref="B6:H6" si="0">SUM(B7:B11)</f>
        <v>120</v>
      </c>
      <c r="C6" s="328">
        <f t="shared" si="0"/>
        <v>6</v>
      </c>
      <c r="D6" s="328">
        <f t="shared" si="0"/>
        <v>3</v>
      </c>
      <c r="E6" s="328">
        <f t="shared" si="0"/>
        <v>19</v>
      </c>
      <c r="F6" s="328">
        <f t="shared" si="0"/>
        <v>38</v>
      </c>
      <c r="G6" s="328">
        <f t="shared" si="0"/>
        <v>44</v>
      </c>
      <c r="H6" s="328">
        <f t="shared" si="0"/>
        <v>10</v>
      </c>
    </row>
    <row r="7" spans="1:13" s="324" customFormat="1" ht="15" customHeight="1">
      <c r="A7" s="329" t="s">
        <v>254</v>
      </c>
      <c r="B7" s="330">
        <f>SUM(C7:H7)</f>
        <v>53</v>
      </c>
      <c r="C7" s="330">
        <v>5</v>
      </c>
      <c r="D7" s="330">
        <v>1</v>
      </c>
      <c r="E7" s="330">
        <v>8</v>
      </c>
      <c r="F7" s="330">
        <v>17</v>
      </c>
      <c r="G7" s="330">
        <v>16</v>
      </c>
      <c r="H7" s="330">
        <v>6</v>
      </c>
    </row>
    <row r="8" spans="1:13" s="324" customFormat="1" ht="15" customHeight="1">
      <c r="A8" s="329" t="s">
        <v>255</v>
      </c>
      <c r="B8" s="330">
        <f>SUM(C8:H8)</f>
        <v>31</v>
      </c>
      <c r="C8" s="330">
        <v>1</v>
      </c>
      <c r="D8" s="330">
        <v>1</v>
      </c>
      <c r="E8" s="330">
        <v>6</v>
      </c>
      <c r="F8" s="330">
        <v>11</v>
      </c>
      <c r="G8" s="330">
        <v>11</v>
      </c>
      <c r="H8" s="330">
        <v>1</v>
      </c>
    </row>
    <row r="9" spans="1:13" s="324" customFormat="1" ht="15" customHeight="1">
      <c r="A9" s="329" t="s">
        <v>256</v>
      </c>
      <c r="B9" s="330">
        <f>SUM(C9:H9)</f>
        <v>17</v>
      </c>
      <c r="C9" s="330" t="s">
        <v>32</v>
      </c>
      <c r="D9" s="330" t="s">
        <v>32</v>
      </c>
      <c r="E9" s="330">
        <v>3</v>
      </c>
      <c r="F9" s="330">
        <v>5</v>
      </c>
      <c r="G9" s="330">
        <v>8</v>
      </c>
      <c r="H9" s="330">
        <v>1</v>
      </c>
      <c r="J9" s="332"/>
      <c r="K9" s="332"/>
      <c r="L9" s="332"/>
      <c r="M9" s="332"/>
    </row>
    <row r="10" spans="1:13" s="324" customFormat="1" ht="15" customHeight="1">
      <c r="A10" s="329" t="s">
        <v>257</v>
      </c>
      <c r="B10" s="330">
        <f>SUM(C10:H10)</f>
        <v>14</v>
      </c>
      <c r="C10" s="330" t="s">
        <v>32</v>
      </c>
      <c r="D10" s="330">
        <v>1</v>
      </c>
      <c r="E10" s="330">
        <v>2</v>
      </c>
      <c r="F10" s="330">
        <v>3</v>
      </c>
      <c r="G10" s="330">
        <v>7</v>
      </c>
      <c r="H10" s="330">
        <v>1</v>
      </c>
      <c r="J10" s="332"/>
      <c r="K10" s="332"/>
      <c r="L10" s="332"/>
      <c r="M10" s="332"/>
    </row>
    <row r="11" spans="1:13" s="324" customFormat="1" ht="15" customHeight="1">
      <c r="A11" s="329" t="s">
        <v>258</v>
      </c>
      <c r="B11" s="330">
        <f>SUM(C11:H11)</f>
        <v>5</v>
      </c>
      <c r="C11" s="330" t="s">
        <v>32</v>
      </c>
      <c r="D11" s="330" t="s">
        <v>32</v>
      </c>
      <c r="E11" s="330" t="s">
        <v>32</v>
      </c>
      <c r="F11" s="330">
        <v>2</v>
      </c>
      <c r="G11" s="330">
        <v>2</v>
      </c>
      <c r="H11" s="330">
        <v>1</v>
      </c>
      <c r="J11" s="332"/>
      <c r="K11" s="332"/>
      <c r="L11" s="332"/>
      <c r="M11" s="332"/>
    </row>
    <row r="12" spans="1:13" s="324" customFormat="1" ht="15" customHeight="1">
      <c r="A12" s="331"/>
      <c r="B12" s="1975" t="s">
        <v>969</v>
      </c>
      <c r="C12" s="1975"/>
      <c r="D12" s="1975"/>
      <c r="E12" s="1975"/>
      <c r="F12" s="1975"/>
      <c r="G12" s="1975"/>
      <c r="H12" s="1975"/>
      <c r="J12" s="332"/>
      <c r="K12" s="332"/>
      <c r="L12" s="332"/>
    </row>
    <row r="13" spans="1:13" s="324" customFormat="1" ht="15" customHeight="1">
      <c r="A13" s="329" t="s">
        <v>254</v>
      </c>
      <c r="B13" s="330" t="s">
        <v>32</v>
      </c>
      <c r="C13" s="330" t="s">
        <v>32</v>
      </c>
      <c r="D13" s="330" t="s">
        <v>32</v>
      </c>
      <c r="E13" s="330" t="s">
        <v>32</v>
      </c>
      <c r="F13" s="330" t="s">
        <v>32</v>
      </c>
      <c r="G13" s="330" t="s">
        <v>32</v>
      </c>
      <c r="H13" s="332" t="s">
        <v>32</v>
      </c>
    </row>
    <row r="14" spans="1:13" s="324" customFormat="1" ht="15" customHeight="1">
      <c r="A14" s="329" t="s">
        <v>255</v>
      </c>
      <c r="B14" s="330" t="s">
        <v>32</v>
      </c>
      <c r="C14" s="330" t="s">
        <v>32</v>
      </c>
      <c r="D14" s="330" t="s">
        <v>32</v>
      </c>
      <c r="E14" s="330" t="s">
        <v>32</v>
      </c>
      <c r="F14" s="330" t="s">
        <v>32</v>
      </c>
      <c r="G14" s="330" t="s">
        <v>32</v>
      </c>
      <c r="H14" s="332" t="s">
        <v>32</v>
      </c>
    </row>
    <row r="15" spans="1:13" s="324" customFormat="1" ht="15" customHeight="1">
      <c r="A15" s="329" t="s">
        <v>256</v>
      </c>
      <c r="B15" s="330">
        <v>1</v>
      </c>
      <c r="C15" s="330" t="s">
        <v>32</v>
      </c>
      <c r="D15" s="330" t="s">
        <v>32</v>
      </c>
      <c r="E15" s="330">
        <v>1</v>
      </c>
      <c r="F15" s="330" t="s">
        <v>32</v>
      </c>
      <c r="G15" s="330" t="s">
        <v>32</v>
      </c>
      <c r="H15" s="332" t="s">
        <v>32</v>
      </c>
    </row>
    <row r="16" spans="1:13" s="324" customFormat="1" ht="15" customHeight="1">
      <c r="A16" s="329" t="s">
        <v>257</v>
      </c>
      <c r="B16" s="330" t="s">
        <v>32</v>
      </c>
      <c r="C16" s="330" t="s">
        <v>32</v>
      </c>
      <c r="D16" s="330" t="s">
        <v>32</v>
      </c>
      <c r="E16" s="330" t="s">
        <v>32</v>
      </c>
      <c r="F16" s="333" t="s">
        <v>32</v>
      </c>
      <c r="G16" s="330" t="s">
        <v>32</v>
      </c>
      <c r="H16" s="332" t="s">
        <v>32</v>
      </c>
    </row>
    <row r="17" spans="1:8" s="324" customFormat="1" ht="15" customHeight="1">
      <c r="A17" s="329" t="s">
        <v>258</v>
      </c>
      <c r="B17" s="330" t="s">
        <v>32</v>
      </c>
      <c r="C17" s="330" t="s">
        <v>32</v>
      </c>
      <c r="D17" s="330" t="s">
        <v>32</v>
      </c>
      <c r="E17" s="330" t="s">
        <v>32</v>
      </c>
      <c r="F17" s="330" t="s">
        <v>32</v>
      </c>
      <c r="G17" s="330" t="s">
        <v>32</v>
      </c>
      <c r="H17" s="332" t="s">
        <v>32</v>
      </c>
    </row>
    <row r="18" spans="1:8" s="324" customFormat="1" ht="5.0999999999999996" customHeight="1">
      <c r="A18" s="325"/>
      <c r="B18" s="334"/>
      <c r="C18" s="335"/>
      <c r="D18" s="335"/>
      <c r="E18" s="335"/>
      <c r="F18" s="335"/>
      <c r="G18" s="335"/>
      <c r="H18" s="335"/>
    </row>
    <row r="19" spans="1:8" s="324" customFormat="1" ht="5.0999999999999996" customHeight="1">
      <c r="A19" s="336"/>
      <c r="B19" s="337"/>
      <c r="C19" s="337"/>
      <c r="D19" s="337"/>
      <c r="E19" s="337"/>
      <c r="F19" s="337"/>
      <c r="G19" s="337"/>
      <c r="H19" s="337"/>
    </row>
    <row r="20" spans="1:8" s="324" customFormat="1" ht="15" customHeight="1">
      <c r="A20" s="26" t="s">
        <v>26</v>
      </c>
      <c r="B20" s="335"/>
      <c r="C20" s="335"/>
      <c r="D20" s="335"/>
      <c r="E20" s="335"/>
      <c r="F20" s="335"/>
      <c r="G20" s="335"/>
      <c r="H20" s="335"/>
    </row>
    <row r="21" spans="1:8" s="324" customFormat="1" ht="15" customHeight="1">
      <c r="A21" s="338" t="s">
        <v>259</v>
      </c>
      <c r="B21" s="335"/>
      <c r="C21" s="335"/>
      <c r="D21" s="335"/>
      <c r="E21" s="335"/>
      <c r="F21" s="335"/>
      <c r="G21" s="335"/>
      <c r="H21" s="335"/>
    </row>
    <row r="22" spans="1:8" s="324" customFormat="1" ht="15" customHeight="1">
      <c r="A22" s="338" t="s">
        <v>260</v>
      </c>
      <c r="B22" s="335"/>
      <c r="C22" s="335"/>
      <c r="D22" s="335"/>
      <c r="E22" s="335"/>
      <c r="F22" s="335"/>
      <c r="G22" s="335"/>
      <c r="H22" s="335"/>
    </row>
    <row r="25" spans="1:8" s="342" customFormat="1" ht="15" customHeight="1">
      <c r="A25" s="339" t="s">
        <v>261</v>
      </c>
      <c r="B25" s="340"/>
      <c r="C25" s="340"/>
      <c r="D25" s="340"/>
      <c r="E25" s="341"/>
      <c r="F25" s="341"/>
      <c r="G25" s="340"/>
      <c r="H25" s="341"/>
    </row>
    <row r="26" spans="1:8" s="342" customFormat="1" ht="15" customHeight="1">
      <c r="A26" s="343"/>
      <c r="B26" s="340"/>
      <c r="C26" s="340"/>
      <c r="D26" s="340"/>
      <c r="E26" s="341"/>
      <c r="F26" s="341"/>
      <c r="G26" s="340"/>
      <c r="H26" s="341"/>
    </row>
    <row r="27" spans="1:8" s="344" customFormat="1" ht="15" customHeight="1">
      <c r="B27" s="345"/>
      <c r="C27" s="345"/>
      <c r="D27" s="345"/>
      <c r="E27" s="345"/>
      <c r="F27" s="346"/>
      <c r="G27" s="345"/>
      <c r="H27" s="346" t="s">
        <v>245</v>
      </c>
    </row>
    <row r="28" spans="1:8" s="344" customFormat="1" ht="15" customHeight="1">
      <c r="A28" s="347" t="s">
        <v>262</v>
      </c>
      <c r="B28" s="323" t="s">
        <v>231</v>
      </c>
      <c r="C28" s="1973" t="s">
        <v>263</v>
      </c>
      <c r="D28" s="1973"/>
      <c r="E28" s="1974" t="s">
        <v>264</v>
      </c>
      <c r="F28" s="1974"/>
      <c r="G28" s="1974" t="s">
        <v>265</v>
      </c>
      <c r="H28" s="1974"/>
    </row>
    <row r="29" spans="1:8" s="344" customFormat="1" ht="5.0999999999999996" customHeight="1">
      <c r="A29" s="345"/>
      <c r="B29" s="346"/>
      <c r="C29" s="345"/>
      <c r="D29" s="346"/>
      <c r="E29" s="346"/>
      <c r="F29" s="346"/>
      <c r="G29" s="346"/>
      <c r="H29" s="346"/>
    </row>
    <row r="30" spans="1:8" s="348" customFormat="1" ht="15" customHeight="1">
      <c r="A30" s="327" t="s">
        <v>968</v>
      </c>
      <c r="B30" s="328">
        <f>SUM(B31:B35)</f>
        <v>120</v>
      </c>
      <c r="C30" s="328"/>
      <c r="D30" s="328">
        <f>SUM(D31:D35)</f>
        <v>83</v>
      </c>
      <c r="E30" s="328"/>
      <c r="F30" s="328">
        <f>SUM(F31:F35)</f>
        <v>56</v>
      </c>
      <c r="G30" s="328"/>
      <c r="H30" s="328">
        <f>SUM(H31:H35)</f>
        <v>54</v>
      </c>
    </row>
    <row r="31" spans="1:8" s="344" customFormat="1" ht="15" customHeight="1">
      <c r="A31" s="329" t="s">
        <v>254</v>
      </c>
      <c r="B31" s="349">
        <v>53</v>
      </c>
      <c r="C31" s="350"/>
      <c r="D31" s="351">
        <v>34</v>
      </c>
      <c r="F31" s="351">
        <v>32</v>
      </c>
      <c r="H31" s="351">
        <v>35</v>
      </c>
    </row>
    <row r="32" spans="1:8" s="344" customFormat="1" ht="15" customHeight="1">
      <c r="A32" s="329" t="s">
        <v>255</v>
      </c>
      <c r="B32" s="349">
        <v>31</v>
      </c>
      <c r="C32" s="350"/>
      <c r="D32" s="351">
        <v>24</v>
      </c>
      <c r="F32" s="351">
        <v>11</v>
      </c>
      <c r="H32" s="351">
        <v>11</v>
      </c>
    </row>
    <row r="33" spans="1:8" s="344" customFormat="1" ht="15" customHeight="1">
      <c r="A33" s="329" t="s">
        <v>256</v>
      </c>
      <c r="B33" s="349">
        <v>17</v>
      </c>
      <c r="C33" s="350"/>
      <c r="D33" s="351">
        <v>12</v>
      </c>
      <c r="F33" s="351">
        <v>9</v>
      </c>
      <c r="H33" s="351">
        <v>2</v>
      </c>
    </row>
    <row r="34" spans="1:8" s="344" customFormat="1" ht="15" customHeight="1">
      <c r="A34" s="329" t="s">
        <v>257</v>
      </c>
      <c r="B34" s="349">
        <v>14</v>
      </c>
      <c r="C34" s="350"/>
      <c r="D34" s="351">
        <v>11</v>
      </c>
      <c r="F34" s="351">
        <v>2</v>
      </c>
      <c r="H34" s="351">
        <v>3</v>
      </c>
    </row>
    <row r="35" spans="1:8" s="344" customFormat="1" ht="15" customHeight="1">
      <c r="A35" s="329" t="s">
        <v>258</v>
      </c>
      <c r="B35" s="349">
        <v>5</v>
      </c>
      <c r="C35" s="350"/>
      <c r="D35" s="351">
        <v>2</v>
      </c>
      <c r="F35" s="330">
        <v>2</v>
      </c>
      <c r="H35" s="351">
        <v>3</v>
      </c>
    </row>
    <row r="36" spans="1:8" s="348" customFormat="1" ht="15" customHeight="1">
      <c r="A36" s="328"/>
      <c r="B36" s="1972">
        <v>2022</v>
      </c>
      <c r="C36" s="1972"/>
      <c r="D36" s="1972"/>
      <c r="E36" s="1972"/>
      <c r="F36" s="1972"/>
      <c r="G36" s="1972"/>
      <c r="H36" s="1972"/>
    </row>
    <row r="37" spans="1:8" s="344" customFormat="1" ht="15" customHeight="1">
      <c r="A37" s="329" t="s">
        <v>254</v>
      </c>
      <c r="B37" s="330" t="s">
        <v>32</v>
      </c>
      <c r="C37" s="330"/>
      <c r="D37" s="330" t="s">
        <v>32</v>
      </c>
      <c r="E37" s="330"/>
      <c r="F37" s="330" t="s">
        <v>32</v>
      </c>
      <c r="G37" s="330"/>
      <c r="H37" s="330" t="s">
        <v>32</v>
      </c>
    </row>
    <row r="38" spans="1:8" s="344" customFormat="1" ht="15" customHeight="1">
      <c r="A38" s="329" t="s">
        <v>255</v>
      </c>
      <c r="B38" s="330" t="s">
        <v>32</v>
      </c>
      <c r="C38" s="330"/>
      <c r="D38" s="330" t="s">
        <v>32</v>
      </c>
      <c r="E38" s="330"/>
      <c r="F38" s="330" t="s">
        <v>32</v>
      </c>
      <c r="G38" s="330"/>
      <c r="H38" s="330" t="s">
        <v>32</v>
      </c>
    </row>
    <row r="39" spans="1:8" s="344" customFormat="1" ht="15" customHeight="1">
      <c r="A39" s="329" t="s">
        <v>256</v>
      </c>
      <c r="B39" s="330">
        <v>1</v>
      </c>
      <c r="C39" s="330"/>
      <c r="D39" s="330">
        <v>1</v>
      </c>
      <c r="E39" s="330"/>
      <c r="F39" s="330" t="s">
        <v>32</v>
      </c>
      <c r="G39" s="330"/>
      <c r="H39" s="330" t="s">
        <v>32</v>
      </c>
    </row>
    <row r="40" spans="1:8" s="344" customFormat="1" ht="15" customHeight="1">
      <c r="A40" s="329" t="s">
        <v>257</v>
      </c>
      <c r="B40" s="330" t="s">
        <v>32</v>
      </c>
      <c r="C40" s="330"/>
      <c r="D40" s="330" t="s">
        <v>32</v>
      </c>
      <c r="E40" s="330"/>
      <c r="F40" s="330" t="s">
        <v>32</v>
      </c>
      <c r="G40" s="330"/>
      <c r="H40" s="330" t="s">
        <v>32</v>
      </c>
    </row>
    <row r="41" spans="1:8" s="344" customFormat="1" ht="15" customHeight="1">
      <c r="A41" s="329" t="s">
        <v>258</v>
      </c>
      <c r="B41" s="330" t="s">
        <v>32</v>
      </c>
      <c r="C41" s="330"/>
      <c r="D41" s="330" t="s">
        <v>32</v>
      </c>
      <c r="E41" s="330"/>
      <c r="F41" s="330" t="s">
        <v>32</v>
      </c>
      <c r="G41" s="330"/>
      <c r="H41" s="330" t="s">
        <v>32</v>
      </c>
    </row>
    <row r="42" spans="1:8" s="345" customFormat="1" ht="5.0999999999999996" customHeight="1"/>
    <row r="43" spans="1:8" s="345" customFormat="1" ht="4.6500000000000004" customHeight="1">
      <c r="A43" s="352"/>
      <c r="B43" s="353"/>
      <c r="C43" s="352"/>
      <c r="D43" s="352"/>
      <c r="E43" s="353"/>
      <c r="F43" s="354"/>
      <c r="G43" s="352"/>
      <c r="H43" s="354"/>
    </row>
    <row r="44" spans="1:8" s="324" customFormat="1" ht="15" customHeight="1">
      <c r="A44" s="26" t="s">
        <v>26</v>
      </c>
      <c r="B44" s="345"/>
      <c r="C44" s="345"/>
      <c r="D44" s="345"/>
      <c r="E44" s="345"/>
      <c r="F44" s="346"/>
      <c r="G44" s="345"/>
      <c r="H44" s="332"/>
    </row>
    <row r="45" spans="1:8" s="344" customFormat="1" ht="15" customHeight="1">
      <c r="A45" s="355" t="s">
        <v>266</v>
      </c>
      <c r="B45" s="356"/>
      <c r="C45" s="345"/>
      <c r="D45" s="345"/>
      <c r="E45" s="356"/>
      <c r="F45" s="346"/>
      <c r="G45" s="345"/>
      <c r="H45" s="346"/>
    </row>
    <row r="46" spans="1:8" s="344" customFormat="1" ht="12" customHeight="1">
      <c r="A46" s="357" t="s">
        <v>954</v>
      </c>
      <c r="B46" s="356"/>
      <c r="C46" s="345"/>
      <c r="D46" s="345"/>
      <c r="E46" s="356"/>
      <c r="F46" s="346"/>
      <c r="G46" s="345"/>
      <c r="H46" s="346"/>
    </row>
    <row r="47" spans="1:8" s="344" customFormat="1" ht="12" customHeight="1">
      <c r="A47" s="358" t="s">
        <v>267</v>
      </c>
      <c r="B47" s="356"/>
      <c r="C47" s="345"/>
      <c r="D47" s="345"/>
      <c r="E47" s="356"/>
      <c r="F47" s="346"/>
      <c r="G47" s="345"/>
      <c r="H47" s="346"/>
    </row>
    <row r="48" spans="1:8" s="344" customFormat="1" ht="12" customHeight="1">
      <c r="A48" s="358" t="s">
        <v>268</v>
      </c>
      <c r="B48" s="356"/>
      <c r="C48" s="345"/>
      <c r="D48" s="345"/>
      <c r="E48" s="356"/>
      <c r="F48" s="346"/>
      <c r="G48" s="345"/>
      <c r="H48" s="346"/>
    </row>
    <row r="49" spans="1:8" s="344" customFormat="1" ht="12" customHeight="1">
      <c r="A49" s="338" t="s">
        <v>269</v>
      </c>
      <c r="B49" s="356"/>
      <c r="C49" s="345"/>
      <c r="D49" s="345"/>
      <c r="E49" s="356"/>
      <c r="F49" s="346"/>
      <c r="G49" s="345"/>
      <c r="H49" s="346"/>
    </row>
    <row r="50" spans="1:8" s="344" customFormat="1" ht="12" customHeight="1">
      <c r="A50" s="355" t="s">
        <v>270</v>
      </c>
      <c r="B50" s="345"/>
      <c r="C50" s="345"/>
      <c r="D50" s="345"/>
      <c r="E50" s="345"/>
      <c r="F50" s="346"/>
      <c r="G50" s="359"/>
      <c r="H50" s="346"/>
    </row>
    <row r="52" spans="1:8" s="324" customFormat="1" ht="11.4">
      <c r="F52" s="332"/>
      <c r="H52" s="332"/>
    </row>
  </sheetData>
  <mergeCells count="5">
    <mergeCell ref="B36:H36"/>
    <mergeCell ref="C28:D28"/>
    <mergeCell ref="E28:F28"/>
    <mergeCell ref="G28:H28"/>
    <mergeCell ref="B12:H12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2"/>
  <sheetViews>
    <sheetView showGridLines="0" zoomScaleNormal="100" zoomScaleSheetLayoutView="100" workbookViewId="0">
      <selection activeCell="O24" sqref="O24"/>
    </sheetView>
  </sheetViews>
  <sheetFormatPr baseColWidth="10" defaultRowHeight="14.4"/>
  <cols>
    <col min="1" max="1" width="35.44140625" customWidth="1"/>
    <col min="2" max="6" width="12.6640625" customWidth="1"/>
  </cols>
  <sheetData>
    <row r="1" spans="1:6" s="1342" customFormat="1">
      <c r="A1" s="2016" t="s">
        <v>903</v>
      </c>
      <c r="B1" s="2016"/>
      <c r="C1" s="2016"/>
      <c r="D1" s="2016"/>
      <c r="E1" s="2016"/>
    </row>
    <row r="2" spans="1:6" s="1342" customFormat="1">
      <c r="A2" s="1512"/>
      <c r="B2" s="1512"/>
      <c r="C2" s="1512"/>
      <c r="D2" s="1512"/>
      <c r="E2" s="1512"/>
    </row>
    <row r="3" spans="1:6">
      <c r="A3" s="109"/>
      <c r="B3" s="1490"/>
      <c r="C3" s="1490"/>
      <c r="D3" s="1491"/>
      <c r="F3" s="1492" t="s">
        <v>809</v>
      </c>
    </row>
    <row r="4" spans="1:6" s="1255" customFormat="1" ht="5.0999999999999996" customHeight="1">
      <c r="A4" s="1515"/>
      <c r="B4" s="1515"/>
      <c r="C4" s="1515"/>
      <c r="D4" s="1516"/>
      <c r="E4" s="1516"/>
    </row>
    <row r="5" spans="1:6">
      <c r="A5" s="1513" t="s">
        <v>885</v>
      </c>
      <c r="B5" s="1514">
        <v>2018</v>
      </c>
      <c r="C5" s="1514">
        <v>2019</v>
      </c>
      <c r="D5" s="1514">
        <v>2020</v>
      </c>
      <c r="E5" s="1514">
        <v>2021</v>
      </c>
      <c r="F5" s="1514">
        <v>2022</v>
      </c>
    </row>
    <row r="6" spans="1:6" ht="5.0999999999999996" customHeight="1">
      <c r="A6" s="1493"/>
      <c r="B6" s="1494"/>
      <c r="C6" s="109"/>
      <c r="D6" s="109"/>
      <c r="E6" s="109"/>
      <c r="F6" s="109"/>
    </row>
    <row r="7" spans="1:6">
      <c r="A7" s="1517" t="s">
        <v>218</v>
      </c>
      <c r="B7" s="1518">
        <f>SUM(B8:B17)</f>
        <v>628127.4</v>
      </c>
      <c r="C7" s="1943">
        <f>SUM(C8:C17)</f>
        <v>587142.9</v>
      </c>
      <c r="D7" s="1943">
        <f>SUM(D8:D17)</f>
        <v>574635.70000000007</v>
      </c>
      <c r="E7" s="1943">
        <f>SUM(E8:E17)</f>
        <v>2396801.7000000007</v>
      </c>
      <c r="F7" s="1943">
        <f>SUM(F8:F17)</f>
        <v>2457593.7000000002</v>
      </c>
    </row>
    <row r="8" spans="1:6">
      <c r="A8" s="1495" t="s">
        <v>904</v>
      </c>
      <c r="B8" s="1496">
        <v>45842.200000000004</v>
      </c>
      <c r="C8" s="1496">
        <v>26286.799999999999</v>
      </c>
      <c r="D8" s="1496">
        <v>52980.1</v>
      </c>
      <c r="E8" s="1939">
        <v>289477.90000000008</v>
      </c>
      <c r="F8" s="1939">
        <v>452100</v>
      </c>
    </row>
    <row r="9" spans="1:6">
      <c r="A9" s="1495" t="s">
        <v>905</v>
      </c>
      <c r="B9" s="1430">
        <v>437</v>
      </c>
      <c r="C9" s="1430">
        <v>417</v>
      </c>
      <c r="D9" s="1430">
        <v>285.80000000000007</v>
      </c>
      <c r="E9" s="1939">
        <v>10</v>
      </c>
      <c r="F9" s="1938" t="s">
        <v>32</v>
      </c>
    </row>
    <row r="10" spans="1:6">
      <c r="A10" s="1495" t="s">
        <v>906</v>
      </c>
      <c r="B10" s="1430">
        <v>377042.40000000008</v>
      </c>
      <c r="C10" s="1430">
        <v>385855.9</v>
      </c>
      <c r="D10" s="1430">
        <v>419082.7</v>
      </c>
      <c r="E10" s="1939">
        <v>1520447.8000000003</v>
      </c>
      <c r="F10" s="1939">
        <v>1536881</v>
      </c>
    </row>
    <row r="11" spans="1:6">
      <c r="A11" s="1497" t="s">
        <v>907</v>
      </c>
      <c r="B11" s="1430">
        <v>13894.6</v>
      </c>
      <c r="C11" s="1430">
        <v>23940.700000000004</v>
      </c>
      <c r="D11" s="1430">
        <v>10430.699999999999</v>
      </c>
      <c r="E11" s="1939">
        <v>385343.9</v>
      </c>
      <c r="F11" s="1939">
        <v>268004</v>
      </c>
    </row>
    <row r="12" spans="1:6">
      <c r="A12" s="1495" t="s">
        <v>908</v>
      </c>
      <c r="B12" s="1430">
        <v>7720.5</v>
      </c>
      <c r="C12" s="1430">
        <v>11243.6</v>
      </c>
      <c r="D12" s="1430">
        <v>10743.599999999997</v>
      </c>
      <c r="E12" s="1939">
        <v>18065.7</v>
      </c>
      <c r="F12" s="1939">
        <v>44652</v>
      </c>
    </row>
    <row r="13" spans="1:6">
      <c r="A13" s="1495" t="s">
        <v>909</v>
      </c>
      <c r="B13" s="1430">
        <v>182041.60000000003</v>
      </c>
      <c r="C13" s="1430">
        <v>137551.4</v>
      </c>
      <c r="D13" s="1430">
        <v>79950.399999999994</v>
      </c>
      <c r="E13" s="1939">
        <v>137646.89999999997</v>
      </c>
      <c r="F13" s="1939">
        <v>143451.6</v>
      </c>
    </row>
    <row r="14" spans="1:6">
      <c r="A14" s="1495" t="s">
        <v>910</v>
      </c>
      <c r="B14" s="1498" t="s">
        <v>32</v>
      </c>
      <c r="C14" s="1498" t="s">
        <v>32</v>
      </c>
      <c r="D14" s="1498" t="s">
        <v>32</v>
      </c>
      <c r="E14" s="1941" t="s">
        <v>32</v>
      </c>
      <c r="F14" s="1941" t="s">
        <v>32</v>
      </c>
    </row>
    <row r="15" spans="1:6">
      <c r="A15" s="1495" t="s">
        <v>911</v>
      </c>
      <c r="B15" s="1498">
        <v>1031.4000000000001</v>
      </c>
      <c r="C15" s="1498">
        <v>1172</v>
      </c>
      <c r="D15" s="1498">
        <v>926.80000000000007</v>
      </c>
      <c r="E15" s="1942">
        <v>30500.5</v>
      </c>
      <c r="F15" s="1942">
        <v>6513.5</v>
      </c>
    </row>
    <row r="16" spans="1:6">
      <c r="A16" s="1495" t="s">
        <v>912</v>
      </c>
      <c r="B16" s="1500"/>
      <c r="C16" s="1501"/>
      <c r="D16" s="1501"/>
      <c r="E16" s="1934"/>
      <c r="F16" s="1934"/>
    </row>
    <row r="17" spans="1:6">
      <c r="A17" s="1495" t="s">
        <v>913</v>
      </c>
      <c r="B17" s="1430">
        <v>117.7</v>
      </c>
      <c r="C17" s="1498">
        <v>675.5</v>
      </c>
      <c r="D17" s="1498">
        <v>235.60000000000002</v>
      </c>
      <c r="E17" s="1942">
        <v>15309</v>
      </c>
      <c r="F17" s="1942">
        <v>5991.6</v>
      </c>
    </row>
    <row r="18" spans="1:6" ht="5.0999999999999996" customHeight="1">
      <c r="A18" s="1495"/>
      <c r="B18" s="1430"/>
      <c r="C18" s="1498"/>
      <c r="D18" s="1498"/>
      <c r="E18" s="1499"/>
      <c r="F18" s="1499"/>
    </row>
    <row r="19" spans="1:6">
      <c r="A19" s="1523"/>
      <c r="B19" s="1523"/>
      <c r="C19" s="1523"/>
      <c r="D19" s="1523"/>
      <c r="E19" s="1523"/>
      <c r="F19" s="1523"/>
    </row>
    <row r="20" spans="1:6">
      <c r="A20" s="1502"/>
      <c r="B20" s="1503"/>
      <c r="C20" s="1503"/>
      <c r="D20" s="1503"/>
      <c r="E20" s="1503"/>
    </row>
    <row r="21" spans="1:6" s="1342" customFormat="1">
      <c r="A21" s="1519" t="s">
        <v>914</v>
      </c>
      <c r="B21" s="1519"/>
      <c r="C21" s="1519"/>
      <c r="D21" s="1519"/>
      <c r="E21" s="109"/>
    </row>
    <row r="22" spans="1:6" s="1342" customFormat="1">
      <c r="A22" s="1519" t="s">
        <v>932</v>
      </c>
      <c r="B22" s="1519"/>
      <c r="C22" s="1519"/>
      <c r="D22" s="1519"/>
      <c r="E22" s="109"/>
    </row>
    <row r="23" spans="1:6">
      <c r="A23" s="1504"/>
      <c r="B23" s="1504"/>
      <c r="C23" s="1504"/>
      <c r="D23" s="1504"/>
      <c r="E23" s="1505"/>
    </row>
    <row r="24" spans="1:6">
      <c r="A24" s="109"/>
      <c r="B24" s="1464"/>
      <c r="C24" s="1465"/>
      <c r="D24" s="109"/>
      <c r="F24" s="1506" t="s">
        <v>809</v>
      </c>
    </row>
    <row r="25" spans="1:6" ht="5.0999999999999996" customHeight="1">
      <c r="A25" s="1520"/>
      <c r="B25" s="1520"/>
      <c r="C25" s="1507"/>
      <c r="D25" s="1508"/>
      <c r="E25" s="1507"/>
    </row>
    <row r="26" spans="1:6">
      <c r="A26" s="1521" t="s">
        <v>915</v>
      </c>
      <c r="B26" s="1514">
        <v>2018</v>
      </c>
      <c r="C26" s="1514">
        <v>2019</v>
      </c>
      <c r="D26" s="1514">
        <v>2020</v>
      </c>
      <c r="E26" s="1514">
        <v>2021</v>
      </c>
      <c r="F26" s="1514">
        <v>2022</v>
      </c>
    </row>
    <row r="27" spans="1:6" ht="5.0999999999999996" customHeight="1">
      <c r="A27" s="1507"/>
      <c r="B27" s="1507"/>
      <c r="C27" s="1508"/>
      <c r="D27" s="1508"/>
      <c r="E27" s="1508"/>
      <c r="F27" s="1508"/>
    </row>
    <row r="28" spans="1:6">
      <c r="A28" s="1521" t="s">
        <v>916</v>
      </c>
      <c r="B28" s="1522">
        <f t="shared" ref="B28:E28" si="0">SUM(B29:B39)</f>
        <v>140615.5</v>
      </c>
      <c r="C28" s="1522">
        <f t="shared" si="0"/>
        <v>137912.9</v>
      </c>
      <c r="D28" s="1522">
        <f t="shared" si="0"/>
        <v>114803.20000000001</v>
      </c>
      <c r="E28" s="1522">
        <f t="shared" si="0"/>
        <v>532400.29999999993</v>
      </c>
      <c r="F28" s="1522">
        <f t="shared" ref="F28" si="1">SUM(F29:F39)</f>
        <v>408212.00000000006</v>
      </c>
    </row>
    <row r="29" spans="1:6">
      <c r="A29" s="1509" t="s">
        <v>917</v>
      </c>
      <c r="B29" s="1939">
        <v>258</v>
      </c>
      <c r="C29" s="1939">
        <v>10849.5</v>
      </c>
      <c r="D29" s="1939">
        <v>123.4</v>
      </c>
      <c r="E29" s="1939">
        <v>3493.8</v>
      </c>
      <c r="F29" s="1939">
        <v>2356.5</v>
      </c>
    </row>
    <row r="30" spans="1:6">
      <c r="A30" s="1509" t="s">
        <v>918</v>
      </c>
      <c r="B30" s="1939">
        <v>562.1</v>
      </c>
      <c r="C30" s="1938" t="s">
        <v>32</v>
      </c>
      <c r="D30" s="1938">
        <v>471.9</v>
      </c>
      <c r="E30" s="1938">
        <v>34647.4</v>
      </c>
      <c r="F30" s="1938">
        <v>10476</v>
      </c>
    </row>
    <row r="31" spans="1:6">
      <c r="A31" s="1509" t="s">
        <v>919</v>
      </c>
      <c r="B31" s="1939">
        <v>19683.099999999999</v>
      </c>
      <c r="C31" s="1939">
        <v>8620.1</v>
      </c>
      <c r="D31" s="1939">
        <v>3331.8</v>
      </c>
      <c r="E31" s="1939">
        <v>44795.7</v>
      </c>
      <c r="F31" s="1939">
        <v>40987.599999999999</v>
      </c>
    </row>
    <row r="32" spans="1:6">
      <c r="A32" s="1509" t="s">
        <v>920</v>
      </c>
      <c r="B32" s="1939">
        <v>7.3</v>
      </c>
      <c r="C32" s="1939">
        <v>1117.7</v>
      </c>
      <c r="D32" s="1939">
        <v>3107.5</v>
      </c>
      <c r="E32" s="1939">
        <v>7502.2999999999993</v>
      </c>
      <c r="F32" s="1939">
        <v>9493.2000000000007</v>
      </c>
    </row>
    <row r="33" spans="1:6">
      <c r="A33" s="1509" t="s">
        <v>921</v>
      </c>
      <c r="B33" s="1939">
        <v>14134.9</v>
      </c>
      <c r="C33" s="1939">
        <v>8451.6</v>
      </c>
      <c r="D33" s="1939">
        <v>11777.7</v>
      </c>
      <c r="E33" s="1939">
        <v>43890.6</v>
      </c>
      <c r="F33" s="1939">
        <v>27753.9</v>
      </c>
    </row>
    <row r="34" spans="1:6">
      <c r="A34" s="1509" t="s">
        <v>922</v>
      </c>
      <c r="B34" s="1939">
        <v>45466.1</v>
      </c>
      <c r="C34" s="1939">
        <v>36183.399999999994</v>
      </c>
      <c r="D34" s="1939">
        <v>25917.9</v>
      </c>
      <c r="E34" s="1939">
        <v>116097.69999999998</v>
      </c>
      <c r="F34" s="1939">
        <v>120650.6</v>
      </c>
    </row>
    <row r="35" spans="1:6">
      <c r="A35" s="1509" t="s">
        <v>923</v>
      </c>
      <c r="B35" s="1938" t="s">
        <v>32</v>
      </c>
      <c r="C35" s="1938" t="s">
        <v>32</v>
      </c>
      <c r="D35" s="1938" t="s">
        <v>32</v>
      </c>
      <c r="E35" s="1938" t="s">
        <v>32</v>
      </c>
      <c r="F35" s="1938" t="s">
        <v>32</v>
      </c>
    </row>
    <row r="36" spans="1:6">
      <c r="A36" s="1509" t="s">
        <v>924</v>
      </c>
      <c r="B36" s="1939">
        <v>19559.400000000001</v>
      </c>
      <c r="C36" s="1939">
        <v>18689.899999999998</v>
      </c>
      <c r="D36" s="1939">
        <v>12078.400000000001</v>
      </c>
      <c r="E36" s="1939">
        <v>63115.4</v>
      </c>
      <c r="F36" s="1939">
        <v>137751</v>
      </c>
    </row>
    <row r="37" spans="1:6">
      <c r="A37" s="1509" t="s">
        <v>925</v>
      </c>
      <c r="B37" s="1939">
        <v>39066.400000000001</v>
      </c>
      <c r="C37" s="1939">
        <v>35013.899999999994</v>
      </c>
      <c r="D37" s="1939">
        <v>48355.1</v>
      </c>
      <c r="E37" s="1939">
        <v>207614.3</v>
      </c>
      <c r="F37" s="1939">
        <v>33759.799999999996</v>
      </c>
    </row>
    <row r="38" spans="1:6">
      <c r="A38" s="1509" t="s">
        <v>926</v>
      </c>
      <c r="B38" s="1939">
        <v>1867.7</v>
      </c>
      <c r="C38" s="1939">
        <v>1004.1</v>
      </c>
      <c r="D38" s="1939">
        <v>2848.7</v>
      </c>
      <c r="E38" s="1939">
        <v>1703.1000000000001</v>
      </c>
      <c r="F38" s="1939">
        <v>983.4</v>
      </c>
    </row>
    <row r="39" spans="1:6">
      <c r="A39" s="1509" t="s">
        <v>127</v>
      </c>
      <c r="B39" s="1939">
        <v>10.5</v>
      </c>
      <c r="C39" s="1939">
        <v>17982.7</v>
      </c>
      <c r="D39" s="1939">
        <v>6790.7999999999993</v>
      </c>
      <c r="E39" s="1939">
        <v>9540</v>
      </c>
      <c r="F39" s="1939">
        <v>24000</v>
      </c>
    </row>
    <row r="40" spans="1:6">
      <c r="A40" s="1521" t="s">
        <v>927</v>
      </c>
      <c r="B40" s="1944">
        <f t="shared" ref="B40:F40" si="2">SUM(B41:B50)</f>
        <v>25029.699999999997</v>
      </c>
      <c r="C40" s="1944">
        <f t="shared" si="2"/>
        <v>49790.2</v>
      </c>
      <c r="D40" s="1944">
        <f t="shared" si="2"/>
        <v>29319.300000000003</v>
      </c>
      <c r="E40" s="1944">
        <f t="shared" si="2"/>
        <v>604367.09999999986</v>
      </c>
      <c r="F40" s="1944">
        <f t="shared" si="2"/>
        <v>428649.5</v>
      </c>
    </row>
    <row r="41" spans="1:6">
      <c r="A41" s="1511" t="s">
        <v>236</v>
      </c>
      <c r="B41" s="1938">
        <v>8996.7999999999993</v>
      </c>
      <c r="C41" s="1939">
        <v>12728.400000000001</v>
      </c>
      <c r="D41" s="1939">
        <v>11503.500000000002</v>
      </c>
      <c r="E41" s="1939">
        <v>106870.9</v>
      </c>
      <c r="F41" s="1939">
        <v>16707.099999999999</v>
      </c>
    </row>
    <row r="42" spans="1:6">
      <c r="A42" s="1511" t="s">
        <v>108</v>
      </c>
      <c r="B42" s="1938" t="s">
        <v>32</v>
      </c>
      <c r="C42" s="1939">
        <v>1376.7</v>
      </c>
      <c r="D42" s="1939">
        <v>326.2</v>
      </c>
      <c r="E42" s="1939">
        <v>2810.8</v>
      </c>
      <c r="F42" s="1939">
        <v>5332.9</v>
      </c>
    </row>
    <row r="43" spans="1:6">
      <c r="A43" s="1511" t="s">
        <v>135</v>
      </c>
      <c r="B43" s="1938">
        <v>1087</v>
      </c>
      <c r="C43" s="1939">
        <v>1384.6000000000001</v>
      </c>
      <c r="D43" s="1939">
        <v>877.5</v>
      </c>
      <c r="E43" s="1938">
        <v>3238.2</v>
      </c>
      <c r="F43" s="1938" t="s">
        <v>32</v>
      </c>
    </row>
    <row r="44" spans="1:6">
      <c r="A44" s="1511" t="s">
        <v>190</v>
      </c>
      <c r="B44" s="1938">
        <v>5034.3</v>
      </c>
      <c r="C44" s="1939">
        <v>5028.3999999999996</v>
      </c>
      <c r="D44" s="1939">
        <v>2.4</v>
      </c>
      <c r="E44" s="1939">
        <v>26454.2</v>
      </c>
      <c r="F44" s="1939">
        <v>8169.1</v>
      </c>
    </row>
    <row r="45" spans="1:6">
      <c r="A45" s="1511" t="s">
        <v>928</v>
      </c>
      <c r="B45" s="1938" t="s">
        <v>32</v>
      </c>
      <c r="C45" s="1938" t="s">
        <v>32</v>
      </c>
      <c r="D45" s="1938" t="s">
        <v>32</v>
      </c>
      <c r="E45" s="1938">
        <v>15845.8</v>
      </c>
      <c r="F45" s="1938">
        <v>21957.1</v>
      </c>
    </row>
    <row r="46" spans="1:6">
      <c r="A46" s="1511" t="s">
        <v>929</v>
      </c>
      <c r="B46" s="1938">
        <v>5707.3</v>
      </c>
      <c r="C46" s="1938">
        <v>7939.5</v>
      </c>
      <c r="D46" s="1938">
        <v>2692.7</v>
      </c>
      <c r="E46" s="1938">
        <v>22942.2</v>
      </c>
      <c r="F46" s="1938">
        <v>15082.4</v>
      </c>
    </row>
    <row r="47" spans="1:6">
      <c r="A47" s="1511" t="s">
        <v>930</v>
      </c>
      <c r="B47" s="1938" t="s">
        <v>32</v>
      </c>
      <c r="C47" s="1938">
        <v>5354.7</v>
      </c>
      <c r="D47" s="1938">
        <v>8244.1</v>
      </c>
      <c r="E47" s="1938">
        <v>71399.199999999997</v>
      </c>
      <c r="F47" s="1938">
        <v>100551.1</v>
      </c>
    </row>
    <row r="48" spans="1:6">
      <c r="A48" s="1511" t="s">
        <v>164</v>
      </c>
      <c r="B48" s="1938" t="s">
        <v>32</v>
      </c>
      <c r="C48" s="1938" t="s">
        <v>32</v>
      </c>
      <c r="D48" s="1938" t="s">
        <v>32</v>
      </c>
      <c r="E48" s="1938" t="s">
        <v>32</v>
      </c>
      <c r="F48" s="1938" t="s">
        <v>32</v>
      </c>
    </row>
    <row r="49" spans="1:6">
      <c r="A49" s="1511" t="s">
        <v>842</v>
      </c>
      <c r="B49" s="1938">
        <v>1026.0999999999999</v>
      </c>
      <c r="C49" s="1939">
        <v>7241.6</v>
      </c>
      <c r="D49" s="1939">
        <v>1534.4</v>
      </c>
      <c r="E49" s="1939">
        <v>330048.59999999998</v>
      </c>
      <c r="F49" s="1939">
        <v>250531</v>
      </c>
    </row>
    <row r="50" spans="1:6">
      <c r="A50" s="109" t="s">
        <v>931</v>
      </c>
      <c r="B50" s="1938">
        <v>3178.2</v>
      </c>
      <c r="C50" s="1938">
        <v>8736.2999999999993</v>
      </c>
      <c r="D50" s="1938">
        <v>4138.5</v>
      </c>
      <c r="E50" s="1938">
        <v>24757.200000000001</v>
      </c>
      <c r="F50" s="1938">
        <v>10318.799999999999</v>
      </c>
    </row>
    <row r="51" spans="1:6" ht="5.0999999999999996" customHeight="1"/>
    <row r="52" spans="1:6">
      <c r="A52" s="1264"/>
      <c r="B52" s="1264"/>
      <c r="C52" s="1264"/>
      <c r="D52" s="1264"/>
      <c r="E52" s="1264"/>
      <c r="F52" s="1264"/>
    </row>
  </sheetData>
  <mergeCells count="1">
    <mergeCell ref="A1:E1"/>
  </mergeCells>
  <pageMargins left="0.59055118110236227" right="0.59055118110236227" top="0.59055118110236227" bottom="0.59055118110236227" header="0.59055118110236227" footer="0.59055118110236227"/>
  <pageSetup paperSize="119" scale="9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43"/>
  <sheetViews>
    <sheetView showGridLines="0" zoomScaleNormal="100" zoomScaleSheetLayoutView="90" workbookViewId="0">
      <selection activeCell="O24" sqref="O24"/>
    </sheetView>
  </sheetViews>
  <sheetFormatPr baseColWidth="10" defaultRowHeight="14.4"/>
  <cols>
    <col min="1" max="1" width="29.44140625" customWidth="1"/>
    <col min="2" max="3" width="10.33203125" customWidth="1"/>
    <col min="4" max="4" width="2.6640625" customWidth="1"/>
    <col min="5" max="5" width="10.33203125" customWidth="1"/>
    <col min="6" max="6" width="2.6640625" customWidth="1"/>
    <col min="7" max="7" width="12.6640625" customWidth="1"/>
    <col min="8" max="8" width="2.6640625" customWidth="1"/>
    <col min="9" max="9" width="10.33203125" customWidth="1"/>
    <col min="10" max="10" width="0" hidden="1" customWidth="1"/>
  </cols>
  <sheetData>
    <row r="1" spans="1:13" s="1593" customFormat="1">
      <c r="A1" s="1591" t="s">
        <v>941</v>
      </c>
      <c r="B1" s="1591"/>
      <c r="C1" s="1591"/>
      <c r="D1" s="1591"/>
      <c r="E1" s="1591"/>
      <c r="F1" s="1591"/>
      <c r="G1" s="1591"/>
      <c r="H1" s="1591"/>
      <c r="I1" s="1592"/>
      <c r="J1" s="1592"/>
    </row>
    <row r="2" spans="1:13" s="1593" customFormat="1">
      <c r="A2" s="1591" t="s">
        <v>972</v>
      </c>
      <c r="B2" s="1591"/>
      <c r="C2" s="1591"/>
      <c r="D2" s="1591"/>
      <c r="E2" s="1591"/>
      <c r="F2" s="1591"/>
      <c r="G2" s="1591"/>
      <c r="H2" s="1591"/>
      <c r="I2" s="1592"/>
      <c r="J2" s="1592"/>
    </row>
    <row r="3" spans="1:13">
      <c r="A3" s="2017" t="s">
        <v>942</v>
      </c>
      <c r="B3" s="2017"/>
      <c r="C3" s="2017"/>
      <c r="D3" s="2017"/>
      <c r="E3" s="2017"/>
      <c r="F3" s="2017"/>
      <c r="G3" s="2017"/>
      <c r="H3" s="2017"/>
      <c r="I3" s="2017"/>
      <c r="J3" s="1426"/>
    </row>
    <row r="4" spans="1:13">
      <c r="A4" s="109"/>
      <c r="B4" s="1575"/>
      <c r="C4" s="1576"/>
      <c r="D4" s="1576"/>
      <c r="E4" s="1576"/>
      <c r="F4" s="1576"/>
      <c r="G4" s="1574"/>
      <c r="H4" s="1574"/>
      <c r="J4" s="1574"/>
    </row>
    <row r="5" spans="1:13">
      <c r="A5" s="1578"/>
      <c r="B5" s="1579"/>
      <c r="C5" s="1578"/>
      <c r="D5" s="1578"/>
      <c r="E5" s="1578"/>
      <c r="F5" s="1578"/>
      <c r="G5" s="1578"/>
      <c r="H5" s="1578"/>
      <c r="I5" s="1506" t="s">
        <v>809</v>
      </c>
      <c r="J5" s="1574"/>
    </row>
    <row r="6" spans="1:13">
      <c r="A6" s="1594"/>
      <c r="B6" s="1595"/>
      <c r="C6" s="2018" t="s">
        <v>234</v>
      </c>
      <c r="D6" s="2018"/>
      <c r="E6" s="2018"/>
      <c r="F6" s="2018"/>
      <c r="G6" s="2018"/>
      <c r="H6" s="2018"/>
      <c r="I6" s="2018"/>
      <c r="J6" s="1574"/>
    </row>
    <row r="7" spans="1:13">
      <c r="A7" s="1594"/>
      <c r="B7" s="1595"/>
      <c r="C7" s="1605" t="s">
        <v>943</v>
      </c>
      <c r="D7" s="1605"/>
      <c r="E7" s="1605" t="s">
        <v>944</v>
      </c>
      <c r="F7" s="1955"/>
      <c r="G7" s="1605" t="s">
        <v>945</v>
      </c>
      <c r="H7" s="1605"/>
      <c r="I7" s="1605"/>
      <c r="J7" s="1574"/>
    </row>
    <row r="8" spans="1:13" s="1359" customFormat="1">
      <c r="A8" s="1598" t="s">
        <v>946</v>
      </c>
      <c r="B8" s="1608" t="s">
        <v>947</v>
      </c>
      <c r="C8" s="1606" t="s">
        <v>948</v>
      </c>
      <c r="D8" s="1606"/>
      <c r="E8" s="1606" t="s">
        <v>949</v>
      </c>
      <c r="F8" s="1607"/>
      <c r="G8" s="1606" t="s">
        <v>950</v>
      </c>
      <c r="H8" s="1606"/>
      <c r="I8" s="1605" t="s">
        <v>907</v>
      </c>
      <c r="J8" s="1609"/>
    </row>
    <row r="9" spans="1:13" ht="5.0999999999999996" customHeight="1">
      <c r="A9" s="1580"/>
      <c r="B9" s="1581"/>
      <c r="C9" s="1574"/>
      <c r="D9" s="1574"/>
      <c r="E9" s="1574"/>
      <c r="F9" s="1574"/>
      <c r="G9" s="1574"/>
      <c r="H9" s="1574"/>
      <c r="I9" s="1574"/>
      <c r="J9" s="1574"/>
    </row>
    <row r="10" spans="1:13" ht="20.100000000000001" customHeight="1">
      <c r="A10" s="1596" t="s">
        <v>30</v>
      </c>
      <c r="B10" s="1597">
        <f>SUM(B11:B21)</f>
        <v>408212.00000000006</v>
      </c>
      <c r="C10" s="1597">
        <f>SUM(C11:C21)</f>
        <v>377719.8</v>
      </c>
      <c r="D10" s="1597"/>
      <c r="E10" s="1597">
        <f>SUM(E11:E21)</f>
        <v>5487.6</v>
      </c>
      <c r="F10" s="1597"/>
      <c r="G10" s="1597">
        <f>SUM(G11:G21)</f>
        <v>12861.9</v>
      </c>
      <c r="H10" s="1597"/>
      <c r="I10" s="1597">
        <f>SUM(I11:I20)</f>
        <v>194.3</v>
      </c>
      <c r="J10" s="1574"/>
    </row>
    <row r="11" spans="1:13" ht="20.100000000000001" customHeight="1">
      <c r="A11" s="1580" t="s">
        <v>917</v>
      </c>
      <c r="B11" s="1939">
        <v>2356.5</v>
      </c>
      <c r="C11" s="1945">
        <v>2220.5</v>
      </c>
      <c r="D11" s="1946"/>
      <c r="E11" s="1938">
        <v>136</v>
      </c>
      <c r="F11" s="1939"/>
      <c r="G11" s="1938" t="s">
        <v>32</v>
      </c>
      <c r="H11" s="1939"/>
      <c r="I11" s="1945" t="s">
        <v>32</v>
      </c>
      <c r="J11" s="1582"/>
    </row>
    <row r="12" spans="1:13" ht="20.100000000000001" customHeight="1">
      <c r="A12" s="1580" t="s">
        <v>918</v>
      </c>
      <c r="B12" s="1938">
        <v>10476</v>
      </c>
      <c r="C12" s="1938">
        <v>10281.700000000001</v>
      </c>
      <c r="D12" s="1938"/>
      <c r="E12" s="1938" t="s">
        <v>32</v>
      </c>
      <c r="F12" s="1939"/>
      <c r="G12" s="1938" t="s">
        <v>32</v>
      </c>
      <c r="H12" s="1939"/>
      <c r="I12" s="1938">
        <v>194.3</v>
      </c>
      <c r="J12" s="1582"/>
    </row>
    <row r="13" spans="1:13" ht="20.100000000000001" customHeight="1">
      <c r="A13" s="1580" t="s">
        <v>919</v>
      </c>
      <c r="B13" s="1939">
        <v>40987.599999999999</v>
      </c>
      <c r="C13" s="1945">
        <v>40987.599999999999</v>
      </c>
      <c r="D13" s="1938"/>
      <c r="E13" s="1938" t="s">
        <v>32</v>
      </c>
      <c r="F13" s="1939"/>
      <c r="G13" s="1938" t="s">
        <v>32</v>
      </c>
      <c r="H13" s="1939"/>
      <c r="I13" s="1945" t="s">
        <v>32</v>
      </c>
      <c r="J13" s="1582"/>
    </row>
    <row r="14" spans="1:13" ht="20.100000000000001" customHeight="1">
      <c r="A14" s="1583" t="s">
        <v>920</v>
      </c>
      <c r="B14" s="1939">
        <v>9493.2000000000007</v>
      </c>
      <c r="C14" s="1945">
        <v>4779</v>
      </c>
      <c r="D14" s="1938"/>
      <c r="E14" s="1938" t="s">
        <v>32</v>
      </c>
      <c r="F14" s="1939"/>
      <c r="G14" s="1938">
        <v>4714.2</v>
      </c>
      <c r="H14" s="1939"/>
      <c r="I14" s="1945" t="s">
        <v>32</v>
      </c>
      <c r="J14" s="1582"/>
    </row>
    <row r="15" spans="1:13" ht="20.100000000000001" customHeight="1">
      <c r="A15" s="1580" t="s">
        <v>921</v>
      </c>
      <c r="B15" s="1939">
        <v>27753.9</v>
      </c>
      <c r="C15" s="1945">
        <v>14909.9</v>
      </c>
      <c r="D15" s="1938"/>
      <c r="E15" s="1938" t="s">
        <v>32</v>
      </c>
      <c r="F15" s="1939"/>
      <c r="G15" s="1938">
        <v>1825.4</v>
      </c>
      <c r="H15" s="1939"/>
      <c r="I15" s="1945" t="s">
        <v>32</v>
      </c>
      <c r="J15" s="1582"/>
      <c r="L15" s="1747"/>
      <c r="M15" s="1747"/>
    </row>
    <row r="16" spans="1:13" ht="20.100000000000001" customHeight="1">
      <c r="A16" s="1580" t="s">
        <v>922</v>
      </c>
      <c r="B16" s="1939">
        <v>120650.6</v>
      </c>
      <c r="C16" s="1938">
        <v>114999.6</v>
      </c>
      <c r="D16" s="1938"/>
      <c r="E16" s="1938">
        <v>5351.6</v>
      </c>
      <c r="F16" s="1939"/>
      <c r="G16" s="1938">
        <v>299.39999999999998</v>
      </c>
      <c r="H16" s="1939"/>
      <c r="I16" s="1938" t="s">
        <v>32</v>
      </c>
      <c r="J16" s="1582"/>
    </row>
    <row r="17" spans="1:10" ht="20.100000000000001" customHeight="1">
      <c r="A17" s="1580" t="s">
        <v>923</v>
      </c>
      <c r="B17" s="1938">
        <v>0</v>
      </c>
      <c r="C17" s="1938" t="s">
        <v>32</v>
      </c>
      <c r="D17" s="1938"/>
      <c r="E17" s="1938" t="s">
        <v>32</v>
      </c>
      <c r="F17" s="1939"/>
      <c r="G17" s="1938" t="s">
        <v>32</v>
      </c>
      <c r="H17" s="1937"/>
      <c r="I17" s="1938" t="s">
        <v>32</v>
      </c>
      <c r="J17" s="1582"/>
    </row>
    <row r="18" spans="1:10" ht="20.100000000000001" customHeight="1">
      <c r="A18" s="1580" t="s">
        <v>924</v>
      </c>
      <c r="B18" s="1939">
        <v>137751</v>
      </c>
      <c r="C18" s="1945">
        <v>137751</v>
      </c>
      <c r="D18" s="1938"/>
      <c r="E18" s="1938" t="s">
        <v>32</v>
      </c>
      <c r="F18" s="1947"/>
      <c r="G18" s="1938" t="s">
        <v>32</v>
      </c>
      <c r="H18" s="1947"/>
      <c r="I18" s="1945" t="s">
        <v>32</v>
      </c>
      <c r="J18" s="1582"/>
    </row>
    <row r="19" spans="1:10" ht="20.100000000000001" customHeight="1">
      <c r="A19" s="1509" t="s">
        <v>925</v>
      </c>
      <c r="B19" s="1939">
        <v>33759.799999999996</v>
      </c>
      <c r="C19" s="1945">
        <v>27736.899999999998</v>
      </c>
      <c r="D19" s="1938"/>
      <c r="E19" s="1938" t="s">
        <v>32</v>
      </c>
      <c r="F19" s="1939"/>
      <c r="G19" s="1938">
        <v>6022.9</v>
      </c>
      <c r="H19" s="1939"/>
      <c r="I19" s="1945" t="s">
        <v>32</v>
      </c>
      <c r="J19" s="1582"/>
    </row>
    <row r="20" spans="1:10" ht="20.100000000000001" customHeight="1">
      <c r="A20" s="1027" t="s">
        <v>926</v>
      </c>
      <c r="B20" s="1939">
        <v>983.4</v>
      </c>
      <c r="C20" s="1945">
        <v>53.6</v>
      </c>
      <c r="D20" s="1938"/>
      <c r="E20" s="1938" t="s">
        <v>32</v>
      </c>
      <c r="F20" s="1939"/>
      <c r="G20" s="1938" t="s">
        <v>32</v>
      </c>
      <c r="H20" s="1947"/>
      <c r="I20" s="1945" t="s">
        <v>32</v>
      </c>
      <c r="J20" s="1582"/>
    </row>
    <row r="21" spans="1:10" ht="20.100000000000001" customHeight="1">
      <c r="A21" s="1027" t="s">
        <v>127</v>
      </c>
      <c r="B21" s="1939">
        <v>24000</v>
      </c>
      <c r="C21" s="1945">
        <v>24000</v>
      </c>
      <c r="D21" s="1938"/>
      <c r="E21" s="1938" t="s">
        <v>32</v>
      </c>
      <c r="F21" s="1939"/>
      <c r="G21" s="1938" t="s">
        <v>32</v>
      </c>
      <c r="H21" s="1947"/>
      <c r="I21" s="1945" t="s">
        <v>32</v>
      </c>
      <c r="J21" s="1582"/>
    </row>
    <row r="22" spans="1:10" ht="21" customHeight="1">
      <c r="A22" s="1849" t="s">
        <v>1174</v>
      </c>
      <c r="B22" s="1938" t="s">
        <v>32</v>
      </c>
      <c r="C22" s="1938" t="s">
        <v>32</v>
      </c>
      <c r="D22" s="1938"/>
      <c r="E22" s="1938" t="s">
        <v>32</v>
      </c>
      <c r="F22" s="1938"/>
      <c r="G22" s="1938" t="s">
        <v>32</v>
      </c>
      <c r="H22" s="1938"/>
      <c r="I22" s="1945" t="s">
        <v>32</v>
      </c>
      <c r="J22" s="1574"/>
    </row>
    <row r="23" spans="1:10" s="1878" customFormat="1" ht="4.95" customHeight="1">
      <c r="A23" s="1879"/>
      <c r="B23" s="1880"/>
      <c r="C23" s="1880"/>
      <c r="D23" s="1880"/>
      <c r="E23" s="1880"/>
      <c r="F23" s="1880"/>
      <c r="G23" s="1880"/>
      <c r="H23" s="1880"/>
      <c r="I23" s="1883"/>
      <c r="J23" s="1882"/>
    </row>
    <row r="24" spans="1:10" s="1878" customFormat="1" ht="4.95" customHeight="1">
      <c r="A24" s="1875"/>
      <c r="B24" s="1881"/>
      <c r="C24" s="1881"/>
      <c r="D24" s="1881"/>
      <c r="E24" s="1881"/>
      <c r="F24" s="1881"/>
      <c r="G24" s="1881"/>
      <c r="H24" s="1881"/>
      <c r="I24" s="1874"/>
      <c r="J24" s="1882"/>
    </row>
    <row r="25" spans="1:10">
      <c r="A25" s="1877"/>
      <c r="B25" s="1884"/>
      <c r="C25" s="1876"/>
      <c r="D25" s="1876"/>
      <c r="E25" s="1876"/>
      <c r="F25" s="1876"/>
      <c r="G25" s="1876"/>
      <c r="H25" s="1876"/>
      <c r="I25" s="1876"/>
      <c r="J25" s="1577"/>
    </row>
    <row r="26" spans="1:10">
      <c r="A26" s="1599"/>
      <c r="B26" s="1600"/>
      <c r="C26" s="2019" t="s">
        <v>234</v>
      </c>
      <c r="D26" s="2019"/>
      <c r="E26" s="2019"/>
      <c r="F26" s="2019"/>
      <c r="G26" s="2019"/>
      <c r="H26" s="2019"/>
      <c r="I26" s="2019"/>
      <c r="J26" s="2020"/>
    </row>
    <row r="27" spans="1:10">
      <c r="A27" s="1599"/>
      <c r="B27" s="1600"/>
      <c r="C27" s="1601" t="s">
        <v>943</v>
      </c>
      <c r="D27" s="1601"/>
      <c r="E27" s="1601" t="s">
        <v>944</v>
      </c>
      <c r="F27" s="1602"/>
      <c r="G27" s="1601" t="s">
        <v>945</v>
      </c>
      <c r="H27" s="1602"/>
      <c r="I27" s="1603"/>
      <c r="J27" s="1604"/>
    </row>
    <row r="28" spans="1:10">
      <c r="A28" s="1598" t="s">
        <v>951</v>
      </c>
      <c r="B28" s="1605" t="s">
        <v>218</v>
      </c>
      <c r="C28" s="1606" t="s">
        <v>948</v>
      </c>
      <c r="D28" s="1606"/>
      <c r="E28" s="1606" t="s">
        <v>949</v>
      </c>
      <c r="F28" s="1607"/>
      <c r="G28" s="1606" t="s">
        <v>950</v>
      </c>
      <c r="H28" s="1607"/>
      <c r="I28" s="1605" t="s">
        <v>907</v>
      </c>
      <c r="J28" s="1604"/>
    </row>
    <row r="29" spans="1:10" ht="5.0999999999999996" customHeight="1">
      <c r="A29" s="1580"/>
      <c r="B29" s="1584"/>
      <c r="C29" s="1585"/>
      <c r="D29" s="1585"/>
      <c r="E29" s="1586"/>
      <c r="F29" s="1585"/>
      <c r="G29" s="1585"/>
      <c r="H29" s="1585"/>
      <c r="I29" s="1587"/>
      <c r="J29" s="1574"/>
    </row>
    <row r="30" spans="1:10" ht="20.100000000000001" customHeight="1">
      <c r="A30" s="1596" t="s">
        <v>218</v>
      </c>
      <c r="B30" s="1597">
        <f>SUM(B31:B40)</f>
        <v>428649.5</v>
      </c>
      <c r="C30" s="1597">
        <f t="shared" ref="C30:I30" si="0">SUM(C31:C40)</f>
        <v>159384.70000000001</v>
      </c>
      <c r="D30" s="1954"/>
      <c r="E30" s="1954" t="s">
        <v>32</v>
      </c>
      <c r="F30" s="1954"/>
      <c r="G30" s="1597">
        <f t="shared" si="0"/>
        <v>17877.400000000001</v>
      </c>
      <c r="H30" s="1597"/>
      <c r="I30" s="1597">
        <f t="shared" si="0"/>
        <v>238773.80000000002</v>
      </c>
      <c r="J30" s="1510">
        <f>SUM(J31:J39)</f>
        <v>0</v>
      </c>
    </row>
    <row r="31" spans="1:10" ht="20.100000000000001" customHeight="1">
      <c r="A31" s="1511" t="s">
        <v>236</v>
      </c>
      <c r="B31" s="1938">
        <v>16707.099999999999</v>
      </c>
      <c r="C31" s="1938">
        <v>10586.9</v>
      </c>
      <c r="D31" s="1936"/>
      <c r="E31" s="1938" t="s">
        <v>32</v>
      </c>
      <c r="F31" s="1938"/>
      <c r="G31" s="1938" t="s">
        <v>32</v>
      </c>
      <c r="H31" s="1949"/>
      <c r="I31" s="1938">
        <v>6120.2</v>
      </c>
      <c r="J31" s="1574"/>
    </row>
    <row r="32" spans="1:10" ht="20.100000000000001" customHeight="1">
      <c r="A32" s="1511" t="s">
        <v>108</v>
      </c>
      <c r="B32" s="1938">
        <v>5332.9</v>
      </c>
      <c r="C32" s="1950">
        <v>5332.9</v>
      </c>
      <c r="D32" s="1951"/>
      <c r="E32" s="1948" t="s">
        <v>32</v>
      </c>
      <c r="F32" s="1951"/>
      <c r="G32" s="1945" t="s">
        <v>32</v>
      </c>
      <c r="H32" s="1949"/>
      <c r="I32" s="1951" t="s">
        <v>32</v>
      </c>
      <c r="J32" s="1574"/>
    </row>
    <row r="33" spans="1:10" ht="20.100000000000001" customHeight="1">
      <c r="A33" s="1511" t="s">
        <v>135</v>
      </c>
      <c r="B33" s="1938" t="s">
        <v>32</v>
      </c>
      <c r="C33" s="1938" t="s">
        <v>32</v>
      </c>
      <c r="D33" s="1951"/>
      <c r="E33" s="1950" t="s">
        <v>32</v>
      </c>
      <c r="F33" s="1951"/>
      <c r="G33" s="1935" t="s">
        <v>32</v>
      </c>
      <c r="H33" s="1949"/>
      <c r="I33" s="1945" t="s">
        <v>32</v>
      </c>
      <c r="J33" s="1574"/>
    </row>
    <row r="34" spans="1:10" ht="20.100000000000001" customHeight="1">
      <c r="A34" s="1511" t="s">
        <v>190</v>
      </c>
      <c r="B34" s="1938">
        <v>8169.1</v>
      </c>
      <c r="C34" s="1945">
        <v>8169.1</v>
      </c>
      <c r="D34" s="1951"/>
      <c r="E34" s="1935" t="s">
        <v>32</v>
      </c>
      <c r="F34" s="1951"/>
      <c r="G34" s="1935" t="s">
        <v>32</v>
      </c>
      <c r="H34" s="1952"/>
      <c r="I34" s="1938" t="s">
        <v>32</v>
      </c>
      <c r="J34" s="1574"/>
    </row>
    <row r="35" spans="1:10" ht="20.100000000000001" customHeight="1">
      <c r="A35" s="1511" t="s">
        <v>928</v>
      </c>
      <c r="B35" s="1938">
        <v>21957.1</v>
      </c>
      <c r="C35" s="1938">
        <v>21957.1</v>
      </c>
      <c r="D35" s="1951"/>
      <c r="E35" s="1948" t="s">
        <v>32</v>
      </c>
      <c r="F35" s="1951"/>
      <c r="G35" s="1945"/>
      <c r="H35" s="1949"/>
      <c r="I35" s="1938" t="s">
        <v>32</v>
      </c>
      <c r="J35" s="1574"/>
    </row>
    <row r="36" spans="1:10" ht="20.100000000000001" customHeight="1">
      <c r="A36" s="1511" t="s">
        <v>929</v>
      </c>
      <c r="B36" s="1938">
        <v>15082.4</v>
      </c>
      <c r="C36" s="1938">
        <v>6607.5</v>
      </c>
      <c r="D36" s="1951"/>
      <c r="E36" s="1953" t="s">
        <v>32</v>
      </c>
      <c r="F36" s="1951"/>
      <c r="G36" s="1945" t="s">
        <v>32</v>
      </c>
      <c r="H36" s="1952"/>
      <c r="I36" s="1938" t="s">
        <v>32</v>
      </c>
      <c r="J36" s="1574"/>
    </row>
    <row r="37" spans="1:10" ht="20.100000000000001" customHeight="1">
      <c r="A37" s="1511" t="s">
        <v>930</v>
      </c>
      <c r="B37" s="1938">
        <v>100551.1</v>
      </c>
      <c r="C37" s="1938">
        <v>100551.1</v>
      </c>
      <c r="D37" s="1951"/>
      <c r="E37" s="1948" t="s">
        <v>32</v>
      </c>
      <c r="F37" s="1951"/>
      <c r="G37" s="1938" t="s">
        <v>32</v>
      </c>
      <c r="H37" s="1952"/>
      <c r="I37" s="1938" t="s">
        <v>32</v>
      </c>
      <c r="J37" s="1574"/>
    </row>
    <row r="38" spans="1:10" ht="20.100000000000001" customHeight="1">
      <c r="A38" s="1511" t="s">
        <v>164</v>
      </c>
      <c r="B38" s="1938" t="s">
        <v>32</v>
      </c>
      <c r="C38" s="1938" t="s">
        <v>32</v>
      </c>
      <c r="D38" s="1951"/>
      <c r="E38" s="1948" t="s">
        <v>32</v>
      </c>
      <c r="F38" s="1951"/>
      <c r="G38" s="1938" t="s">
        <v>32</v>
      </c>
      <c r="H38" s="1952"/>
      <c r="I38" s="1938" t="s">
        <v>32</v>
      </c>
      <c r="J38" s="1574"/>
    </row>
    <row r="39" spans="1:10" ht="20.100000000000001" customHeight="1">
      <c r="A39" s="1511" t="s">
        <v>842</v>
      </c>
      <c r="B39" s="1938">
        <v>250531</v>
      </c>
      <c r="C39" s="1938">
        <v>0</v>
      </c>
      <c r="D39" s="1951"/>
      <c r="E39" s="1948" t="s">
        <v>32</v>
      </c>
      <c r="F39" s="1951"/>
      <c r="G39" s="1938">
        <v>17877.400000000001</v>
      </c>
      <c r="H39" s="1952"/>
      <c r="I39" s="1938">
        <v>232653.6</v>
      </c>
      <c r="J39" s="1574"/>
    </row>
    <row r="40" spans="1:10" ht="20.100000000000001" customHeight="1">
      <c r="A40" s="109" t="s">
        <v>463</v>
      </c>
      <c r="B40" s="1938">
        <v>10318.799999999999</v>
      </c>
      <c r="C40" s="1945">
        <v>6180.1</v>
      </c>
      <c r="D40" s="1951"/>
      <c r="E40" s="1938">
        <v>4138.7</v>
      </c>
      <c r="F40" s="1951"/>
      <c r="G40" s="1938" t="s">
        <v>32</v>
      </c>
      <c r="H40" s="1952"/>
      <c r="I40" s="1938" t="s">
        <v>32</v>
      </c>
      <c r="J40" s="1574"/>
    </row>
    <row r="41" spans="1:10" ht="5.0999999999999996" customHeight="1">
      <c r="A41" s="1588"/>
      <c r="B41" s="1589"/>
      <c r="C41" s="1574"/>
      <c r="D41" s="1574"/>
      <c r="E41" s="1574"/>
      <c r="F41" s="1574"/>
      <c r="G41" s="1574"/>
      <c r="H41" s="1574"/>
      <c r="I41" s="1574"/>
      <c r="J41" s="1574"/>
    </row>
    <row r="42" spans="1:10">
      <c r="A42" s="1610"/>
      <c r="B42" s="1611"/>
      <c r="C42" s="1612"/>
      <c r="D42" s="1612"/>
      <c r="E42" s="1612"/>
      <c r="F42" s="1612"/>
      <c r="G42" s="1612"/>
      <c r="H42" s="1612"/>
      <c r="I42" s="1612"/>
      <c r="J42" s="1574"/>
    </row>
    <row r="43" spans="1:10">
      <c r="A43" s="109"/>
      <c r="B43" s="1590"/>
      <c r="C43" s="109"/>
      <c r="D43" s="109"/>
      <c r="E43" s="109"/>
      <c r="F43" s="109"/>
      <c r="G43" s="109"/>
      <c r="H43" s="109"/>
      <c r="I43" s="109"/>
      <c r="J43" s="109"/>
    </row>
  </sheetData>
  <mergeCells count="3">
    <mergeCell ref="A3:I3"/>
    <mergeCell ref="C6:I6"/>
    <mergeCell ref="C26:J26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4"/>
  <sheetViews>
    <sheetView showGridLines="0" zoomScaleNormal="100" zoomScaleSheetLayoutView="100" workbookViewId="0">
      <selection activeCell="O24" sqref="O24"/>
    </sheetView>
  </sheetViews>
  <sheetFormatPr baseColWidth="10" defaultColWidth="9.44140625" defaultRowHeight="14.4"/>
  <cols>
    <col min="1" max="1" width="25.6640625" customWidth="1"/>
    <col min="2" max="2" width="5.6640625" customWidth="1"/>
    <col min="3" max="3" width="7.6640625" customWidth="1"/>
    <col min="4" max="4" width="5.33203125" customWidth="1"/>
    <col min="5" max="5" width="5.6640625" customWidth="1"/>
    <col min="6" max="6" width="6.6640625" customWidth="1"/>
    <col min="7" max="7" width="5.6640625" customWidth="1"/>
    <col min="8" max="8" width="7.33203125" customWidth="1"/>
    <col min="9" max="9" width="7.6640625" customWidth="1"/>
    <col min="10" max="10" width="5.33203125" customWidth="1"/>
    <col min="11" max="11" width="4.88671875" customWidth="1"/>
    <col min="12" max="12" width="6.5546875" customWidth="1"/>
    <col min="257" max="257" width="25.6640625" customWidth="1"/>
    <col min="258" max="258" width="5.6640625" customWidth="1"/>
    <col min="259" max="259" width="7.6640625" customWidth="1"/>
    <col min="260" max="260" width="8.88671875" customWidth="1"/>
    <col min="261" max="261" width="5.6640625" customWidth="1"/>
    <col min="262" max="262" width="6.6640625" customWidth="1"/>
    <col min="263" max="263" width="5.6640625" customWidth="1"/>
    <col min="264" max="264" width="7.33203125" customWidth="1"/>
    <col min="265" max="265" width="7.6640625" customWidth="1"/>
    <col min="266" max="266" width="5.33203125" customWidth="1"/>
    <col min="267" max="267" width="5.6640625" customWidth="1"/>
    <col min="268" max="268" width="6.6640625" customWidth="1"/>
    <col min="513" max="513" width="25.6640625" customWidth="1"/>
    <col min="514" max="514" width="5.6640625" customWidth="1"/>
    <col min="515" max="515" width="7.6640625" customWidth="1"/>
    <col min="516" max="516" width="8.88671875" customWidth="1"/>
    <col min="517" max="517" width="5.6640625" customWidth="1"/>
    <col min="518" max="518" width="6.6640625" customWidth="1"/>
    <col min="519" max="519" width="5.6640625" customWidth="1"/>
    <col min="520" max="520" width="7.33203125" customWidth="1"/>
    <col min="521" max="521" width="7.6640625" customWidth="1"/>
    <col min="522" max="522" width="5.33203125" customWidth="1"/>
    <col min="523" max="523" width="5.6640625" customWidth="1"/>
    <col min="524" max="524" width="6.6640625" customWidth="1"/>
    <col min="769" max="769" width="25.6640625" customWidth="1"/>
    <col min="770" max="770" width="5.6640625" customWidth="1"/>
    <col min="771" max="771" width="7.6640625" customWidth="1"/>
    <col min="772" max="772" width="8.88671875" customWidth="1"/>
    <col min="773" max="773" width="5.6640625" customWidth="1"/>
    <col min="774" max="774" width="6.6640625" customWidth="1"/>
    <col min="775" max="775" width="5.6640625" customWidth="1"/>
    <col min="776" max="776" width="7.33203125" customWidth="1"/>
    <col min="777" max="777" width="7.6640625" customWidth="1"/>
    <col min="778" max="778" width="5.33203125" customWidth="1"/>
    <col min="779" max="779" width="5.6640625" customWidth="1"/>
    <col min="780" max="780" width="6.6640625" customWidth="1"/>
    <col min="1025" max="1025" width="25.6640625" customWidth="1"/>
    <col min="1026" max="1026" width="5.6640625" customWidth="1"/>
    <col min="1027" max="1027" width="7.6640625" customWidth="1"/>
    <col min="1028" max="1028" width="8.88671875" customWidth="1"/>
    <col min="1029" max="1029" width="5.6640625" customWidth="1"/>
    <col min="1030" max="1030" width="6.6640625" customWidth="1"/>
    <col min="1031" max="1031" width="5.6640625" customWidth="1"/>
    <col min="1032" max="1032" width="7.33203125" customWidth="1"/>
    <col min="1033" max="1033" width="7.6640625" customWidth="1"/>
    <col min="1034" max="1034" width="5.33203125" customWidth="1"/>
    <col min="1035" max="1035" width="5.6640625" customWidth="1"/>
    <col min="1036" max="1036" width="6.6640625" customWidth="1"/>
    <col min="1281" max="1281" width="25.6640625" customWidth="1"/>
    <col min="1282" max="1282" width="5.6640625" customWidth="1"/>
    <col min="1283" max="1283" width="7.6640625" customWidth="1"/>
    <col min="1284" max="1284" width="8.88671875" customWidth="1"/>
    <col min="1285" max="1285" width="5.6640625" customWidth="1"/>
    <col min="1286" max="1286" width="6.6640625" customWidth="1"/>
    <col min="1287" max="1287" width="5.6640625" customWidth="1"/>
    <col min="1288" max="1288" width="7.33203125" customWidth="1"/>
    <col min="1289" max="1289" width="7.6640625" customWidth="1"/>
    <col min="1290" max="1290" width="5.33203125" customWidth="1"/>
    <col min="1291" max="1291" width="5.6640625" customWidth="1"/>
    <col min="1292" max="1292" width="6.6640625" customWidth="1"/>
    <col min="1537" max="1537" width="25.6640625" customWidth="1"/>
    <col min="1538" max="1538" width="5.6640625" customWidth="1"/>
    <col min="1539" max="1539" width="7.6640625" customWidth="1"/>
    <col min="1540" max="1540" width="8.88671875" customWidth="1"/>
    <col min="1541" max="1541" width="5.6640625" customWidth="1"/>
    <col min="1542" max="1542" width="6.6640625" customWidth="1"/>
    <col min="1543" max="1543" width="5.6640625" customWidth="1"/>
    <col min="1544" max="1544" width="7.33203125" customWidth="1"/>
    <col min="1545" max="1545" width="7.6640625" customWidth="1"/>
    <col min="1546" max="1546" width="5.33203125" customWidth="1"/>
    <col min="1547" max="1547" width="5.6640625" customWidth="1"/>
    <col min="1548" max="1548" width="6.6640625" customWidth="1"/>
    <col min="1793" max="1793" width="25.6640625" customWidth="1"/>
    <col min="1794" max="1794" width="5.6640625" customWidth="1"/>
    <col min="1795" max="1795" width="7.6640625" customWidth="1"/>
    <col min="1796" max="1796" width="8.88671875" customWidth="1"/>
    <col min="1797" max="1797" width="5.6640625" customWidth="1"/>
    <col min="1798" max="1798" width="6.6640625" customWidth="1"/>
    <col min="1799" max="1799" width="5.6640625" customWidth="1"/>
    <col min="1800" max="1800" width="7.33203125" customWidth="1"/>
    <col min="1801" max="1801" width="7.6640625" customWidth="1"/>
    <col min="1802" max="1802" width="5.33203125" customWidth="1"/>
    <col min="1803" max="1803" width="5.6640625" customWidth="1"/>
    <col min="1804" max="1804" width="6.6640625" customWidth="1"/>
    <col min="2049" max="2049" width="25.6640625" customWidth="1"/>
    <col min="2050" max="2050" width="5.6640625" customWidth="1"/>
    <col min="2051" max="2051" width="7.6640625" customWidth="1"/>
    <col min="2052" max="2052" width="8.88671875" customWidth="1"/>
    <col min="2053" max="2053" width="5.6640625" customWidth="1"/>
    <col min="2054" max="2054" width="6.6640625" customWidth="1"/>
    <col min="2055" max="2055" width="5.6640625" customWidth="1"/>
    <col min="2056" max="2056" width="7.33203125" customWidth="1"/>
    <col min="2057" max="2057" width="7.6640625" customWidth="1"/>
    <col min="2058" max="2058" width="5.33203125" customWidth="1"/>
    <col min="2059" max="2059" width="5.6640625" customWidth="1"/>
    <col min="2060" max="2060" width="6.6640625" customWidth="1"/>
    <col min="2305" max="2305" width="25.6640625" customWidth="1"/>
    <col min="2306" max="2306" width="5.6640625" customWidth="1"/>
    <col min="2307" max="2307" width="7.6640625" customWidth="1"/>
    <col min="2308" max="2308" width="8.88671875" customWidth="1"/>
    <col min="2309" max="2309" width="5.6640625" customWidth="1"/>
    <col min="2310" max="2310" width="6.6640625" customWidth="1"/>
    <col min="2311" max="2311" width="5.6640625" customWidth="1"/>
    <col min="2312" max="2312" width="7.33203125" customWidth="1"/>
    <col min="2313" max="2313" width="7.6640625" customWidth="1"/>
    <col min="2314" max="2314" width="5.33203125" customWidth="1"/>
    <col min="2315" max="2315" width="5.6640625" customWidth="1"/>
    <col min="2316" max="2316" width="6.6640625" customWidth="1"/>
    <col min="2561" max="2561" width="25.6640625" customWidth="1"/>
    <col min="2562" max="2562" width="5.6640625" customWidth="1"/>
    <col min="2563" max="2563" width="7.6640625" customWidth="1"/>
    <col min="2564" max="2564" width="8.88671875" customWidth="1"/>
    <col min="2565" max="2565" width="5.6640625" customWidth="1"/>
    <col min="2566" max="2566" width="6.6640625" customWidth="1"/>
    <col min="2567" max="2567" width="5.6640625" customWidth="1"/>
    <col min="2568" max="2568" width="7.33203125" customWidth="1"/>
    <col min="2569" max="2569" width="7.6640625" customWidth="1"/>
    <col min="2570" max="2570" width="5.33203125" customWidth="1"/>
    <col min="2571" max="2571" width="5.6640625" customWidth="1"/>
    <col min="2572" max="2572" width="6.6640625" customWidth="1"/>
    <col min="2817" max="2817" width="25.6640625" customWidth="1"/>
    <col min="2818" max="2818" width="5.6640625" customWidth="1"/>
    <col min="2819" max="2819" width="7.6640625" customWidth="1"/>
    <col min="2820" max="2820" width="8.88671875" customWidth="1"/>
    <col min="2821" max="2821" width="5.6640625" customWidth="1"/>
    <col min="2822" max="2822" width="6.6640625" customWidth="1"/>
    <col min="2823" max="2823" width="5.6640625" customWidth="1"/>
    <col min="2824" max="2824" width="7.33203125" customWidth="1"/>
    <col min="2825" max="2825" width="7.6640625" customWidth="1"/>
    <col min="2826" max="2826" width="5.33203125" customWidth="1"/>
    <col min="2827" max="2827" width="5.6640625" customWidth="1"/>
    <col min="2828" max="2828" width="6.6640625" customWidth="1"/>
    <col min="3073" max="3073" width="25.6640625" customWidth="1"/>
    <col min="3074" max="3074" width="5.6640625" customWidth="1"/>
    <col min="3075" max="3075" width="7.6640625" customWidth="1"/>
    <col min="3076" max="3076" width="8.88671875" customWidth="1"/>
    <col min="3077" max="3077" width="5.6640625" customWidth="1"/>
    <col min="3078" max="3078" width="6.6640625" customWidth="1"/>
    <col min="3079" max="3079" width="5.6640625" customWidth="1"/>
    <col min="3080" max="3080" width="7.33203125" customWidth="1"/>
    <col min="3081" max="3081" width="7.6640625" customWidth="1"/>
    <col min="3082" max="3082" width="5.33203125" customWidth="1"/>
    <col min="3083" max="3083" width="5.6640625" customWidth="1"/>
    <col min="3084" max="3084" width="6.6640625" customWidth="1"/>
    <col min="3329" max="3329" width="25.6640625" customWidth="1"/>
    <col min="3330" max="3330" width="5.6640625" customWidth="1"/>
    <col min="3331" max="3331" width="7.6640625" customWidth="1"/>
    <col min="3332" max="3332" width="8.88671875" customWidth="1"/>
    <col min="3333" max="3333" width="5.6640625" customWidth="1"/>
    <col min="3334" max="3334" width="6.6640625" customWidth="1"/>
    <col min="3335" max="3335" width="5.6640625" customWidth="1"/>
    <col min="3336" max="3336" width="7.33203125" customWidth="1"/>
    <col min="3337" max="3337" width="7.6640625" customWidth="1"/>
    <col min="3338" max="3338" width="5.33203125" customWidth="1"/>
    <col min="3339" max="3339" width="5.6640625" customWidth="1"/>
    <col min="3340" max="3340" width="6.6640625" customWidth="1"/>
    <col min="3585" max="3585" width="25.6640625" customWidth="1"/>
    <col min="3586" max="3586" width="5.6640625" customWidth="1"/>
    <col min="3587" max="3587" width="7.6640625" customWidth="1"/>
    <col min="3588" max="3588" width="8.88671875" customWidth="1"/>
    <col min="3589" max="3589" width="5.6640625" customWidth="1"/>
    <col min="3590" max="3590" width="6.6640625" customWidth="1"/>
    <col min="3591" max="3591" width="5.6640625" customWidth="1"/>
    <col min="3592" max="3592" width="7.33203125" customWidth="1"/>
    <col min="3593" max="3593" width="7.6640625" customWidth="1"/>
    <col min="3594" max="3594" width="5.33203125" customWidth="1"/>
    <col min="3595" max="3595" width="5.6640625" customWidth="1"/>
    <col min="3596" max="3596" width="6.6640625" customWidth="1"/>
    <col min="3841" max="3841" width="25.6640625" customWidth="1"/>
    <col min="3842" max="3842" width="5.6640625" customWidth="1"/>
    <col min="3843" max="3843" width="7.6640625" customWidth="1"/>
    <col min="3844" max="3844" width="8.88671875" customWidth="1"/>
    <col min="3845" max="3845" width="5.6640625" customWidth="1"/>
    <col min="3846" max="3846" width="6.6640625" customWidth="1"/>
    <col min="3847" max="3847" width="5.6640625" customWidth="1"/>
    <col min="3848" max="3848" width="7.33203125" customWidth="1"/>
    <col min="3849" max="3849" width="7.6640625" customWidth="1"/>
    <col min="3850" max="3850" width="5.33203125" customWidth="1"/>
    <col min="3851" max="3851" width="5.6640625" customWidth="1"/>
    <col min="3852" max="3852" width="6.6640625" customWidth="1"/>
    <col min="4097" max="4097" width="25.6640625" customWidth="1"/>
    <col min="4098" max="4098" width="5.6640625" customWidth="1"/>
    <col min="4099" max="4099" width="7.6640625" customWidth="1"/>
    <col min="4100" max="4100" width="8.88671875" customWidth="1"/>
    <col min="4101" max="4101" width="5.6640625" customWidth="1"/>
    <col min="4102" max="4102" width="6.6640625" customWidth="1"/>
    <col min="4103" max="4103" width="5.6640625" customWidth="1"/>
    <col min="4104" max="4104" width="7.33203125" customWidth="1"/>
    <col min="4105" max="4105" width="7.6640625" customWidth="1"/>
    <col min="4106" max="4106" width="5.33203125" customWidth="1"/>
    <col min="4107" max="4107" width="5.6640625" customWidth="1"/>
    <col min="4108" max="4108" width="6.6640625" customWidth="1"/>
    <col min="4353" max="4353" width="25.6640625" customWidth="1"/>
    <col min="4354" max="4354" width="5.6640625" customWidth="1"/>
    <col min="4355" max="4355" width="7.6640625" customWidth="1"/>
    <col min="4356" max="4356" width="8.88671875" customWidth="1"/>
    <col min="4357" max="4357" width="5.6640625" customWidth="1"/>
    <col min="4358" max="4358" width="6.6640625" customWidth="1"/>
    <col min="4359" max="4359" width="5.6640625" customWidth="1"/>
    <col min="4360" max="4360" width="7.33203125" customWidth="1"/>
    <col min="4361" max="4361" width="7.6640625" customWidth="1"/>
    <col min="4362" max="4362" width="5.33203125" customWidth="1"/>
    <col min="4363" max="4363" width="5.6640625" customWidth="1"/>
    <col min="4364" max="4364" width="6.6640625" customWidth="1"/>
    <col min="4609" max="4609" width="25.6640625" customWidth="1"/>
    <col min="4610" max="4610" width="5.6640625" customWidth="1"/>
    <col min="4611" max="4611" width="7.6640625" customWidth="1"/>
    <col min="4612" max="4612" width="8.88671875" customWidth="1"/>
    <col min="4613" max="4613" width="5.6640625" customWidth="1"/>
    <col min="4614" max="4614" width="6.6640625" customWidth="1"/>
    <col min="4615" max="4615" width="5.6640625" customWidth="1"/>
    <col min="4616" max="4616" width="7.33203125" customWidth="1"/>
    <col min="4617" max="4617" width="7.6640625" customWidth="1"/>
    <col min="4618" max="4618" width="5.33203125" customWidth="1"/>
    <col min="4619" max="4619" width="5.6640625" customWidth="1"/>
    <col min="4620" max="4620" width="6.6640625" customWidth="1"/>
    <col min="4865" max="4865" width="25.6640625" customWidth="1"/>
    <col min="4866" max="4866" width="5.6640625" customWidth="1"/>
    <col min="4867" max="4867" width="7.6640625" customWidth="1"/>
    <col min="4868" max="4868" width="8.88671875" customWidth="1"/>
    <col min="4869" max="4869" width="5.6640625" customWidth="1"/>
    <col min="4870" max="4870" width="6.6640625" customWidth="1"/>
    <col min="4871" max="4871" width="5.6640625" customWidth="1"/>
    <col min="4872" max="4872" width="7.33203125" customWidth="1"/>
    <col min="4873" max="4873" width="7.6640625" customWidth="1"/>
    <col min="4874" max="4874" width="5.33203125" customWidth="1"/>
    <col min="4875" max="4875" width="5.6640625" customWidth="1"/>
    <col min="4876" max="4876" width="6.6640625" customWidth="1"/>
    <col min="5121" max="5121" width="25.6640625" customWidth="1"/>
    <col min="5122" max="5122" width="5.6640625" customWidth="1"/>
    <col min="5123" max="5123" width="7.6640625" customWidth="1"/>
    <col min="5124" max="5124" width="8.88671875" customWidth="1"/>
    <col min="5125" max="5125" width="5.6640625" customWidth="1"/>
    <col min="5126" max="5126" width="6.6640625" customWidth="1"/>
    <col min="5127" max="5127" width="5.6640625" customWidth="1"/>
    <col min="5128" max="5128" width="7.33203125" customWidth="1"/>
    <col min="5129" max="5129" width="7.6640625" customWidth="1"/>
    <col min="5130" max="5130" width="5.33203125" customWidth="1"/>
    <col min="5131" max="5131" width="5.6640625" customWidth="1"/>
    <col min="5132" max="5132" width="6.6640625" customWidth="1"/>
    <col min="5377" max="5377" width="25.6640625" customWidth="1"/>
    <col min="5378" max="5378" width="5.6640625" customWidth="1"/>
    <col min="5379" max="5379" width="7.6640625" customWidth="1"/>
    <col min="5380" max="5380" width="8.88671875" customWidth="1"/>
    <col min="5381" max="5381" width="5.6640625" customWidth="1"/>
    <col min="5382" max="5382" width="6.6640625" customWidth="1"/>
    <col min="5383" max="5383" width="5.6640625" customWidth="1"/>
    <col min="5384" max="5384" width="7.33203125" customWidth="1"/>
    <col min="5385" max="5385" width="7.6640625" customWidth="1"/>
    <col min="5386" max="5386" width="5.33203125" customWidth="1"/>
    <col min="5387" max="5387" width="5.6640625" customWidth="1"/>
    <col min="5388" max="5388" width="6.6640625" customWidth="1"/>
    <col min="5633" max="5633" width="25.6640625" customWidth="1"/>
    <col min="5634" max="5634" width="5.6640625" customWidth="1"/>
    <col min="5635" max="5635" width="7.6640625" customWidth="1"/>
    <col min="5636" max="5636" width="8.88671875" customWidth="1"/>
    <col min="5637" max="5637" width="5.6640625" customWidth="1"/>
    <col min="5638" max="5638" width="6.6640625" customWidth="1"/>
    <col min="5639" max="5639" width="5.6640625" customWidth="1"/>
    <col min="5640" max="5640" width="7.33203125" customWidth="1"/>
    <col min="5641" max="5641" width="7.6640625" customWidth="1"/>
    <col min="5642" max="5642" width="5.33203125" customWidth="1"/>
    <col min="5643" max="5643" width="5.6640625" customWidth="1"/>
    <col min="5644" max="5644" width="6.6640625" customWidth="1"/>
    <col min="5889" max="5889" width="25.6640625" customWidth="1"/>
    <col min="5890" max="5890" width="5.6640625" customWidth="1"/>
    <col min="5891" max="5891" width="7.6640625" customWidth="1"/>
    <col min="5892" max="5892" width="8.88671875" customWidth="1"/>
    <col min="5893" max="5893" width="5.6640625" customWidth="1"/>
    <col min="5894" max="5894" width="6.6640625" customWidth="1"/>
    <col min="5895" max="5895" width="5.6640625" customWidth="1"/>
    <col min="5896" max="5896" width="7.33203125" customWidth="1"/>
    <col min="5897" max="5897" width="7.6640625" customWidth="1"/>
    <col min="5898" max="5898" width="5.33203125" customWidth="1"/>
    <col min="5899" max="5899" width="5.6640625" customWidth="1"/>
    <col min="5900" max="5900" width="6.6640625" customWidth="1"/>
    <col min="6145" max="6145" width="25.6640625" customWidth="1"/>
    <col min="6146" max="6146" width="5.6640625" customWidth="1"/>
    <col min="6147" max="6147" width="7.6640625" customWidth="1"/>
    <col min="6148" max="6148" width="8.88671875" customWidth="1"/>
    <col min="6149" max="6149" width="5.6640625" customWidth="1"/>
    <col min="6150" max="6150" width="6.6640625" customWidth="1"/>
    <col min="6151" max="6151" width="5.6640625" customWidth="1"/>
    <col min="6152" max="6152" width="7.33203125" customWidth="1"/>
    <col min="6153" max="6153" width="7.6640625" customWidth="1"/>
    <col min="6154" max="6154" width="5.33203125" customWidth="1"/>
    <col min="6155" max="6155" width="5.6640625" customWidth="1"/>
    <col min="6156" max="6156" width="6.6640625" customWidth="1"/>
    <col min="6401" max="6401" width="25.6640625" customWidth="1"/>
    <col min="6402" max="6402" width="5.6640625" customWidth="1"/>
    <col min="6403" max="6403" width="7.6640625" customWidth="1"/>
    <col min="6404" max="6404" width="8.88671875" customWidth="1"/>
    <col min="6405" max="6405" width="5.6640625" customWidth="1"/>
    <col min="6406" max="6406" width="6.6640625" customWidth="1"/>
    <col min="6407" max="6407" width="5.6640625" customWidth="1"/>
    <col min="6408" max="6408" width="7.33203125" customWidth="1"/>
    <col min="6409" max="6409" width="7.6640625" customWidth="1"/>
    <col min="6410" max="6410" width="5.33203125" customWidth="1"/>
    <col min="6411" max="6411" width="5.6640625" customWidth="1"/>
    <col min="6412" max="6412" width="6.6640625" customWidth="1"/>
    <col min="6657" max="6657" width="25.6640625" customWidth="1"/>
    <col min="6658" max="6658" width="5.6640625" customWidth="1"/>
    <col min="6659" max="6659" width="7.6640625" customWidth="1"/>
    <col min="6660" max="6660" width="8.88671875" customWidth="1"/>
    <col min="6661" max="6661" width="5.6640625" customWidth="1"/>
    <col min="6662" max="6662" width="6.6640625" customWidth="1"/>
    <col min="6663" max="6663" width="5.6640625" customWidth="1"/>
    <col min="6664" max="6664" width="7.33203125" customWidth="1"/>
    <col min="6665" max="6665" width="7.6640625" customWidth="1"/>
    <col min="6666" max="6666" width="5.33203125" customWidth="1"/>
    <col min="6667" max="6667" width="5.6640625" customWidth="1"/>
    <col min="6668" max="6668" width="6.6640625" customWidth="1"/>
    <col min="6913" max="6913" width="25.6640625" customWidth="1"/>
    <col min="6914" max="6914" width="5.6640625" customWidth="1"/>
    <col min="6915" max="6915" width="7.6640625" customWidth="1"/>
    <col min="6916" max="6916" width="8.88671875" customWidth="1"/>
    <col min="6917" max="6917" width="5.6640625" customWidth="1"/>
    <col min="6918" max="6918" width="6.6640625" customWidth="1"/>
    <col min="6919" max="6919" width="5.6640625" customWidth="1"/>
    <col min="6920" max="6920" width="7.33203125" customWidth="1"/>
    <col min="6921" max="6921" width="7.6640625" customWidth="1"/>
    <col min="6922" max="6922" width="5.33203125" customWidth="1"/>
    <col min="6923" max="6923" width="5.6640625" customWidth="1"/>
    <col min="6924" max="6924" width="6.6640625" customWidth="1"/>
    <col min="7169" max="7169" width="25.6640625" customWidth="1"/>
    <col min="7170" max="7170" width="5.6640625" customWidth="1"/>
    <col min="7171" max="7171" width="7.6640625" customWidth="1"/>
    <col min="7172" max="7172" width="8.88671875" customWidth="1"/>
    <col min="7173" max="7173" width="5.6640625" customWidth="1"/>
    <col min="7174" max="7174" width="6.6640625" customWidth="1"/>
    <col min="7175" max="7175" width="5.6640625" customWidth="1"/>
    <col min="7176" max="7176" width="7.33203125" customWidth="1"/>
    <col min="7177" max="7177" width="7.6640625" customWidth="1"/>
    <col min="7178" max="7178" width="5.33203125" customWidth="1"/>
    <col min="7179" max="7179" width="5.6640625" customWidth="1"/>
    <col min="7180" max="7180" width="6.6640625" customWidth="1"/>
    <col min="7425" max="7425" width="25.6640625" customWidth="1"/>
    <col min="7426" max="7426" width="5.6640625" customWidth="1"/>
    <col min="7427" max="7427" width="7.6640625" customWidth="1"/>
    <col min="7428" max="7428" width="8.88671875" customWidth="1"/>
    <col min="7429" max="7429" width="5.6640625" customWidth="1"/>
    <col min="7430" max="7430" width="6.6640625" customWidth="1"/>
    <col min="7431" max="7431" width="5.6640625" customWidth="1"/>
    <col min="7432" max="7432" width="7.33203125" customWidth="1"/>
    <col min="7433" max="7433" width="7.6640625" customWidth="1"/>
    <col min="7434" max="7434" width="5.33203125" customWidth="1"/>
    <col min="7435" max="7435" width="5.6640625" customWidth="1"/>
    <col min="7436" max="7436" width="6.6640625" customWidth="1"/>
    <col min="7681" max="7681" width="25.6640625" customWidth="1"/>
    <col min="7682" max="7682" width="5.6640625" customWidth="1"/>
    <col min="7683" max="7683" width="7.6640625" customWidth="1"/>
    <col min="7684" max="7684" width="8.88671875" customWidth="1"/>
    <col min="7685" max="7685" width="5.6640625" customWidth="1"/>
    <col min="7686" max="7686" width="6.6640625" customWidth="1"/>
    <col min="7687" max="7687" width="5.6640625" customWidth="1"/>
    <col min="7688" max="7688" width="7.33203125" customWidth="1"/>
    <col min="7689" max="7689" width="7.6640625" customWidth="1"/>
    <col min="7690" max="7690" width="5.33203125" customWidth="1"/>
    <col min="7691" max="7691" width="5.6640625" customWidth="1"/>
    <col min="7692" max="7692" width="6.6640625" customWidth="1"/>
    <col min="7937" max="7937" width="25.6640625" customWidth="1"/>
    <col min="7938" max="7938" width="5.6640625" customWidth="1"/>
    <col min="7939" max="7939" width="7.6640625" customWidth="1"/>
    <col min="7940" max="7940" width="8.88671875" customWidth="1"/>
    <col min="7941" max="7941" width="5.6640625" customWidth="1"/>
    <col min="7942" max="7942" width="6.6640625" customWidth="1"/>
    <col min="7943" max="7943" width="5.6640625" customWidth="1"/>
    <col min="7944" max="7944" width="7.33203125" customWidth="1"/>
    <col min="7945" max="7945" width="7.6640625" customWidth="1"/>
    <col min="7946" max="7946" width="5.33203125" customWidth="1"/>
    <col min="7947" max="7947" width="5.6640625" customWidth="1"/>
    <col min="7948" max="7948" width="6.6640625" customWidth="1"/>
    <col min="8193" max="8193" width="25.6640625" customWidth="1"/>
    <col min="8194" max="8194" width="5.6640625" customWidth="1"/>
    <col min="8195" max="8195" width="7.6640625" customWidth="1"/>
    <col min="8196" max="8196" width="8.88671875" customWidth="1"/>
    <col min="8197" max="8197" width="5.6640625" customWidth="1"/>
    <col min="8198" max="8198" width="6.6640625" customWidth="1"/>
    <col min="8199" max="8199" width="5.6640625" customWidth="1"/>
    <col min="8200" max="8200" width="7.33203125" customWidth="1"/>
    <col min="8201" max="8201" width="7.6640625" customWidth="1"/>
    <col min="8202" max="8202" width="5.33203125" customWidth="1"/>
    <col min="8203" max="8203" width="5.6640625" customWidth="1"/>
    <col min="8204" max="8204" width="6.6640625" customWidth="1"/>
    <col min="8449" max="8449" width="25.6640625" customWidth="1"/>
    <col min="8450" max="8450" width="5.6640625" customWidth="1"/>
    <col min="8451" max="8451" width="7.6640625" customWidth="1"/>
    <col min="8452" max="8452" width="8.88671875" customWidth="1"/>
    <col min="8453" max="8453" width="5.6640625" customWidth="1"/>
    <col min="8454" max="8454" width="6.6640625" customWidth="1"/>
    <col min="8455" max="8455" width="5.6640625" customWidth="1"/>
    <col min="8456" max="8456" width="7.33203125" customWidth="1"/>
    <col min="8457" max="8457" width="7.6640625" customWidth="1"/>
    <col min="8458" max="8458" width="5.33203125" customWidth="1"/>
    <col min="8459" max="8459" width="5.6640625" customWidth="1"/>
    <col min="8460" max="8460" width="6.6640625" customWidth="1"/>
    <col min="8705" max="8705" width="25.6640625" customWidth="1"/>
    <col min="8706" max="8706" width="5.6640625" customWidth="1"/>
    <col min="8707" max="8707" width="7.6640625" customWidth="1"/>
    <col min="8708" max="8708" width="8.88671875" customWidth="1"/>
    <col min="8709" max="8709" width="5.6640625" customWidth="1"/>
    <col min="8710" max="8710" width="6.6640625" customWidth="1"/>
    <col min="8711" max="8711" width="5.6640625" customWidth="1"/>
    <col min="8712" max="8712" width="7.33203125" customWidth="1"/>
    <col min="8713" max="8713" width="7.6640625" customWidth="1"/>
    <col min="8714" max="8714" width="5.33203125" customWidth="1"/>
    <col min="8715" max="8715" width="5.6640625" customWidth="1"/>
    <col min="8716" max="8716" width="6.6640625" customWidth="1"/>
    <col min="8961" max="8961" width="25.6640625" customWidth="1"/>
    <col min="8962" max="8962" width="5.6640625" customWidth="1"/>
    <col min="8963" max="8963" width="7.6640625" customWidth="1"/>
    <col min="8964" max="8964" width="8.88671875" customWidth="1"/>
    <col min="8965" max="8965" width="5.6640625" customWidth="1"/>
    <col min="8966" max="8966" width="6.6640625" customWidth="1"/>
    <col min="8967" max="8967" width="5.6640625" customWidth="1"/>
    <col min="8968" max="8968" width="7.33203125" customWidth="1"/>
    <col min="8969" max="8969" width="7.6640625" customWidth="1"/>
    <col min="8970" max="8970" width="5.33203125" customWidth="1"/>
    <col min="8971" max="8971" width="5.6640625" customWidth="1"/>
    <col min="8972" max="8972" width="6.6640625" customWidth="1"/>
    <col min="9217" max="9217" width="25.6640625" customWidth="1"/>
    <col min="9218" max="9218" width="5.6640625" customWidth="1"/>
    <col min="9219" max="9219" width="7.6640625" customWidth="1"/>
    <col min="9220" max="9220" width="8.88671875" customWidth="1"/>
    <col min="9221" max="9221" width="5.6640625" customWidth="1"/>
    <col min="9222" max="9222" width="6.6640625" customWidth="1"/>
    <col min="9223" max="9223" width="5.6640625" customWidth="1"/>
    <col min="9224" max="9224" width="7.33203125" customWidth="1"/>
    <col min="9225" max="9225" width="7.6640625" customWidth="1"/>
    <col min="9226" max="9226" width="5.33203125" customWidth="1"/>
    <col min="9227" max="9227" width="5.6640625" customWidth="1"/>
    <col min="9228" max="9228" width="6.6640625" customWidth="1"/>
    <col min="9473" max="9473" width="25.6640625" customWidth="1"/>
    <col min="9474" max="9474" width="5.6640625" customWidth="1"/>
    <col min="9475" max="9475" width="7.6640625" customWidth="1"/>
    <col min="9476" max="9476" width="8.88671875" customWidth="1"/>
    <col min="9477" max="9477" width="5.6640625" customWidth="1"/>
    <col min="9478" max="9478" width="6.6640625" customWidth="1"/>
    <col min="9479" max="9479" width="5.6640625" customWidth="1"/>
    <col min="9480" max="9480" width="7.33203125" customWidth="1"/>
    <col min="9481" max="9481" width="7.6640625" customWidth="1"/>
    <col min="9482" max="9482" width="5.33203125" customWidth="1"/>
    <col min="9483" max="9483" width="5.6640625" customWidth="1"/>
    <col min="9484" max="9484" width="6.6640625" customWidth="1"/>
    <col min="9729" max="9729" width="25.6640625" customWidth="1"/>
    <col min="9730" max="9730" width="5.6640625" customWidth="1"/>
    <col min="9731" max="9731" width="7.6640625" customWidth="1"/>
    <col min="9732" max="9732" width="8.88671875" customWidth="1"/>
    <col min="9733" max="9733" width="5.6640625" customWidth="1"/>
    <col min="9734" max="9734" width="6.6640625" customWidth="1"/>
    <col min="9735" max="9735" width="5.6640625" customWidth="1"/>
    <col min="9736" max="9736" width="7.33203125" customWidth="1"/>
    <col min="9737" max="9737" width="7.6640625" customWidth="1"/>
    <col min="9738" max="9738" width="5.33203125" customWidth="1"/>
    <col min="9739" max="9739" width="5.6640625" customWidth="1"/>
    <col min="9740" max="9740" width="6.6640625" customWidth="1"/>
    <col min="9985" max="9985" width="25.6640625" customWidth="1"/>
    <col min="9986" max="9986" width="5.6640625" customWidth="1"/>
    <col min="9987" max="9987" width="7.6640625" customWidth="1"/>
    <col min="9988" max="9988" width="8.88671875" customWidth="1"/>
    <col min="9989" max="9989" width="5.6640625" customWidth="1"/>
    <col min="9990" max="9990" width="6.6640625" customWidth="1"/>
    <col min="9991" max="9991" width="5.6640625" customWidth="1"/>
    <col min="9992" max="9992" width="7.33203125" customWidth="1"/>
    <col min="9993" max="9993" width="7.6640625" customWidth="1"/>
    <col min="9994" max="9994" width="5.33203125" customWidth="1"/>
    <col min="9995" max="9995" width="5.6640625" customWidth="1"/>
    <col min="9996" max="9996" width="6.6640625" customWidth="1"/>
    <col min="10241" max="10241" width="25.6640625" customWidth="1"/>
    <col min="10242" max="10242" width="5.6640625" customWidth="1"/>
    <col min="10243" max="10243" width="7.6640625" customWidth="1"/>
    <col min="10244" max="10244" width="8.88671875" customWidth="1"/>
    <col min="10245" max="10245" width="5.6640625" customWidth="1"/>
    <col min="10246" max="10246" width="6.6640625" customWidth="1"/>
    <col min="10247" max="10247" width="5.6640625" customWidth="1"/>
    <col min="10248" max="10248" width="7.33203125" customWidth="1"/>
    <col min="10249" max="10249" width="7.6640625" customWidth="1"/>
    <col min="10250" max="10250" width="5.33203125" customWidth="1"/>
    <col min="10251" max="10251" width="5.6640625" customWidth="1"/>
    <col min="10252" max="10252" width="6.6640625" customWidth="1"/>
    <col min="10497" max="10497" width="25.6640625" customWidth="1"/>
    <col min="10498" max="10498" width="5.6640625" customWidth="1"/>
    <col min="10499" max="10499" width="7.6640625" customWidth="1"/>
    <col min="10500" max="10500" width="8.88671875" customWidth="1"/>
    <col min="10501" max="10501" width="5.6640625" customWidth="1"/>
    <col min="10502" max="10502" width="6.6640625" customWidth="1"/>
    <col min="10503" max="10503" width="5.6640625" customWidth="1"/>
    <col min="10504" max="10504" width="7.33203125" customWidth="1"/>
    <col min="10505" max="10505" width="7.6640625" customWidth="1"/>
    <col min="10506" max="10506" width="5.33203125" customWidth="1"/>
    <col min="10507" max="10507" width="5.6640625" customWidth="1"/>
    <col min="10508" max="10508" width="6.6640625" customWidth="1"/>
    <col min="10753" max="10753" width="25.6640625" customWidth="1"/>
    <col min="10754" max="10754" width="5.6640625" customWidth="1"/>
    <col min="10755" max="10755" width="7.6640625" customWidth="1"/>
    <col min="10756" max="10756" width="8.88671875" customWidth="1"/>
    <col min="10757" max="10757" width="5.6640625" customWidth="1"/>
    <col min="10758" max="10758" width="6.6640625" customWidth="1"/>
    <col min="10759" max="10759" width="5.6640625" customWidth="1"/>
    <col min="10760" max="10760" width="7.33203125" customWidth="1"/>
    <col min="10761" max="10761" width="7.6640625" customWidth="1"/>
    <col min="10762" max="10762" width="5.33203125" customWidth="1"/>
    <col min="10763" max="10763" width="5.6640625" customWidth="1"/>
    <col min="10764" max="10764" width="6.6640625" customWidth="1"/>
    <col min="11009" max="11009" width="25.6640625" customWidth="1"/>
    <col min="11010" max="11010" width="5.6640625" customWidth="1"/>
    <col min="11011" max="11011" width="7.6640625" customWidth="1"/>
    <col min="11012" max="11012" width="8.88671875" customWidth="1"/>
    <col min="11013" max="11013" width="5.6640625" customWidth="1"/>
    <col min="11014" max="11014" width="6.6640625" customWidth="1"/>
    <col min="11015" max="11015" width="5.6640625" customWidth="1"/>
    <col min="11016" max="11016" width="7.33203125" customWidth="1"/>
    <col min="11017" max="11017" width="7.6640625" customWidth="1"/>
    <col min="11018" max="11018" width="5.33203125" customWidth="1"/>
    <col min="11019" max="11019" width="5.6640625" customWidth="1"/>
    <col min="11020" max="11020" width="6.6640625" customWidth="1"/>
    <col min="11265" max="11265" width="25.6640625" customWidth="1"/>
    <col min="11266" max="11266" width="5.6640625" customWidth="1"/>
    <col min="11267" max="11267" width="7.6640625" customWidth="1"/>
    <col min="11268" max="11268" width="8.88671875" customWidth="1"/>
    <col min="11269" max="11269" width="5.6640625" customWidth="1"/>
    <col min="11270" max="11270" width="6.6640625" customWidth="1"/>
    <col min="11271" max="11271" width="5.6640625" customWidth="1"/>
    <col min="11272" max="11272" width="7.33203125" customWidth="1"/>
    <col min="11273" max="11273" width="7.6640625" customWidth="1"/>
    <col min="11274" max="11274" width="5.33203125" customWidth="1"/>
    <col min="11275" max="11275" width="5.6640625" customWidth="1"/>
    <col min="11276" max="11276" width="6.6640625" customWidth="1"/>
    <col min="11521" max="11521" width="25.6640625" customWidth="1"/>
    <col min="11522" max="11522" width="5.6640625" customWidth="1"/>
    <col min="11523" max="11523" width="7.6640625" customWidth="1"/>
    <col min="11524" max="11524" width="8.88671875" customWidth="1"/>
    <col min="11525" max="11525" width="5.6640625" customWidth="1"/>
    <col min="11526" max="11526" width="6.6640625" customWidth="1"/>
    <col min="11527" max="11527" width="5.6640625" customWidth="1"/>
    <col min="11528" max="11528" width="7.33203125" customWidth="1"/>
    <col min="11529" max="11529" width="7.6640625" customWidth="1"/>
    <col min="11530" max="11530" width="5.33203125" customWidth="1"/>
    <col min="11531" max="11531" width="5.6640625" customWidth="1"/>
    <col min="11532" max="11532" width="6.6640625" customWidth="1"/>
    <col min="11777" max="11777" width="25.6640625" customWidth="1"/>
    <col min="11778" max="11778" width="5.6640625" customWidth="1"/>
    <col min="11779" max="11779" width="7.6640625" customWidth="1"/>
    <col min="11780" max="11780" width="8.88671875" customWidth="1"/>
    <col min="11781" max="11781" width="5.6640625" customWidth="1"/>
    <col min="11782" max="11782" width="6.6640625" customWidth="1"/>
    <col min="11783" max="11783" width="5.6640625" customWidth="1"/>
    <col min="11784" max="11784" width="7.33203125" customWidth="1"/>
    <col min="11785" max="11785" width="7.6640625" customWidth="1"/>
    <col min="11786" max="11786" width="5.33203125" customWidth="1"/>
    <col min="11787" max="11787" width="5.6640625" customWidth="1"/>
    <col min="11788" max="11788" width="6.6640625" customWidth="1"/>
    <col min="12033" max="12033" width="25.6640625" customWidth="1"/>
    <col min="12034" max="12034" width="5.6640625" customWidth="1"/>
    <col min="12035" max="12035" width="7.6640625" customWidth="1"/>
    <col min="12036" max="12036" width="8.88671875" customWidth="1"/>
    <col min="12037" max="12037" width="5.6640625" customWidth="1"/>
    <col min="12038" max="12038" width="6.6640625" customWidth="1"/>
    <col min="12039" max="12039" width="5.6640625" customWidth="1"/>
    <col min="12040" max="12040" width="7.33203125" customWidth="1"/>
    <col min="12041" max="12041" width="7.6640625" customWidth="1"/>
    <col min="12042" max="12042" width="5.33203125" customWidth="1"/>
    <col min="12043" max="12043" width="5.6640625" customWidth="1"/>
    <col min="12044" max="12044" width="6.6640625" customWidth="1"/>
    <col min="12289" max="12289" width="25.6640625" customWidth="1"/>
    <col min="12290" max="12290" width="5.6640625" customWidth="1"/>
    <col min="12291" max="12291" width="7.6640625" customWidth="1"/>
    <col min="12292" max="12292" width="8.88671875" customWidth="1"/>
    <col min="12293" max="12293" width="5.6640625" customWidth="1"/>
    <col min="12294" max="12294" width="6.6640625" customWidth="1"/>
    <col min="12295" max="12295" width="5.6640625" customWidth="1"/>
    <col min="12296" max="12296" width="7.33203125" customWidth="1"/>
    <col min="12297" max="12297" width="7.6640625" customWidth="1"/>
    <col min="12298" max="12298" width="5.33203125" customWidth="1"/>
    <col min="12299" max="12299" width="5.6640625" customWidth="1"/>
    <col min="12300" max="12300" width="6.6640625" customWidth="1"/>
    <col min="12545" max="12545" width="25.6640625" customWidth="1"/>
    <col min="12546" max="12546" width="5.6640625" customWidth="1"/>
    <col min="12547" max="12547" width="7.6640625" customWidth="1"/>
    <col min="12548" max="12548" width="8.88671875" customWidth="1"/>
    <col min="12549" max="12549" width="5.6640625" customWidth="1"/>
    <col min="12550" max="12550" width="6.6640625" customWidth="1"/>
    <col min="12551" max="12551" width="5.6640625" customWidth="1"/>
    <col min="12552" max="12552" width="7.33203125" customWidth="1"/>
    <col min="12553" max="12553" width="7.6640625" customWidth="1"/>
    <col min="12554" max="12554" width="5.33203125" customWidth="1"/>
    <col min="12555" max="12555" width="5.6640625" customWidth="1"/>
    <col min="12556" max="12556" width="6.6640625" customWidth="1"/>
    <col min="12801" max="12801" width="25.6640625" customWidth="1"/>
    <col min="12802" max="12802" width="5.6640625" customWidth="1"/>
    <col min="12803" max="12803" width="7.6640625" customWidth="1"/>
    <col min="12804" max="12804" width="8.88671875" customWidth="1"/>
    <col min="12805" max="12805" width="5.6640625" customWidth="1"/>
    <col min="12806" max="12806" width="6.6640625" customWidth="1"/>
    <col min="12807" max="12807" width="5.6640625" customWidth="1"/>
    <col min="12808" max="12808" width="7.33203125" customWidth="1"/>
    <col min="12809" max="12809" width="7.6640625" customWidth="1"/>
    <col min="12810" max="12810" width="5.33203125" customWidth="1"/>
    <col min="12811" max="12811" width="5.6640625" customWidth="1"/>
    <col min="12812" max="12812" width="6.6640625" customWidth="1"/>
    <col min="13057" max="13057" width="25.6640625" customWidth="1"/>
    <col min="13058" max="13058" width="5.6640625" customWidth="1"/>
    <col min="13059" max="13059" width="7.6640625" customWidth="1"/>
    <col min="13060" max="13060" width="8.88671875" customWidth="1"/>
    <col min="13061" max="13061" width="5.6640625" customWidth="1"/>
    <col min="13062" max="13062" width="6.6640625" customWidth="1"/>
    <col min="13063" max="13063" width="5.6640625" customWidth="1"/>
    <col min="13064" max="13064" width="7.33203125" customWidth="1"/>
    <col min="13065" max="13065" width="7.6640625" customWidth="1"/>
    <col min="13066" max="13066" width="5.33203125" customWidth="1"/>
    <col min="13067" max="13067" width="5.6640625" customWidth="1"/>
    <col min="13068" max="13068" width="6.6640625" customWidth="1"/>
    <col min="13313" max="13313" width="25.6640625" customWidth="1"/>
    <col min="13314" max="13314" width="5.6640625" customWidth="1"/>
    <col min="13315" max="13315" width="7.6640625" customWidth="1"/>
    <col min="13316" max="13316" width="8.88671875" customWidth="1"/>
    <col min="13317" max="13317" width="5.6640625" customWidth="1"/>
    <col min="13318" max="13318" width="6.6640625" customWidth="1"/>
    <col min="13319" max="13319" width="5.6640625" customWidth="1"/>
    <col min="13320" max="13320" width="7.33203125" customWidth="1"/>
    <col min="13321" max="13321" width="7.6640625" customWidth="1"/>
    <col min="13322" max="13322" width="5.33203125" customWidth="1"/>
    <col min="13323" max="13323" width="5.6640625" customWidth="1"/>
    <col min="13324" max="13324" width="6.6640625" customWidth="1"/>
    <col min="13569" max="13569" width="25.6640625" customWidth="1"/>
    <col min="13570" max="13570" width="5.6640625" customWidth="1"/>
    <col min="13571" max="13571" width="7.6640625" customWidth="1"/>
    <col min="13572" max="13572" width="8.88671875" customWidth="1"/>
    <col min="13573" max="13573" width="5.6640625" customWidth="1"/>
    <col min="13574" max="13574" width="6.6640625" customWidth="1"/>
    <col min="13575" max="13575" width="5.6640625" customWidth="1"/>
    <col min="13576" max="13576" width="7.33203125" customWidth="1"/>
    <col min="13577" max="13577" width="7.6640625" customWidth="1"/>
    <col min="13578" max="13578" width="5.33203125" customWidth="1"/>
    <col min="13579" max="13579" width="5.6640625" customWidth="1"/>
    <col min="13580" max="13580" width="6.6640625" customWidth="1"/>
    <col min="13825" max="13825" width="25.6640625" customWidth="1"/>
    <col min="13826" max="13826" width="5.6640625" customWidth="1"/>
    <col min="13827" max="13827" width="7.6640625" customWidth="1"/>
    <col min="13828" max="13828" width="8.88671875" customWidth="1"/>
    <col min="13829" max="13829" width="5.6640625" customWidth="1"/>
    <col min="13830" max="13830" width="6.6640625" customWidth="1"/>
    <col min="13831" max="13831" width="5.6640625" customWidth="1"/>
    <col min="13832" max="13832" width="7.33203125" customWidth="1"/>
    <col min="13833" max="13833" width="7.6640625" customWidth="1"/>
    <col min="13834" max="13834" width="5.33203125" customWidth="1"/>
    <col min="13835" max="13835" width="5.6640625" customWidth="1"/>
    <col min="13836" max="13836" width="6.6640625" customWidth="1"/>
    <col min="14081" max="14081" width="25.6640625" customWidth="1"/>
    <col min="14082" max="14082" width="5.6640625" customWidth="1"/>
    <col min="14083" max="14083" width="7.6640625" customWidth="1"/>
    <col min="14084" max="14084" width="8.88671875" customWidth="1"/>
    <col min="14085" max="14085" width="5.6640625" customWidth="1"/>
    <col min="14086" max="14086" width="6.6640625" customWidth="1"/>
    <col min="14087" max="14087" width="5.6640625" customWidth="1"/>
    <col min="14088" max="14088" width="7.33203125" customWidth="1"/>
    <col min="14089" max="14089" width="7.6640625" customWidth="1"/>
    <col min="14090" max="14090" width="5.33203125" customWidth="1"/>
    <col min="14091" max="14091" width="5.6640625" customWidth="1"/>
    <col min="14092" max="14092" width="6.6640625" customWidth="1"/>
    <col min="14337" max="14337" width="25.6640625" customWidth="1"/>
    <col min="14338" max="14338" width="5.6640625" customWidth="1"/>
    <col min="14339" max="14339" width="7.6640625" customWidth="1"/>
    <col min="14340" max="14340" width="8.88671875" customWidth="1"/>
    <col min="14341" max="14341" width="5.6640625" customWidth="1"/>
    <col min="14342" max="14342" width="6.6640625" customWidth="1"/>
    <col min="14343" max="14343" width="5.6640625" customWidth="1"/>
    <col min="14344" max="14344" width="7.33203125" customWidth="1"/>
    <col min="14345" max="14345" width="7.6640625" customWidth="1"/>
    <col min="14346" max="14346" width="5.33203125" customWidth="1"/>
    <col min="14347" max="14347" width="5.6640625" customWidth="1"/>
    <col min="14348" max="14348" width="6.6640625" customWidth="1"/>
    <col min="14593" max="14593" width="25.6640625" customWidth="1"/>
    <col min="14594" max="14594" width="5.6640625" customWidth="1"/>
    <col min="14595" max="14595" width="7.6640625" customWidth="1"/>
    <col min="14596" max="14596" width="8.88671875" customWidth="1"/>
    <col min="14597" max="14597" width="5.6640625" customWidth="1"/>
    <col min="14598" max="14598" width="6.6640625" customWidth="1"/>
    <col min="14599" max="14599" width="5.6640625" customWidth="1"/>
    <col min="14600" max="14600" width="7.33203125" customWidth="1"/>
    <col min="14601" max="14601" width="7.6640625" customWidth="1"/>
    <col min="14602" max="14602" width="5.33203125" customWidth="1"/>
    <col min="14603" max="14603" width="5.6640625" customWidth="1"/>
    <col min="14604" max="14604" width="6.6640625" customWidth="1"/>
    <col min="14849" max="14849" width="25.6640625" customWidth="1"/>
    <col min="14850" max="14850" width="5.6640625" customWidth="1"/>
    <col min="14851" max="14851" width="7.6640625" customWidth="1"/>
    <col min="14852" max="14852" width="8.88671875" customWidth="1"/>
    <col min="14853" max="14853" width="5.6640625" customWidth="1"/>
    <col min="14854" max="14854" width="6.6640625" customWidth="1"/>
    <col min="14855" max="14855" width="5.6640625" customWidth="1"/>
    <col min="14856" max="14856" width="7.33203125" customWidth="1"/>
    <col min="14857" max="14857" width="7.6640625" customWidth="1"/>
    <col min="14858" max="14858" width="5.33203125" customWidth="1"/>
    <col min="14859" max="14859" width="5.6640625" customWidth="1"/>
    <col min="14860" max="14860" width="6.6640625" customWidth="1"/>
    <col min="15105" max="15105" width="25.6640625" customWidth="1"/>
    <col min="15106" max="15106" width="5.6640625" customWidth="1"/>
    <col min="15107" max="15107" width="7.6640625" customWidth="1"/>
    <col min="15108" max="15108" width="8.88671875" customWidth="1"/>
    <col min="15109" max="15109" width="5.6640625" customWidth="1"/>
    <col min="15110" max="15110" width="6.6640625" customWidth="1"/>
    <col min="15111" max="15111" width="5.6640625" customWidth="1"/>
    <col min="15112" max="15112" width="7.33203125" customWidth="1"/>
    <col min="15113" max="15113" width="7.6640625" customWidth="1"/>
    <col min="15114" max="15114" width="5.33203125" customWidth="1"/>
    <col min="15115" max="15115" width="5.6640625" customWidth="1"/>
    <col min="15116" max="15116" width="6.6640625" customWidth="1"/>
    <col min="15361" max="15361" width="25.6640625" customWidth="1"/>
    <col min="15362" max="15362" width="5.6640625" customWidth="1"/>
    <col min="15363" max="15363" width="7.6640625" customWidth="1"/>
    <col min="15364" max="15364" width="8.88671875" customWidth="1"/>
    <col min="15365" max="15365" width="5.6640625" customWidth="1"/>
    <col min="15366" max="15366" width="6.6640625" customWidth="1"/>
    <col min="15367" max="15367" width="5.6640625" customWidth="1"/>
    <col min="15368" max="15368" width="7.33203125" customWidth="1"/>
    <col min="15369" max="15369" width="7.6640625" customWidth="1"/>
    <col min="15370" max="15370" width="5.33203125" customWidth="1"/>
    <col min="15371" max="15371" width="5.6640625" customWidth="1"/>
    <col min="15372" max="15372" width="6.6640625" customWidth="1"/>
    <col min="15617" max="15617" width="25.6640625" customWidth="1"/>
    <col min="15618" max="15618" width="5.6640625" customWidth="1"/>
    <col min="15619" max="15619" width="7.6640625" customWidth="1"/>
    <col min="15620" max="15620" width="8.88671875" customWidth="1"/>
    <col min="15621" max="15621" width="5.6640625" customWidth="1"/>
    <col min="15622" max="15622" width="6.6640625" customWidth="1"/>
    <col min="15623" max="15623" width="5.6640625" customWidth="1"/>
    <col min="15624" max="15624" width="7.33203125" customWidth="1"/>
    <col min="15625" max="15625" width="7.6640625" customWidth="1"/>
    <col min="15626" max="15626" width="5.33203125" customWidth="1"/>
    <col min="15627" max="15627" width="5.6640625" customWidth="1"/>
    <col min="15628" max="15628" width="6.6640625" customWidth="1"/>
    <col min="15873" max="15873" width="25.6640625" customWidth="1"/>
    <col min="15874" max="15874" width="5.6640625" customWidth="1"/>
    <col min="15875" max="15875" width="7.6640625" customWidth="1"/>
    <col min="15876" max="15876" width="8.88671875" customWidth="1"/>
    <col min="15877" max="15877" width="5.6640625" customWidth="1"/>
    <col min="15878" max="15878" width="6.6640625" customWidth="1"/>
    <col min="15879" max="15879" width="5.6640625" customWidth="1"/>
    <col min="15880" max="15880" width="7.33203125" customWidth="1"/>
    <col min="15881" max="15881" width="7.6640625" customWidth="1"/>
    <col min="15882" max="15882" width="5.33203125" customWidth="1"/>
    <col min="15883" max="15883" width="5.6640625" customWidth="1"/>
    <col min="15884" max="15884" width="6.6640625" customWidth="1"/>
    <col min="16129" max="16129" width="25.6640625" customWidth="1"/>
    <col min="16130" max="16130" width="5.6640625" customWidth="1"/>
    <col min="16131" max="16131" width="7.6640625" customWidth="1"/>
    <col min="16132" max="16132" width="8.88671875" customWidth="1"/>
    <col min="16133" max="16133" width="5.6640625" customWidth="1"/>
    <col min="16134" max="16134" width="6.6640625" customWidth="1"/>
    <col min="16135" max="16135" width="5.6640625" customWidth="1"/>
    <col min="16136" max="16136" width="7.33203125" customWidth="1"/>
    <col min="16137" max="16137" width="7.6640625" customWidth="1"/>
    <col min="16138" max="16138" width="5.33203125" customWidth="1"/>
    <col min="16139" max="16139" width="5.6640625" customWidth="1"/>
    <col min="16140" max="16140" width="6.6640625" customWidth="1"/>
  </cols>
  <sheetData>
    <row r="1" spans="1:13" s="361" customFormat="1" ht="15" customHeight="1">
      <c r="A1" s="360" t="s">
        <v>271</v>
      </c>
      <c r="H1" s="362"/>
      <c r="J1" s="362"/>
    </row>
    <row r="2" spans="1:13" s="361" customFormat="1" ht="15" customHeight="1">
      <c r="A2" s="363"/>
      <c r="H2" s="362"/>
      <c r="J2" s="362"/>
    </row>
    <row r="3" spans="1:13" s="367" customFormat="1" ht="15" customHeight="1">
      <c r="A3" s="364"/>
      <c r="B3" s="365"/>
      <c r="C3" s="365"/>
      <c r="D3" s="365"/>
      <c r="E3" s="365"/>
      <c r="F3" s="365"/>
      <c r="G3" s="365"/>
      <c r="H3" s="366"/>
      <c r="I3" s="365"/>
      <c r="J3" s="366"/>
      <c r="K3" s="365"/>
      <c r="L3" s="346" t="s">
        <v>245</v>
      </c>
    </row>
    <row r="4" spans="1:13" s="367" customFormat="1" ht="21.9" customHeight="1">
      <c r="A4" s="368" t="s">
        <v>272</v>
      </c>
      <c r="B4" s="369" t="s">
        <v>218</v>
      </c>
      <c r="C4" s="369" t="s">
        <v>273</v>
      </c>
      <c r="D4" s="369" t="s">
        <v>274</v>
      </c>
      <c r="E4" s="369" t="s">
        <v>275</v>
      </c>
      <c r="F4" s="369" t="s">
        <v>276</v>
      </c>
      <c r="G4" s="369" t="s">
        <v>277</v>
      </c>
      <c r="H4" s="369" t="s">
        <v>278</v>
      </c>
      <c r="I4" s="369" t="s">
        <v>279</v>
      </c>
      <c r="J4" s="369" t="s">
        <v>280</v>
      </c>
      <c r="K4" s="369" t="s">
        <v>281</v>
      </c>
      <c r="L4" s="369" t="s">
        <v>282</v>
      </c>
    </row>
    <row r="5" spans="1:13" s="367" customFormat="1" ht="5.0999999999999996" customHeight="1">
      <c r="A5" s="370"/>
      <c r="B5" s="371"/>
      <c r="C5" s="372"/>
      <c r="D5" s="371"/>
      <c r="E5" s="371"/>
      <c r="F5" s="371"/>
      <c r="G5" s="371"/>
      <c r="H5" s="371"/>
      <c r="I5" s="371"/>
      <c r="J5" s="371"/>
      <c r="K5" s="371"/>
      <c r="L5" s="371"/>
    </row>
    <row r="6" spans="1:13" s="374" customFormat="1" ht="21.9" customHeight="1">
      <c r="A6" s="1787" t="s">
        <v>1012</v>
      </c>
      <c r="B6" s="373">
        <f>SUM(B7:B9)</f>
        <v>2057</v>
      </c>
      <c r="C6" s="373">
        <f>SUM(C7:C9)</f>
        <v>9</v>
      </c>
      <c r="D6" s="373">
        <f t="shared" ref="D6:L6" si="0">SUM(D7:D9)</f>
        <v>135</v>
      </c>
      <c r="E6" s="373">
        <f t="shared" si="0"/>
        <v>268</v>
      </c>
      <c r="F6" s="373">
        <f t="shared" si="0"/>
        <v>343</v>
      </c>
      <c r="G6" s="373">
        <f t="shared" si="0"/>
        <v>386</v>
      </c>
      <c r="H6" s="373">
        <f t="shared" si="0"/>
        <v>346</v>
      </c>
      <c r="I6" s="373">
        <f t="shared" si="0"/>
        <v>304</v>
      </c>
      <c r="J6" s="373">
        <f t="shared" si="0"/>
        <v>196</v>
      </c>
      <c r="K6" s="373">
        <f t="shared" si="0"/>
        <v>66</v>
      </c>
      <c r="L6" s="373">
        <f t="shared" si="0"/>
        <v>4</v>
      </c>
    </row>
    <row r="7" spans="1:13" s="367" customFormat="1" ht="21.9" customHeight="1">
      <c r="A7" s="1618" t="s">
        <v>283</v>
      </c>
      <c r="B7" s="1619">
        <f>SUM(C7:L7)</f>
        <v>988</v>
      </c>
      <c r="C7" s="1620">
        <v>6</v>
      </c>
      <c r="D7" s="1620">
        <v>85</v>
      </c>
      <c r="E7" s="1620">
        <v>122</v>
      </c>
      <c r="F7" s="1620">
        <v>154</v>
      </c>
      <c r="G7" s="1620">
        <v>156</v>
      </c>
      <c r="H7" s="1620">
        <v>147</v>
      </c>
      <c r="I7" s="1620">
        <v>139</v>
      </c>
      <c r="J7" s="1620">
        <v>125</v>
      </c>
      <c r="K7" s="1620">
        <v>50</v>
      </c>
      <c r="L7" s="1621">
        <v>4</v>
      </c>
    </row>
    <row r="8" spans="1:13" s="367" customFormat="1" ht="21.9" customHeight="1">
      <c r="A8" s="375" t="s">
        <v>284</v>
      </c>
      <c r="B8" s="376">
        <f>SUM(C8:L8)</f>
        <v>918</v>
      </c>
      <c r="C8" s="377">
        <v>2</v>
      </c>
      <c r="D8" s="377">
        <v>47</v>
      </c>
      <c r="E8" s="377">
        <v>119</v>
      </c>
      <c r="F8" s="377">
        <v>167</v>
      </c>
      <c r="G8" s="377">
        <v>186</v>
      </c>
      <c r="H8" s="377">
        <v>171</v>
      </c>
      <c r="I8" s="377">
        <v>144</v>
      </c>
      <c r="J8" s="378">
        <v>66</v>
      </c>
      <c r="K8" s="379">
        <v>16</v>
      </c>
      <c r="L8" s="381" t="s">
        <v>32</v>
      </c>
    </row>
    <row r="9" spans="1:13" s="367" customFormat="1" ht="21.9" customHeight="1">
      <c r="A9" s="375" t="s">
        <v>285</v>
      </c>
      <c r="B9" s="376">
        <f>SUM(C9:L9)</f>
        <v>151</v>
      </c>
      <c r="C9" s="377">
        <v>1</v>
      </c>
      <c r="D9" s="377">
        <v>3</v>
      </c>
      <c r="E9" s="377">
        <v>27</v>
      </c>
      <c r="F9" s="377">
        <v>22</v>
      </c>
      <c r="G9" s="377">
        <v>44</v>
      </c>
      <c r="H9" s="377">
        <v>28</v>
      </c>
      <c r="I9" s="377">
        <v>21</v>
      </c>
      <c r="J9" s="377">
        <v>5</v>
      </c>
      <c r="K9" s="381" t="s">
        <v>32</v>
      </c>
      <c r="L9" s="381" t="s">
        <v>32</v>
      </c>
    </row>
    <row r="10" spans="1:13" s="374" customFormat="1" ht="21.9" customHeight="1">
      <c r="A10" s="1788" t="s">
        <v>1013</v>
      </c>
      <c r="B10" s="1761">
        <f>SUM(B11:B13)</f>
        <v>15</v>
      </c>
      <c r="C10" s="373" t="s">
        <v>32</v>
      </c>
      <c r="D10" s="373">
        <f t="shared" ref="D10:J10" si="1">SUM(D11:D13)</f>
        <v>1</v>
      </c>
      <c r="E10" s="373">
        <f t="shared" si="1"/>
        <v>3</v>
      </c>
      <c r="F10" s="1761">
        <f t="shared" si="1"/>
        <v>1</v>
      </c>
      <c r="G10" s="373">
        <f t="shared" si="1"/>
        <v>4</v>
      </c>
      <c r="H10" s="373">
        <f t="shared" si="1"/>
        <v>2</v>
      </c>
      <c r="I10" s="373">
        <f t="shared" si="1"/>
        <v>3</v>
      </c>
      <c r="J10" s="373">
        <f t="shared" si="1"/>
        <v>1</v>
      </c>
      <c r="K10" s="373" t="s">
        <v>32</v>
      </c>
      <c r="L10" s="373" t="s">
        <v>32</v>
      </c>
      <c r="M10" s="380"/>
    </row>
    <row r="11" spans="1:13" s="367" customFormat="1" ht="21.9" customHeight="1">
      <c r="A11" s="1618" t="s">
        <v>283</v>
      </c>
      <c r="B11" s="1619">
        <f>SUM(C11:K11)</f>
        <v>11</v>
      </c>
      <c r="C11" s="332" t="s">
        <v>32</v>
      </c>
      <c r="D11" s="332">
        <v>1</v>
      </c>
      <c r="E11" s="332">
        <v>2</v>
      </c>
      <c r="F11" s="1619">
        <v>1</v>
      </c>
      <c r="G11" s="1762">
        <v>3</v>
      </c>
      <c r="H11" s="1763">
        <v>1</v>
      </c>
      <c r="I11" s="1764">
        <v>2</v>
      </c>
      <c r="J11" s="1762">
        <v>1</v>
      </c>
      <c r="K11" s="332" t="s">
        <v>32</v>
      </c>
      <c r="L11" s="332" t="s">
        <v>32</v>
      </c>
    </row>
    <row r="12" spans="1:13" s="367" customFormat="1" ht="21.9" customHeight="1">
      <c r="A12" s="375" t="s">
        <v>284</v>
      </c>
      <c r="B12" s="381">
        <f>SUM(C12:K12)</f>
        <v>4</v>
      </c>
      <c r="C12" s="332" t="s">
        <v>32</v>
      </c>
      <c r="D12" s="332" t="s">
        <v>32</v>
      </c>
      <c r="E12" s="377">
        <v>1</v>
      </c>
      <c r="F12" s="377" t="s">
        <v>32</v>
      </c>
      <c r="G12" s="332">
        <v>1</v>
      </c>
      <c r="H12" s="332">
        <v>1</v>
      </c>
      <c r="I12" s="332">
        <v>1</v>
      </c>
      <c r="J12" s="332" t="s">
        <v>32</v>
      </c>
      <c r="K12" s="332" t="s">
        <v>32</v>
      </c>
      <c r="L12" s="332" t="s">
        <v>32</v>
      </c>
    </row>
    <row r="13" spans="1:13" s="367" customFormat="1" ht="21.9" customHeight="1">
      <c r="A13" s="375" t="s">
        <v>285</v>
      </c>
      <c r="B13" s="381" t="s">
        <v>32</v>
      </c>
      <c r="C13" s="332" t="s">
        <v>32</v>
      </c>
      <c r="D13" s="332" t="s">
        <v>32</v>
      </c>
      <c r="E13" s="332" t="s">
        <v>32</v>
      </c>
      <c r="F13" s="332" t="s">
        <v>32</v>
      </c>
      <c r="G13" s="332" t="s">
        <v>32</v>
      </c>
      <c r="H13" s="332" t="s">
        <v>32</v>
      </c>
      <c r="I13" s="332" t="s">
        <v>32</v>
      </c>
      <c r="J13" s="332" t="s">
        <v>32</v>
      </c>
      <c r="K13" s="332" t="s">
        <v>32</v>
      </c>
      <c r="L13" s="332" t="s">
        <v>32</v>
      </c>
    </row>
    <row r="14" spans="1:13" s="367" customFormat="1" ht="5.0999999999999996" customHeight="1">
      <c r="A14" s="365"/>
      <c r="B14" s="382"/>
      <c r="C14" s="382"/>
      <c r="D14" s="382"/>
      <c r="E14" s="382"/>
      <c r="F14" s="382"/>
      <c r="G14" s="382"/>
      <c r="H14" s="383"/>
      <c r="I14" s="382"/>
      <c r="J14" s="383"/>
      <c r="K14" s="382"/>
      <c r="L14" s="383"/>
    </row>
    <row r="15" spans="1:13" s="367" customFormat="1" ht="5.0999999999999996" customHeight="1">
      <c r="A15" s="384"/>
      <c r="B15" s="384"/>
      <c r="C15" s="384"/>
      <c r="D15" s="384"/>
      <c r="E15" s="384"/>
      <c r="F15" s="384"/>
      <c r="G15" s="384"/>
      <c r="H15" s="385"/>
      <c r="I15" s="384"/>
      <c r="J15" s="385"/>
      <c r="K15" s="384"/>
      <c r="L15" s="384"/>
    </row>
    <row r="16" spans="1:13" s="367" customFormat="1" ht="15" customHeight="1">
      <c r="A16" s="26" t="s">
        <v>26</v>
      </c>
    </row>
    <row r="17" spans="1:12" s="367" customFormat="1" ht="15" customHeight="1">
      <c r="A17" s="359"/>
    </row>
    <row r="18" spans="1:12" s="367" customFormat="1" ht="15" customHeight="1">
      <c r="A18" s="386" t="s">
        <v>286</v>
      </c>
      <c r="B18" s="387"/>
      <c r="C18" s="388"/>
      <c r="D18" s="388"/>
      <c r="E18" s="388"/>
      <c r="F18" s="389"/>
      <c r="G18" s="362"/>
      <c r="H18" s="361"/>
      <c r="I18" s="361"/>
      <c r="J18" s="361"/>
    </row>
    <row r="19" spans="1:12" s="367" customFormat="1" ht="15" customHeight="1">
      <c r="A19" s="390"/>
      <c r="B19" s="387"/>
      <c r="C19" s="388"/>
      <c r="D19" s="388"/>
      <c r="E19" s="388"/>
      <c r="F19" s="389"/>
      <c r="G19" s="362"/>
      <c r="H19" s="361"/>
      <c r="I19" s="361"/>
      <c r="J19" s="361"/>
    </row>
    <row r="20" spans="1:12" s="367" customFormat="1" ht="15" customHeight="1">
      <c r="B20" s="365"/>
      <c r="C20" s="365"/>
      <c r="D20" s="365"/>
      <c r="E20" s="365"/>
      <c r="F20" s="366"/>
      <c r="G20" s="366"/>
      <c r="H20" s="365"/>
      <c r="I20" s="365"/>
      <c r="L20" s="346" t="s">
        <v>245</v>
      </c>
    </row>
    <row r="21" spans="1:12" s="367" customFormat="1" ht="21.9" customHeight="1">
      <c r="A21" s="391"/>
      <c r="B21" s="1976" t="s">
        <v>1014</v>
      </c>
      <c r="C21" s="1976"/>
      <c r="D21" s="1976"/>
      <c r="E21" s="1976"/>
      <c r="F21" s="1976"/>
      <c r="G21" s="392" t="s">
        <v>287</v>
      </c>
      <c r="H21" s="1976" t="s">
        <v>1015</v>
      </c>
      <c r="I21" s="1976"/>
      <c r="J21" s="1976"/>
      <c r="K21" s="1976"/>
      <c r="L21" s="1976"/>
    </row>
    <row r="22" spans="1:12" s="367" customFormat="1" ht="21.9" customHeight="1">
      <c r="A22" s="368" t="s">
        <v>288</v>
      </c>
      <c r="B22" s="369" t="s">
        <v>218</v>
      </c>
      <c r="C22" s="393" t="s">
        <v>289</v>
      </c>
      <c r="D22" s="1977" t="s">
        <v>290</v>
      </c>
      <c r="E22" s="1977"/>
      <c r="F22" s="393" t="s">
        <v>291</v>
      </c>
      <c r="G22" s="393"/>
      <c r="H22" s="393" t="s">
        <v>218</v>
      </c>
      <c r="I22" s="393" t="s">
        <v>289</v>
      </c>
      <c r="J22" s="1977" t="s">
        <v>290</v>
      </c>
      <c r="K22" s="1977"/>
      <c r="L22" s="369" t="s">
        <v>291</v>
      </c>
    </row>
    <row r="23" spans="1:12" s="367" customFormat="1" ht="5.0999999999999996" customHeight="1">
      <c r="A23" s="394"/>
      <c r="B23" s="395"/>
      <c r="C23" s="396"/>
      <c r="D23" s="397"/>
      <c r="E23" s="397"/>
      <c r="F23" s="396"/>
      <c r="G23" s="396"/>
      <c r="H23" s="396"/>
      <c r="I23" s="396"/>
      <c r="J23" s="398"/>
      <c r="K23" s="398"/>
      <c r="L23" s="395"/>
    </row>
    <row r="24" spans="1:12" s="374" customFormat="1" ht="21.9" customHeight="1">
      <c r="A24" s="368" t="s">
        <v>231</v>
      </c>
      <c r="B24" s="373">
        <f>SUM(C24:F24)</f>
        <v>918</v>
      </c>
      <c r="C24" s="399">
        <v>548</v>
      </c>
      <c r="D24" s="373"/>
      <c r="E24" s="400">
        <v>349</v>
      </c>
      <c r="F24" s="400">
        <v>21</v>
      </c>
      <c r="G24" s="373"/>
      <c r="H24" s="373">
        <f>SUM(I24:L24)</f>
        <v>15</v>
      </c>
      <c r="I24" s="399">
        <v>11</v>
      </c>
      <c r="J24" s="1927"/>
      <c r="K24" s="1927">
        <v>4</v>
      </c>
      <c r="L24" s="373" t="s">
        <v>32</v>
      </c>
    </row>
    <row r="25" spans="1:12" s="367" customFormat="1" ht="21.9" customHeight="1">
      <c r="A25" s="1622" t="s">
        <v>292</v>
      </c>
      <c r="B25" s="1619">
        <v>918</v>
      </c>
      <c r="C25" s="1623">
        <v>548</v>
      </c>
      <c r="D25" s="1928"/>
      <c r="E25" s="1623">
        <v>349</v>
      </c>
      <c r="F25" s="1624">
        <v>21</v>
      </c>
      <c r="G25" s="1619"/>
      <c r="H25" s="1619">
        <f>SUM(I25:L25)</f>
        <v>15</v>
      </c>
      <c r="I25" s="1625">
        <v>11</v>
      </c>
      <c r="J25" s="1926"/>
      <c r="K25" s="1926">
        <v>4</v>
      </c>
      <c r="L25" s="1626" t="s">
        <v>32</v>
      </c>
    </row>
    <row r="26" spans="1:12" s="367" customFormat="1" ht="21.9" customHeight="1">
      <c r="A26" s="401" t="s">
        <v>293</v>
      </c>
      <c r="B26" s="1619">
        <v>739</v>
      </c>
      <c r="C26" s="1623">
        <v>643</v>
      </c>
      <c r="E26" s="1623">
        <v>89</v>
      </c>
      <c r="F26" s="1624">
        <v>7</v>
      </c>
      <c r="G26" s="1619"/>
      <c r="H26" s="1619">
        <f>SUM(I26:L26)</f>
        <v>10</v>
      </c>
      <c r="I26" s="1625">
        <v>7</v>
      </c>
      <c r="J26" s="1926"/>
      <c r="K26" s="1926">
        <v>3</v>
      </c>
      <c r="L26" s="1626" t="s">
        <v>32</v>
      </c>
    </row>
    <row r="27" spans="1:12" s="367" customFormat="1" ht="21.9" customHeight="1">
      <c r="A27" s="401" t="s">
        <v>294</v>
      </c>
      <c r="B27" s="1619">
        <v>600</v>
      </c>
      <c r="C27" s="1623">
        <v>542</v>
      </c>
      <c r="E27" s="1623">
        <v>55</v>
      </c>
      <c r="F27" s="1624">
        <v>3</v>
      </c>
      <c r="G27" s="1619"/>
      <c r="H27" s="1619">
        <f>SUM(I27:L27)</f>
        <v>9</v>
      </c>
      <c r="I27" s="1625">
        <v>9</v>
      </c>
      <c r="J27" s="1926"/>
      <c r="K27" s="1929" t="s">
        <v>32</v>
      </c>
      <c r="L27" s="1626" t="s">
        <v>32</v>
      </c>
    </row>
    <row r="28" spans="1:12" s="367" customFormat="1" ht="5.0999999999999996" customHeight="1">
      <c r="A28" s="365"/>
      <c r="B28" s="366"/>
      <c r="C28" s="366"/>
      <c r="D28" s="366"/>
      <c r="E28" s="366"/>
      <c r="F28" s="366"/>
      <c r="G28" s="366"/>
      <c r="H28" s="366"/>
      <c r="I28" s="366"/>
      <c r="J28" s="366"/>
      <c r="K28" s="366"/>
      <c r="L28" s="366"/>
    </row>
    <row r="29" spans="1:12" s="367" customFormat="1" ht="5.0999999999999996" customHeight="1">
      <c r="A29" s="402"/>
      <c r="B29" s="402"/>
      <c r="C29" s="402"/>
      <c r="D29" s="402"/>
      <c r="E29" s="402"/>
      <c r="F29" s="402"/>
      <c r="G29" s="402"/>
      <c r="H29" s="402"/>
      <c r="I29" s="402"/>
      <c r="J29" s="402"/>
      <c r="K29" s="402"/>
      <c r="L29" s="402"/>
    </row>
    <row r="30" spans="1:12" s="367" customFormat="1" ht="15.9" customHeight="1">
      <c r="A30" s="26" t="s">
        <v>26</v>
      </c>
    </row>
    <row r="31" spans="1:12" s="367" customFormat="1" ht="15.9" customHeight="1">
      <c r="A31" s="355" t="s">
        <v>266</v>
      </c>
      <c r="B31" s="356"/>
      <c r="C31" s="345"/>
      <c r="D31" s="345"/>
      <c r="E31" s="356"/>
      <c r="F31" s="346"/>
      <c r="G31" s="345"/>
      <c r="H31" s="346"/>
    </row>
    <row r="32" spans="1:12" s="367" customFormat="1" ht="12" customHeight="1">
      <c r="A32" s="357" t="s">
        <v>954</v>
      </c>
      <c r="B32" s="356"/>
      <c r="C32" s="345"/>
      <c r="D32" s="345"/>
      <c r="E32" s="356"/>
      <c r="F32" s="346"/>
      <c r="G32" s="345"/>
      <c r="H32" s="346"/>
    </row>
    <row r="33" spans="1:8" s="367" customFormat="1" ht="12" customHeight="1">
      <c r="A33" s="358" t="s">
        <v>267</v>
      </c>
      <c r="B33" s="356"/>
      <c r="C33" s="345"/>
      <c r="D33" s="345"/>
      <c r="E33" s="356"/>
      <c r="F33" s="346"/>
      <c r="G33" s="345"/>
      <c r="H33" s="346"/>
    </row>
    <row r="34" spans="1:8" s="367" customFormat="1" ht="12" customHeight="1">
      <c r="A34" s="358" t="s">
        <v>268</v>
      </c>
      <c r="B34" s="356"/>
      <c r="C34" s="345"/>
      <c r="D34" s="345"/>
      <c r="E34" s="356"/>
      <c r="F34" s="346"/>
      <c r="G34" s="345"/>
      <c r="H34" s="346"/>
    </row>
  </sheetData>
  <mergeCells count="4">
    <mergeCell ref="B21:F21"/>
    <mergeCell ref="H21:L21"/>
    <mergeCell ref="D22:E22"/>
    <mergeCell ref="J22:K22"/>
  </mergeCells>
  <pageMargins left="0.59055118110236227" right="0.59055118110236227" top="0.59055118110236227" bottom="0.59055118110236227" header="0.59055118110236227" footer="0.59055118110236227"/>
  <pageSetup paperSize="11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6"/>
  <sheetViews>
    <sheetView showGridLines="0" topLeftCell="A5" zoomScaleNormal="100" zoomScaleSheetLayoutView="100" workbookViewId="0">
      <selection activeCell="O24" sqref="O24"/>
    </sheetView>
  </sheetViews>
  <sheetFormatPr baseColWidth="10" defaultColWidth="9.44140625" defaultRowHeight="14.4"/>
  <cols>
    <col min="1" max="1" width="33.5546875" customWidth="1"/>
    <col min="2" max="6" width="11.6640625" customWidth="1"/>
    <col min="7" max="7" width="13.44140625" customWidth="1"/>
    <col min="8" max="9" width="10" customWidth="1"/>
    <col min="257" max="257" width="36.5546875" customWidth="1"/>
    <col min="258" max="261" width="9.6640625" customWidth="1"/>
    <col min="262" max="262" width="10.88671875" customWidth="1"/>
    <col min="263" max="263" width="13.44140625" customWidth="1"/>
    <col min="264" max="265" width="10" customWidth="1"/>
    <col min="513" max="513" width="36.5546875" customWidth="1"/>
    <col min="514" max="517" width="9.6640625" customWidth="1"/>
    <col min="518" max="518" width="10.88671875" customWidth="1"/>
    <col min="519" max="519" width="13.44140625" customWidth="1"/>
    <col min="520" max="521" width="10" customWidth="1"/>
    <col min="769" max="769" width="36.5546875" customWidth="1"/>
    <col min="770" max="773" width="9.6640625" customWidth="1"/>
    <col min="774" max="774" width="10.88671875" customWidth="1"/>
    <col min="775" max="775" width="13.44140625" customWidth="1"/>
    <col min="776" max="777" width="10" customWidth="1"/>
    <col min="1025" max="1025" width="36.5546875" customWidth="1"/>
    <col min="1026" max="1029" width="9.6640625" customWidth="1"/>
    <col min="1030" max="1030" width="10.88671875" customWidth="1"/>
    <col min="1031" max="1031" width="13.44140625" customWidth="1"/>
    <col min="1032" max="1033" width="10" customWidth="1"/>
    <col min="1281" max="1281" width="36.5546875" customWidth="1"/>
    <col min="1282" max="1285" width="9.6640625" customWidth="1"/>
    <col min="1286" max="1286" width="10.88671875" customWidth="1"/>
    <col min="1287" max="1287" width="13.44140625" customWidth="1"/>
    <col min="1288" max="1289" width="10" customWidth="1"/>
    <col min="1537" max="1537" width="36.5546875" customWidth="1"/>
    <col min="1538" max="1541" width="9.6640625" customWidth="1"/>
    <col min="1542" max="1542" width="10.88671875" customWidth="1"/>
    <col min="1543" max="1543" width="13.44140625" customWidth="1"/>
    <col min="1544" max="1545" width="10" customWidth="1"/>
    <col min="1793" max="1793" width="36.5546875" customWidth="1"/>
    <col min="1794" max="1797" width="9.6640625" customWidth="1"/>
    <col min="1798" max="1798" width="10.88671875" customWidth="1"/>
    <col min="1799" max="1799" width="13.44140625" customWidth="1"/>
    <col min="1800" max="1801" width="10" customWidth="1"/>
    <col min="2049" max="2049" width="36.5546875" customWidth="1"/>
    <col min="2050" max="2053" width="9.6640625" customWidth="1"/>
    <col min="2054" max="2054" width="10.88671875" customWidth="1"/>
    <col min="2055" max="2055" width="13.44140625" customWidth="1"/>
    <col min="2056" max="2057" width="10" customWidth="1"/>
    <col min="2305" max="2305" width="36.5546875" customWidth="1"/>
    <col min="2306" max="2309" width="9.6640625" customWidth="1"/>
    <col min="2310" max="2310" width="10.88671875" customWidth="1"/>
    <col min="2311" max="2311" width="13.44140625" customWidth="1"/>
    <col min="2312" max="2313" width="10" customWidth="1"/>
    <col min="2561" max="2561" width="36.5546875" customWidth="1"/>
    <col min="2562" max="2565" width="9.6640625" customWidth="1"/>
    <col min="2566" max="2566" width="10.88671875" customWidth="1"/>
    <col min="2567" max="2567" width="13.44140625" customWidth="1"/>
    <col min="2568" max="2569" width="10" customWidth="1"/>
    <col min="2817" max="2817" width="36.5546875" customWidth="1"/>
    <col min="2818" max="2821" width="9.6640625" customWidth="1"/>
    <col min="2822" max="2822" width="10.88671875" customWidth="1"/>
    <col min="2823" max="2823" width="13.44140625" customWidth="1"/>
    <col min="2824" max="2825" width="10" customWidth="1"/>
    <col min="3073" max="3073" width="36.5546875" customWidth="1"/>
    <col min="3074" max="3077" width="9.6640625" customWidth="1"/>
    <col min="3078" max="3078" width="10.88671875" customWidth="1"/>
    <col min="3079" max="3079" width="13.44140625" customWidth="1"/>
    <col min="3080" max="3081" width="10" customWidth="1"/>
    <col min="3329" max="3329" width="36.5546875" customWidth="1"/>
    <col min="3330" max="3333" width="9.6640625" customWidth="1"/>
    <col min="3334" max="3334" width="10.88671875" customWidth="1"/>
    <col min="3335" max="3335" width="13.44140625" customWidth="1"/>
    <col min="3336" max="3337" width="10" customWidth="1"/>
    <col min="3585" max="3585" width="36.5546875" customWidth="1"/>
    <col min="3586" max="3589" width="9.6640625" customWidth="1"/>
    <col min="3590" max="3590" width="10.88671875" customWidth="1"/>
    <col min="3591" max="3591" width="13.44140625" customWidth="1"/>
    <col min="3592" max="3593" width="10" customWidth="1"/>
    <col min="3841" max="3841" width="36.5546875" customWidth="1"/>
    <col min="3842" max="3845" width="9.6640625" customWidth="1"/>
    <col min="3846" max="3846" width="10.88671875" customWidth="1"/>
    <col min="3847" max="3847" width="13.44140625" customWidth="1"/>
    <col min="3848" max="3849" width="10" customWidth="1"/>
    <col min="4097" max="4097" width="36.5546875" customWidth="1"/>
    <col min="4098" max="4101" width="9.6640625" customWidth="1"/>
    <col min="4102" max="4102" width="10.88671875" customWidth="1"/>
    <col min="4103" max="4103" width="13.44140625" customWidth="1"/>
    <col min="4104" max="4105" width="10" customWidth="1"/>
    <col min="4353" max="4353" width="36.5546875" customWidth="1"/>
    <col min="4354" max="4357" width="9.6640625" customWidth="1"/>
    <col min="4358" max="4358" width="10.88671875" customWidth="1"/>
    <col min="4359" max="4359" width="13.44140625" customWidth="1"/>
    <col min="4360" max="4361" width="10" customWidth="1"/>
    <col min="4609" max="4609" width="36.5546875" customWidth="1"/>
    <col min="4610" max="4613" width="9.6640625" customWidth="1"/>
    <col min="4614" max="4614" width="10.88671875" customWidth="1"/>
    <col min="4615" max="4615" width="13.44140625" customWidth="1"/>
    <col min="4616" max="4617" width="10" customWidth="1"/>
    <col min="4865" max="4865" width="36.5546875" customWidth="1"/>
    <col min="4866" max="4869" width="9.6640625" customWidth="1"/>
    <col min="4870" max="4870" width="10.88671875" customWidth="1"/>
    <col min="4871" max="4871" width="13.44140625" customWidth="1"/>
    <col min="4872" max="4873" width="10" customWidth="1"/>
    <col min="5121" max="5121" width="36.5546875" customWidth="1"/>
    <col min="5122" max="5125" width="9.6640625" customWidth="1"/>
    <col min="5126" max="5126" width="10.88671875" customWidth="1"/>
    <col min="5127" max="5127" width="13.44140625" customWidth="1"/>
    <col min="5128" max="5129" width="10" customWidth="1"/>
    <col min="5377" max="5377" width="36.5546875" customWidth="1"/>
    <col min="5378" max="5381" width="9.6640625" customWidth="1"/>
    <col min="5382" max="5382" width="10.88671875" customWidth="1"/>
    <col min="5383" max="5383" width="13.44140625" customWidth="1"/>
    <col min="5384" max="5385" width="10" customWidth="1"/>
    <col min="5633" max="5633" width="36.5546875" customWidth="1"/>
    <col min="5634" max="5637" width="9.6640625" customWidth="1"/>
    <col min="5638" max="5638" width="10.88671875" customWidth="1"/>
    <col min="5639" max="5639" width="13.44140625" customWidth="1"/>
    <col min="5640" max="5641" width="10" customWidth="1"/>
    <col min="5889" max="5889" width="36.5546875" customWidth="1"/>
    <col min="5890" max="5893" width="9.6640625" customWidth="1"/>
    <col min="5894" max="5894" width="10.88671875" customWidth="1"/>
    <col min="5895" max="5895" width="13.44140625" customWidth="1"/>
    <col min="5896" max="5897" width="10" customWidth="1"/>
    <col min="6145" max="6145" width="36.5546875" customWidth="1"/>
    <col min="6146" max="6149" width="9.6640625" customWidth="1"/>
    <col min="6150" max="6150" width="10.88671875" customWidth="1"/>
    <col min="6151" max="6151" width="13.44140625" customWidth="1"/>
    <col min="6152" max="6153" width="10" customWidth="1"/>
    <col min="6401" max="6401" width="36.5546875" customWidth="1"/>
    <col min="6402" max="6405" width="9.6640625" customWidth="1"/>
    <col min="6406" max="6406" width="10.88671875" customWidth="1"/>
    <col min="6407" max="6407" width="13.44140625" customWidth="1"/>
    <col min="6408" max="6409" width="10" customWidth="1"/>
    <col min="6657" max="6657" width="36.5546875" customWidth="1"/>
    <col min="6658" max="6661" width="9.6640625" customWidth="1"/>
    <col min="6662" max="6662" width="10.88671875" customWidth="1"/>
    <col min="6663" max="6663" width="13.44140625" customWidth="1"/>
    <col min="6664" max="6665" width="10" customWidth="1"/>
    <col min="6913" max="6913" width="36.5546875" customWidth="1"/>
    <col min="6914" max="6917" width="9.6640625" customWidth="1"/>
    <col min="6918" max="6918" width="10.88671875" customWidth="1"/>
    <col min="6919" max="6919" width="13.44140625" customWidth="1"/>
    <col min="6920" max="6921" width="10" customWidth="1"/>
    <col min="7169" max="7169" width="36.5546875" customWidth="1"/>
    <col min="7170" max="7173" width="9.6640625" customWidth="1"/>
    <col min="7174" max="7174" width="10.88671875" customWidth="1"/>
    <col min="7175" max="7175" width="13.44140625" customWidth="1"/>
    <col min="7176" max="7177" width="10" customWidth="1"/>
    <col min="7425" max="7425" width="36.5546875" customWidth="1"/>
    <col min="7426" max="7429" width="9.6640625" customWidth="1"/>
    <col min="7430" max="7430" width="10.88671875" customWidth="1"/>
    <col min="7431" max="7431" width="13.44140625" customWidth="1"/>
    <col min="7432" max="7433" width="10" customWidth="1"/>
    <col min="7681" max="7681" width="36.5546875" customWidth="1"/>
    <col min="7682" max="7685" width="9.6640625" customWidth="1"/>
    <col min="7686" max="7686" width="10.88671875" customWidth="1"/>
    <col min="7687" max="7687" width="13.44140625" customWidth="1"/>
    <col min="7688" max="7689" width="10" customWidth="1"/>
    <col min="7937" max="7937" width="36.5546875" customWidth="1"/>
    <col min="7938" max="7941" width="9.6640625" customWidth="1"/>
    <col min="7942" max="7942" width="10.88671875" customWidth="1"/>
    <col min="7943" max="7943" width="13.44140625" customWidth="1"/>
    <col min="7944" max="7945" width="10" customWidth="1"/>
    <col min="8193" max="8193" width="36.5546875" customWidth="1"/>
    <col min="8194" max="8197" width="9.6640625" customWidth="1"/>
    <col min="8198" max="8198" width="10.88671875" customWidth="1"/>
    <col min="8199" max="8199" width="13.44140625" customWidth="1"/>
    <col min="8200" max="8201" width="10" customWidth="1"/>
    <col min="8449" max="8449" width="36.5546875" customWidth="1"/>
    <col min="8450" max="8453" width="9.6640625" customWidth="1"/>
    <col min="8454" max="8454" width="10.88671875" customWidth="1"/>
    <col min="8455" max="8455" width="13.44140625" customWidth="1"/>
    <col min="8456" max="8457" width="10" customWidth="1"/>
    <col min="8705" max="8705" width="36.5546875" customWidth="1"/>
    <col min="8706" max="8709" width="9.6640625" customWidth="1"/>
    <col min="8710" max="8710" width="10.88671875" customWidth="1"/>
    <col min="8711" max="8711" width="13.44140625" customWidth="1"/>
    <col min="8712" max="8713" width="10" customWidth="1"/>
    <col min="8961" max="8961" width="36.5546875" customWidth="1"/>
    <col min="8962" max="8965" width="9.6640625" customWidth="1"/>
    <col min="8966" max="8966" width="10.88671875" customWidth="1"/>
    <col min="8967" max="8967" width="13.44140625" customWidth="1"/>
    <col min="8968" max="8969" width="10" customWidth="1"/>
    <col min="9217" max="9217" width="36.5546875" customWidth="1"/>
    <col min="9218" max="9221" width="9.6640625" customWidth="1"/>
    <col min="9222" max="9222" width="10.88671875" customWidth="1"/>
    <col min="9223" max="9223" width="13.44140625" customWidth="1"/>
    <col min="9224" max="9225" width="10" customWidth="1"/>
    <col min="9473" max="9473" width="36.5546875" customWidth="1"/>
    <col min="9474" max="9477" width="9.6640625" customWidth="1"/>
    <col min="9478" max="9478" width="10.88671875" customWidth="1"/>
    <col min="9479" max="9479" width="13.44140625" customWidth="1"/>
    <col min="9480" max="9481" width="10" customWidth="1"/>
    <col min="9729" max="9729" width="36.5546875" customWidth="1"/>
    <col min="9730" max="9733" width="9.6640625" customWidth="1"/>
    <col min="9734" max="9734" width="10.88671875" customWidth="1"/>
    <col min="9735" max="9735" width="13.44140625" customWidth="1"/>
    <col min="9736" max="9737" width="10" customWidth="1"/>
    <col min="9985" max="9985" width="36.5546875" customWidth="1"/>
    <col min="9986" max="9989" width="9.6640625" customWidth="1"/>
    <col min="9990" max="9990" width="10.88671875" customWidth="1"/>
    <col min="9991" max="9991" width="13.44140625" customWidth="1"/>
    <col min="9992" max="9993" width="10" customWidth="1"/>
    <col min="10241" max="10241" width="36.5546875" customWidth="1"/>
    <col min="10242" max="10245" width="9.6640625" customWidth="1"/>
    <col min="10246" max="10246" width="10.88671875" customWidth="1"/>
    <col min="10247" max="10247" width="13.44140625" customWidth="1"/>
    <col min="10248" max="10249" width="10" customWidth="1"/>
    <col min="10497" max="10497" width="36.5546875" customWidth="1"/>
    <col min="10498" max="10501" width="9.6640625" customWidth="1"/>
    <col min="10502" max="10502" width="10.88671875" customWidth="1"/>
    <col min="10503" max="10503" width="13.44140625" customWidth="1"/>
    <col min="10504" max="10505" width="10" customWidth="1"/>
    <col min="10753" max="10753" width="36.5546875" customWidth="1"/>
    <col min="10754" max="10757" width="9.6640625" customWidth="1"/>
    <col min="10758" max="10758" width="10.88671875" customWidth="1"/>
    <col min="10759" max="10759" width="13.44140625" customWidth="1"/>
    <col min="10760" max="10761" width="10" customWidth="1"/>
    <col min="11009" max="11009" width="36.5546875" customWidth="1"/>
    <col min="11010" max="11013" width="9.6640625" customWidth="1"/>
    <col min="11014" max="11014" width="10.88671875" customWidth="1"/>
    <col min="11015" max="11015" width="13.44140625" customWidth="1"/>
    <col min="11016" max="11017" width="10" customWidth="1"/>
    <col min="11265" max="11265" width="36.5546875" customWidth="1"/>
    <col min="11266" max="11269" width="9.6640625" customWidth="1"/>
    <col min="11270" max="11270" width="10.88671875" customWidth="1"/>
    <col min="11271" max="11271" width="13.44140625" customWidth="1"/>
    <col min="11272" max="11273" width="10" customWidth="1"/>
    <col min="11521" max="11521" width="36.5546875" customWidth="1"/>
    <col min="11522" max="11525" width="9.6640625" customWidth="1"/>
    <col min="11526" max="11526" width="10.88671875" customWidth="1"/>
    <col min="11527" max="11527" width="13.44140625" customWidth="1"/>
    <col min="11528" max="11529" width="10" customWidth="1"/>
    <col min="11777" max="11777" width="36.5546875" customWidth="1"/>
    <col min="11778" max="11781" width="9.6640625" customWidth="1"/>
    <col min="11782" max="11782" width="10.88671875" customWidth="1"/>
    <col min="11783" max="11783" width="13.44140625" customWidth="1"/>
    <col min="11784" max="11785" width="10" customWidth="1"/>
    <col min="12033" max="12033" width="36.5546875" customWidth="1"/>
    <col min="12034" max="12037" width="9.6640625" customWidth="1"/>
    <col min="12038" max="12038" width="10.88671875" customWidth="1"/>
    <col min="12039" max="12039" width="13.44140625" customWidth="1"/>
    <col min="12040" max="12041" width="10" customWidth="1"/>
    <col min="12289" max="12289" width="36.5546875" customWidth="1"/>
    <col min="12290" max="12293" width="9.6640625" customWidth="1"/>
    <col min="12294" max="12294" width="10.88671875" customWidth="1"/>
    <col min="12295" max="12295" width="13.44140625" customWidth="1"/>
    <col min="12296" max="12297" width="10" customWidth="1"/>
    <col min="12545" max="12545" width="36.5546875" customWidth="1"/>
    <col min="12546" max="12549" width="9.6640625" customWidth="1"/>
    <col min="12550" max="12550" width="10.88671875" customWidth="1"/>
    <col min="12551" max="12551" width="13.44140625" customWidth="1"/>
    <col min="12552" max="12553" width="10" customWidth="1"/>
    <col min="12801" max="12801" width="36.5546875" customWidth="1"/>
    <col min="12802" max="12805" width="9.6640625" customWidth="1"/>
    <col min="12806" max="12806" width="10.88671875" customWidth="1"/>
    <col min="12807" max="12807" width="13.44140625" customWidth="1"/>
    <col min="12808" max="12809" width="10" customWidth="1"/>
    <col min="13057" max="13057" width="36.5546875" customWidth="1"/>
    <col min="13058" max="13061" width="9.6640625" customWidth="1"/>
    <col min="13062" max="13062" width="10.88671875" customWidth="1"/>
    <col min="13063" max="13063" width="13.44140625" customWidth="1"/>
    <col min="13064" max="13065" width="10" customWidth="1"/>
    <col min="13313" max="13313" width="36.5546875" customWidth="1"/>
    <col min="13314" max="13317" width="9.6640625" customWidth="1"/>
    <col min="13318" max="13318" width="10.88671875" customWidth="1"/>
    <col min="13319" max="13319" width="13.44140625" customWidth="1"/>
    <col min="13320" max="13321" width="10" customWidth="1"/>
    <col min="13569" max="13569" width="36.5546875" customWidth="1"/>
    <col min="13570" max="13573" width="9.6640625" customWidth="1"/>
    <col min="13574" max="13574" width="10.88671875" customWidth="1"/>
    <col min="13575" max="13575" width="13.44140625" customWidth="1"/>
    <col min="13576" max="13577" width="10" customWidth="1"/>
    <col min="13825" max="13825" width="36.5546875" customWidth="1"/>
    <col min="13826" max="13829" width="9.6640625" customWidth="1"/>
    <col min="13830" max="13830" width="10.88671875" customWidth="1"/>
    <col min="13831" max="13831" width="13.44140625" customWidth="1"/>
    <col min="13832" max="13833" width="10" customWidth="1"/>
    <col min="14081" max="14081" width="36.5546875" customWidth="1"/>
    <col min="14082" max="14085" width="9.6640625" customWidth="1"/>
    <col min="14086" max="14086" width="10.88671875" customWidth="1"/>
    <col min="14087" max="14087" width="13.44140625" customWidth="1"/>
    <col min="14088" max="14089" width="10" customWidth="1"/>
    <col min="14337" max="14337" width="36.5546875" customWidth="1"/>
    <col min="14338" max="14341" width="9.6640625" customWidth="1"/>
    <col min="14342" max="14342" width="10.88671875" customWidth="1"/>
    <col min="14343" max="14343" width="13.44140625" customWidth="1"/>
    <col min="14344" max="14345" width="10" customWidth="1"/>
    <col min="14593" max="14593" width="36.5546875" customWidth="1"/>
    <col min="14594" max="14597" width="9.6640625" customWidth="1"/>
    <col min="14598" max="14598" width="10.88671875" customWidth="1"/>
    <col min="14599" max="14599" width="13.44140625" customWidth="1"/>
    <col min="14600" max="14601" width="10" customWidth="1"/>
    <col min="14849" max="14849" width="36.5546875" customWidth="1"/>
    <col min="14850" max="14853" width="9.6640625" customWidth="1"/>
    <col min="14854" max="14854" width="10.88671875" customWidth="1"/>
    <col min="14855" max="14855" width="13.44140625" customWidth="1"/>
    <col min="14856" max="14857" width="10" customWidth="1"/>
    <col min="15105" max="15105" width="36.5546875" customWidth="1"/>
    <col min="15106" max="15109" width="9.6640625" customWidth="1"/>
    <col min="15110" max="15110" width="10.88671875" customWidth="1"/>
    <col min="15111" max="15111" width="13.44140625" customWidth="1"/>
    <col min="15112" max="15113" width="10" customWidth="1"/>
    <col min="15361" max="15361" width="36.5546875" customWidth="1"/>
    <col min="15362" max="15365" width="9.6640625" customWidth="1"/>
    <col min="15366" max="15366" width="10.88671875" customWidth="1"/>
    <col min="15367" max="15367" width="13.44140625" customWidth="1"/>
    <col min="15368" max="15369" width="10" customWidth="1"/>
    <col min="15617" max="15617" width="36.5546875" customWidth="1"/>
    <col min="15618" max="15621" width="9.6640625" customWidth="1"/>
    <col min="15622" max="15622" width="10.88671875" customWidth="1"/>
    <col min="15623" max="15623" width="13.44140625" customWidth="1"/>
    <col min="15624" max="15625" width="10" customWidth="1"/>
    <col min="15873" max="15873" width="36.5546875" customWidth="1"/>
    <col min="15874" max="15877" width="9.6640625" customWidth="1"/>
    <col min="15878" max="15878" width="10.88671875" customWidth="1"/>
    <col min="15879" max="15879" width="13.44140625" customWidth="1"/>
    <col min="15880" max="15881" width="10" customWidth="1"/>
    <col min="16129" max="16129" width="36.5546875" customWidth="1"/>
    <col min="16130" max="16133" width="9.6640625" customWidth="1"/>
    <col min="16134" max="16134" width="10.88671875" customWidth="1"/>
    <col min="16135" max="16135" width="13.44140625" customWidth="1"/>
    <col min="16136" max="16137" width="10" customWidth="1"/>
  </cols>
  <sheetData>
    <row r="1" spans="1:12" s="434" customFormat="1" ht="15" customHeight="1">
      <c r="A1" s="430" t="s">
        <v>315</v>
      </c>
      <c r="B1" s="431"/>
      <c r="C1" s="432"/>
      <c r="D1" s="432"/>
      <c r="E1" s="432"/>
      <c r="F1" s="432"/>
      <c r="G1" s="433"/>
      <c r="H1" s="433"/>
      <c r="I1" s="433"/>
    </row>
    <row r="2" spans="1:12" s="434" customFormat="1" ht="15" customHeight="1">
      <c r="A2" s="435"/>
      <c r="B2" s="436"/>
      <c r="C2" s="432"/>
      <c r="D2" s="432"/>
      <c r="E2" s="432"/>
      <c r="F2" s="432"/>
      <c r="G2" s="433"/>
      <c r="H2" s="433"/>
      <c r="I2" s="433"/>
    </row>
    <row r="3" spans="1:12" s="434" customFormat="1" ht="12" customHeight="1">
      <c r="A3" s="27"/>
      <c r="B3" s="27"/>
      <c r="C3" s="437"/>
      <c r="D3" s="1969" t="s">
        <v>316</v>
      </c>
      <c r="E3" s="1969"/>
      <c r="F3" s="1969"/>
      <c r="G3" s="438"/>
      <c r="H3" s="438"/>
      <c r="I3" s="433"/>
    </row>
    <row r="4" spans="1:12" s="443" customFormat="1" ht="15" customHeight="1">
      <c r="A4" s="439" t="s">
        <v>62</v>
      </c>
      <c r="B4" s="440">
        <v>2018</v>
      </c>
      <c r="C4" s="440">
        <v>2019</v>
      </c>
      <c r="D4" s="440">
        <v>2020</v>
      </c>
      <c r="E4" s="440">
        <v>2021</v>
      </c>
      <c r="F4" s="440">
        <v>2022</v>
      </c>
      <c r="G4" s="441"/>
      <c r="H4" s="442"/>
    </row>
    <row r="5" spans="1:12" s="450" customFormat="1" ht="12.9" customHeight="1">
      <c r="A5" s="444" t="s">
        <v>317</v>
      </c>
      <c r="B5" s="445">
        <v>0.2</v>
      </c>
      <c r="C5" s="445">
        <v>0.2</v>
      </c>
      <c r="D5" s="445">
        <v>0.2</v>
      </c>
      <c r="E5" s="446">
        <v>0.23</v>
      </c>
      <c r="F5" s="446">
        <v>0.13909090909090899</v>
      </c>
      <c r="G5" s="447"/>
      <c r="H5" s="447"/>
      <c r="I5" s="448"/>
      <c r="J5" s="449"/>
      <c r="K5" s="448"/>
      <c r="L5" s="448"/>
    </row>
    <row r="6" spans="1:12" s="450" customFormat="1" ht="12.9" customHeight="1">
      <c r="A6" s="450" t="s">
        <v>90</v>
      </c>
      <c r="B6" s="452">
        <v>0.2</v>
      </c>
      <c r="C6" s="452">
        <v>0.1</v>
      </c>
      <c r="D6" s="452">
        <v>0.2</v>
      </c>
      <c r="E6" s="446">
        <v>0.2</v>
      </c>
      <c r="F6" s="446">
        <v>0.26600000000000001</v>
      </c>
      <c r="G6" s="447"/>
      <c r="H6" s="447"/>
      <c r="I6" s="448"/>
      <c r="J6" s="449"/>
      <c r="K6" s="448"/>
      <c r="L6" s="448"/>
    </row>
    <row r="7" spans="1:12" s="450" customFormat="1" ht="12.9" customHeight="1">
      <c r="A7" s="450" t="s">
        <v>190</v>
      </c>
      <c r="B7" s="452">
        <v>0.2</v>
      </c>
      <c r="C7" s="452">
        <v>0.1</v>
      </c>
      <c r="D7" s="452">
        <v>0.1</v>
      </c>
      <c r="E7" s="445" t="s">
        <v>23</v>
      </c>
      <c r="F7" s="445" t="s">
        <v>23</v>
      </c>
      <c r="G7" s="447"/>
      <c r="H7" s="447"/>
      <c r="I7" s="448"/>
      <c r="J7" s="449"/>
      <c r="K7" s="448"/>
      <c r="L7" s="448"/>
    </row>
    <row r="8" spans="1:12" s="450" customFormat="1" ht="5.0999999999999996" customHeight="1">
      <c r="B8" s="451"/>
      <c r="C8" s="452"/>
      <c r="D8" s="452"/>
      <c r="E8" s="452"/>
      <c r="F8" s="446"/>
      <c r="G8" s="447"/>
      <c r="H8" s="447"/>
      <c r="I8" s="448"/>
      <c r="J8" s="449"/>
      <c r="K8" s="448"/>
      <c r="L8" s="448"/>
    </row>
    <row r="9" spans="1:12" s="443" customFormat="1" ht="5.0999999999999996" customHeight="1">
      <c r="A9" s="454"/>
      <c r="B9" s="455"/>
      <c r="C9" s="455"/>
      <c r="D9" s="455"/>
      <c r="E9" s="455"/>
      <c r="F9" s="455"/>
      <c r="G9" s="442"/>
      <c r="H9" s="442"/>
    </row>
    <row r="10" spans="1:12" s="443" customFormat="1" ht="15" customHeight="1">
      <c r="A10" s="26" t="s">
        <v>26</v>
      </c>
      <c r="B10" s="457"/>
      <c r="C10" s="453"/>
      <c r="D10" s="453"/>
      <c r="E10" s="453"/>
      <c r="F10" s="453"/>
      <c r="G10" s="432"/>
      <c r="H10" s="442"/>
      <c r="I10" s="442"/>
    </row>
    <row r="11" spans="1:12" s="443" customFormat="1" ht="15" customHeight="1">
      <c r="A11" s="456" t="s">
        <v>318</v>
      </c>
      <c r="B11" s="456"/>
      <c r="C11" s="453"/>
      <c r="D11" s="453"/>
      <c r="E11" s="453"/>
      <c r="F11" s="453"/>
      <c r="G11" s="432"/>
      <c r="H11" s="442"/>
      <c r="I11" s="442"/>
    </row>
    <row r="12" spans="1:12" s="443" customFormat="1" ht="6.6" customHeight="1">
      <c r="A12" s="458"/>
      <c r="B12" s="458"/>
      <c r="C12" s="459"/>
      <c r="D12" s="459"/>
      <c r="E12" s="459"/>
      <c r="F12" s="459"/>
      <c r="G12" s="459"/>
      <c r="H12" s="460"/>
      <c r="I12" s="460"/>
      <c r="J12" s="460"/>
      <c r="K12" s="460"/>
    </row>
    <row r="13" spans="1:12" s="434" customFormat="1" ht="18" customHeight="1">
      <c r="A13" s="461" t="s">
        <v>319</v>
      </c>
      <c r="B13" s="462"/>
      <c r="C13" s="463"/>
      <c r="D13" s="463"/>
      <c r="E13" s="463"/>
      <c r="F13" s="463"/>
      <c r="G13" s="433"/>
      <c r="H13" s="433"/>
      <c r="I13" s="433"/>
    </row>
    <row r="14" spans="1:12" s="434" customFormat="1" ht="11.25" customHeight="1">
      <c r="A14" s="461"/>
      <c r="B14" s="462"/>
      <c r="C14" s="463"/>
      <c r="D14" s="463"/>
      <c r="E14" s="463"/>
      <c r="F14" s="463"/>
      <c r="G14" s="433"/>
      <c r="H14" s="433"/>
      <c r="I14" s="433"/>
    </row>
    <row r="15" spans="1:12" s="434" customFormat="1" ht="16.5" customHeight="1">
      <c r="A15" s="27"/>
      <c r="B15" s="27"/>
      <c r="C15" s="27"/>
      <c r="D15" s="1969" t="s">
        <v>316</v>
      </c>
      <c r="E15" s="1969"/>
      <c r="F15" s="1969"/>
      <c r="G15" s="433"/>
      <c r="H15" s="433"/>
      <c r="I15" s="433"/>
    </row>
    <row r="16" spans="1:12" s="450" customFormat="1" ht="4.5" hidden="1" customHeight="1">
      <c r="A16" s="464" t="s">
        <v>320</v>
      </c>
      <c r="B16" s="464"/>
      <c r="C16" s="465"/>
      <c r="D16" s="466"/>
      <c r="E16" s="466"/>
      <c r="F16" s="466"/>
      <c r="G16" s="467"/>
      <c r="H16" s="460"/>
      <c r="I16" s="460"/>
      <c r="J16" s="460"/>
      <c r="K16" s="460"/>
    </row>
    <row r="17" spans="1:11" s="443" customFormat="1" ht="15" customHeight="1">
      <c r="A17" s="439" t="s">
        <v>62</v>
      </c>
      <c r="B17" s="440">
        <v>2018</v>
      </c>
      <c r="C17" s="440">
        <v>2019</v>
      </c>
      <c r="D17" s="440">
        <v>2020</v>
      </c>
      <c r="E17" s="440">
        <v>2021</v>
      </c>
      <c r="F17" s="440">
        <v>2022</v>
      </c>
      <c r="G17" s="441"/>
      <c r="H17" s="442"/>
    </row>
    <row r="18" spans="1:11" s="450" customFormat="1" ht="12.9" customHeight="1">
      <c r="A18" s="444" t="s">
        <v>71</v>
      </c>
      <c r="B18" s="468" t="s">
        <v>23</v>
      </c>
      <c r="C18" s="468" t="s">
        <v>23</v>
      </c>
      <c r="D18" s="468" t="s">
        <v>321</v>
      </c>
      <c r="E18" s="468" t="s">
        <v>321</v>
      </c>
      <c r="F18" s="468" t="s">
        <v>321</v>
      </c>
      <c r="G18" s="460"/>
      <c r="H18" s="460"/>
      <c r="J18" s="469"/>
    </row>
    <row r="19" spans="1:11" s="450" customFormat="1" ht="12.9" customHeight="1">
      <c r="A19" s="444" t="s">
        <v>317</v>
      </c>
      <c r="B19" s="468">
        <v>0.2</v>
      </c>
      <c r="C19" s="468">
        <v>0.3</v>
      </c>
      <c r="D19" s="468">
        <v>0.3</v>
      </c>
      <c r="E19" s="446">
        <v>1.2</v>
      </c>
      <c r="F19" s="445">
        <v>0.19736842105263136</v>
      </c>
      <c r="G19" s="460"/>
      <c r="H19" s="460"/>
      <c r="J19" s="469"/>
    </row>
    <row r="20" spans="1:11" s="450" customFormat="1" ht="12.9" customHeight="1">
      <c r="A20" s="450" t="s">
        <v>90</v>
      </c>
      <c r="B20" s="470">
        <v>1</v>
      </c>
      <c r="C20" s="470">
        <v>3.1</v>
      </c>
      <c r="D20" s="470">
        <v>3.8</v>
      </c>
      <c r="E20" s="446">
        <v>1.5</v>
      </c>
      <c r="F20" s="445" t="s">
        <v>23</v>
      </c>
      <c r="G20" s="460"/>
      <c r="H20" s="460"/>
      <c r="J20" s="469"/>
    </row>
    <row r="21" spans="1:11" s="450" customFormat="1" ht="12.9" customHeight="1">
      <c r="A21" s="450" t="s">
        <v>190</v>
      </c>
      <c r="B21" s="470">
        <v>5.8</v>
      </c>
      <c r="C21" s="470">
        <v>1.7</v>
      </c>
      <c r="D21" s="470" t="s">
        <v>23</v>
      </c>
      <c r="E21" s="445" t="s">
        <v>23</v>
      </c>
      <c r="F21" s="445" t="s">
        <v>23</v>
      </c>
      <c r="G21" s="460"/>
      <c r="H21" s="460"/>
      <c r="J21" s="469"/>
    </row>
    <row r="22" spans="1:11" s="450" customFormat="1" ht="5.0999999999999996" customHeight="1">
      <c r="A22" s="471"/>
      <c r="B22" s="471"/>
      <c r="C22" s="471"/>
      <c r="D22" s="471"/>
      <c r="E22" s="471"/>
      <c r="F22" s="471"/>
    </row>
    <row r="23" spans="1:11" s="450" customFormat="1" ht="5.0999999999999996" customHeight="1">
      <c r="A23" s="472"/>
      <c r="B23" s="472"/>
      <c r="C23" s="472"/>
      <c r="D23" s="472"/>
      <c r="E23" s="472"/>
      <c r="F23" s="472"/>
    </row>
    <row r="24" spans="1:11" s="450" customFormat="1" ht="15" customHeight="1">
      <c r="A24" s="26" t="s">
        <v>26</v>
      </c>
      <c r="B24" s="457"/>
      <c r="C24" s="471"/>
      <c r="D24" s="471"/>
      <c r="E24" s="471"/>
      <c r="F24" s="471"/>
    </row>
    <row r="25" spans="1:11" s="450" customFormat="1" ht="15" customHeight="1">
      <c r="A25" s="456" t="s">
        <v>322</v>
      </c>
      <c r="B25" s="456"/>
      <c r="C25" s="471"/>
      <c r="D25" s="471"/>
      <c r="E25" s="471"/>
      <c r="F25" s="471"/>
    </row>
    <row r="26" spans="1:11" s="450" customFormat="1" ht="9" customHeight="1">
      <c r="A26" s="458"/>
      <c r="B26" s="458"/>
      <c r="C26" s="459"/>
      <c r="D26" s="459"/>
      <c r="E26" s="459"/>
      <c r="F26" s="459"/>
    </row>
    <row r="27" spans="1:11" s="450" customFormat="1" ht="15" customHeight="1">
      <c r="A27" s="461" t="s">
        <v>323</v>
      </c>
      <c r="B27" s="461"/>
      <c r="C27" s="433"/>
      <c r="D27" s="433"/>
      <c r="E27" s="433"/>
      <c r="F27" s="466"/>
    </row>
    <row r="28" spans="1:11" s="450" customFormat="1" ht="15" customHeight="1">
      <c r="A28" s="464"/>
      <c r="B28" s="464"/>
      <c r="C28" s="466"/>
      <c r="D28" s="466"/>
      <c r="E28" s="466"/>
      <c r="F28" s="466"/>
    </row>
    <row r="29" spans="1:11" s="450" customFormat="1" ht="13.05" customHeight="1">
      <c r="A29" s="439" t="s">
        <v>62</v>
      </c>
      <c r="B29" s="440">
        <v>2018</v>
      </c>
      <c r="C29" s="440">
        <v>2019</v>
      </c>
      <c r="D29" s="440">
        <v>2020</v>
      </c>
      <c r="E29" s="440">
        <v>2021</v>
      </c>
      <c r="F29" s="440">
        <v>2022</v>
      </c>
      <c r="G29" s="473"/>
    </row>
    <row r="30" spans="1:11" s="450" customFormat="1" ht="13.05" customHeight="1">
      <c r="A30" s="474" t="s">
        <v>90</v>
      </c>
      <c r="B30" s="175">
        <v>5.77</v>
      </c>
      <c r="C30" s="164">
        <v>6.6</v>
      </c>
      <c r="D30" s="1777">
        <v>6.5</v>
      </c>
      <c r="E30" s="445">
        <v>6.8</v>
      </c>
      <c r="F30" s="445">
        <v>5.9</v>
      </c>
      <c r="H30" s="448"/>
      <c r="I30" s="448"/>
    </row>
    <row r="31" spans="1:11" s="450" customFormat="1" ht="13.05" customHeight="1">
      <c r="A31" s="444" t="s">
        <v>71</v>
      </c>
      <c r="B31" s="175">
        <v>6.11</v>
      </c>
      <c r="C31" s="164">
        <v>6.4</v>
      </c>
      <c r="D31" s="164">
        <v>7.4</v>
      </c>
      <c r="E31" s="445" t="s">
        <v>23</v>
      </c>
      <c r="F31" s="445" t="s">
        <v>23</v>
      </c>
      <c r="H31" s="447"/>
      <c r="I31" s="447"/>
      <c r="K31" s="469"/>
    </row>
    <row r="32" spans="1:11" s="450" customFormat="1" ht="13.05" customHeight="1">
      <c r="A32" s="444" t="s">
        <v>92</v>
      </c>
      <c r="B32" s="175">
        <v>5.98</v>
      </c>
      <c r="C32" s="164">
        <v>6.8</v>
      </c>
      <c r="D32" s="164">
        <v>6.9</v>
      </c>
      <c r="E32" s="445">
        <v>7.4</v>
      </c>
      <c r="F32" s="445">
        <v>6.85</v>
      </c>
      <c r="H32" s="447"/>
      <c r="I32" s="447"/>
      <c r="K32" s="469"/>
    </row>
    <row r="33" spans="1:11" s="450" customFormat="1" ht="13.05" customHeight="1">
      <c r="A33" s="444" t="s">
        <v>109</v>
      </c>
      <c r="B33" s="175">
        <v>6.31</v>
      </c>
      <c r="C33" s="164">
        <v>6.7</v>
      </c>
      <c r="D33" s="164">
        <v>6.4</v>
      </c>
      <c r="E33" s="445">
        <v>6.4</v>
      </c>
      <c r="F33" s="445">
        <v>6.1</v>
      </c>
      <c r="H33" s="447"/>
      <c r="I33" s="447"/>
      <c r="K33" s="469"/>
    </row>
    <row r="34" spans="1:11" s="450" customFormat="1" ht="13.05" customHeight="1">
      <c r="A34" s="444" t="s">
        <v>317</v>
      </c>
      <c r="B34" s="175">
        <v>5.92</v>
      </c>
      <c r="C34" s="164">
        <v>6.8</v>
      </c>
      <c r="D34" s="164">
        <v>6.4</v>
      </c>
      <c r="E34" s="445">
        <v>6</v>
      </c>
      <c r="F34" s="445">
        <v>6.04</v>
      </c>
      <c r="H34" s="447"/>
      <c r="I34" s="447"/>
      <c r="K34" s="469"/>
    </row>
    <row r="35" spans="1:11" s="450" customFormat="1" ht="13.05" customHeight="1">
      <c r="A35" s="444" t="s">
        <v>240</v>
      </c>
      <c r="B35" s="175">
        <v>6.05</v>
      </c>
      <c r="C35" s="164">
        <v>6.4</v>
      </c>
      <c r="D35" s="164">
        <v>7</v>
      </c>
      <c r="E35" s="445">
        <v>6.3</v>
      </c>
      <c r="F35" s="445">
        <v>5.95</v>
      </c>
      <c r="H35" s="447"/>
      <c r="I35" s="447"/>
      <c r="K35" s="469"/>
    </row>
    <row r="36" spans="1:11" s="450" customFormat="1" ht="13.05" customHeight="1">
      <c r="A36" s="444" t="s">
        <v>180</v>
      </c>
      <c r="B36" s="175">
        <v>6.1</v>
      </c>
      <c r="C36" s="164">
        <v>6.2</v>
      </c>
      <c r="D36" s="164">
        <v>6.3</v>
      </c>
      <c r="E36" s="445" t="s">
        <v>23</v>
      </c>
      <c r="F36" s="445" t="s">
        <v>23</v>
      </c>
      <c r="H36" s="447"/>
      <c r="I36" s="447"/>
      <c r="K36" s="469"/>
    </row>
    <row r="37" spans="1:11" s="450" customFormat="1" ht="13.05" customHeight="1">
      <c r="A37" s="444" t="s">
        <v>190</v>
      </c>
      <c r="B37" s="175">
        <v>6.01</v>
      </c>
      <c r="C37" s="164">
        <v>6.3</v>
      </c>
      <c r="D37" s="164">
        <v>6.2</v>
      </c>
      <c r="E37" s="445">
        <v>6.2</v>
      </c>
      <c r="F37" s="445">
        <v>6.24</v>
      </c>
      <c r="H37" s="447"/>
      <c r="I37" s="447"/>
      <c r="K37" s="469"/>
    </row>
    <row r="38" spans="1:11" s="450" customFormat="1" ht="13.05" customHeight="1">
      <c r="A38" s="444" t="s">
        <v>191</v>
      </c>
      <c r="B38" s="175">
        <v>6.02</v>
      </c>
      <c r="C38" s="164">
        <v>6.7</v>
      </c>
      <c r="D38" s="164">
        <v>6.5</v>
      </c>
      <c r="E38" s="445">
        <v>6.2</v>
      </c>
      <c r="F38" s="445">
        <v>6</v>
      </c>
      <c r="H38" s="447"/>
      <c r="I38" s="447"/>
      <c r="K38" s="469"/>
    </row>
    <row r="39" spans="1:11" s="450" customFormat="1" ht="13.05" customHeight="1">
      <c r="A39" s="444" t="s">
        <v>193</v>
      </c>
      <c r="B39" s="175">
        <v>5.83</v>
      </c>
      <c r="C39" s="164">
        <v>6.3</v>
      </c>
      <c r="D39" s="164">
        <v>6.2</v>
      </c>
      <c r="E39" s="445">
        <v>6.3</v>
      </c>
      <c r="F39" s="445">
        <v>5.93</v>
      </c>
      <c r="H39" s="447"/>
      <c r="I39" s="447"/>
      <c r="K39" s="469"/>
    </row>
    <row r="40" spans="1:11" s="450" customFormat="1" ht="13.05" customHeight="1">
      <c r="A40" s="444" t="s">
        <v>196</v>
      </c>
      <c r="B40" s="175">
        <v>6.54</v>
      </c>
      <c r="C40" s="164">
        <v>6.6</v>
      </c>
      <c r="D40" s="164">
        <v>6.2</v>
      </c>
      <c r="E40" s="445">
        <v>6.4</v>
      </c>
      <c r="F40" s="445">
        <v>6.4</v>
      </c>
      <c r="H40" s="447"/>
      <c r="I40" s="447"/>
      <c r="K40" s="469"/>
    </row>
    <row r="41" spans="1:11" s="450" customFormat="1" ht="13.05" customHeight="1">
      <c r="A41" s="444" t="s">
        <v>95</v>
      </c>
      <c r="B41" s="175">
        <v>6.07</v>
      </c>
      <c r="C41" s="164">
        <v>6.7</v>
      </c>
      <c r="D41" s="164">
        <v>6.3</v>
      </c>
      <c r="E41" s="445" t="s">
        <v>23</v>
      </c>
      <c r="F41" s="445">
        <v>6.18</v>
      </c>
      <c r="H41" s="447"/>
      <c r="I41" s="447"/>
      <c r="K41" s="469"/>
    </row>
    <row r="42" spans="1:11" s="450" customFormat="1" ht="13.05" customHeight="1">
      <c r="A42" s="444" t="s">
        <v>135</v>
      </c>
      <c r="B42" s="175">
        <v>6.73</v>
      </c>
      <c r="C42" s="164">
        <v>6.5</v>
      </c>
      <c r="D42" s="164">
        <v>7.3</v>
      </c>
      <c r="E42" s="445" t="s">
        <v>23</v>
      </c>
      <c r="F42" s="445">
        <v>6.57</v>
      </c>
      <c r="H42" s="447"/>
      <c r="I42" s="447"/>
      <c r="K42" s="469"/>
    </row>
    <row r="43" spans="1:11" s="450" customFormat="1" ht="13.05" customHeight="1">
      <c r="A43" s="444" t="s">
        <v>324</v>
      </c>
      <c r="B43" s="175">
        <v>5.75</v>
      </c>
      <c r="C43" s="164">
        <v>7</v>
      </c>
      <c r="D43" s="164" t="s">
        <v>23</v>
      </c>
      <c r="E43" s="445" t="s">
        <v>23</v>
      </c>
      <c r="F43" s="475">
        <v>6.6</v>
      </c>
      <c r="H43" s="447"/>
      <c r="I43" s="447"/>
      <c r="K43" s="469"/>
    </row>
    <row r="44" spans="1:11" s="450" customFormat="1" ht="13.05" customHeight="1">
      <c r="A44" s="444" t="s">
        <v>325</v>
      </c>
      <c r="B44" s="175">
        <v>6.04</v>
      </c>
      <c r="C44" s="164">
        <v>6.7</v>
      </c>
      <c r="D44" s="164">
        <v>5.9</v>
      </c>
      <c r="E44" s="445" t="s">
        <v>23</v>
      </c>
      <c r="F44" s="445">
        <v>6.36</v>
      </c>
      <c r="H44" s="447"/>
      <c r="I44" s="447"/>
      <c r="K44" s="469"/>
    </row>
    <row r="45" spans="1:11" s="450" customFormat="1" ht="13.05" customHeight="1">
      <c r="A45" s="444" t="s">
        <v>326</v>
      </c>
      <c r="B45" s="175">
        <v>5.97</v>
      </c>
      <c r="C45" s="164">
        <v>6.5</v>
      </c>
      <c r="D45" s="164">
        <v>7.1</v>
      </c>
      <c r="E45" s="445" t="s">
        <v>23</v>
      </c>
      <c r="F45" s="445" t="s">
        <v>23</v>
      </c>
      <c r="H45" s="447"/>
      <c r="I45" s="447"/>
      <c r="K45" s="469"/>
    </row>
    <row r="46" spans="1:11" s="450" customFormat="1" ht="13.05" customHeight="1">
      <c r="A46" s="444" t="s">
        <v>170</v>
      </c>
      <c r="B46" s="175">
        <v>6.24</v>
      </c>
      <c r="C46" s="164">
        <v>6.7</v>
      </c>
      <c r="D46" s="164">
        <v>7.8</v>
      </c>
      <c r="E46" s="445">
        <v>7.2</v>
      </c>
      <c r="F46" s="445">
        <v>6.37</v>
      </c>
      <c r="H46" s="447"/>
      <c r="I46" s="447"/>
      <c r="K46" s="469"/>
    </row>
    <row r="47" spans="1:11" s="450" customFormat="1" ht="13.05" customHeight="1">
      <c r="A47" s="444" t="s">
        <v>164</v>
      </c>
      <c r="B47" s="175">
        <v>5.97</v>
      </c>
      <c r="C47" s="164">
        <v>6.5</v>
      </c>
      <c r="D47" s="164">
        <v>6.8</v>
      </c>
      <c r="E47" s="445">
        <v>7.6</v>
      </c>
      <c r="F47" s="445">
        <v>6.47</v>
      </c>
      <c r="H47" s="448"/>
      <c r="I47" s="448"/>
    </row>
    <row r="48" spans="1:11" s="450" customFormat="1" ht="13.05" customHeight="1">
      <c r="A48" s="444" t="s">
        <v>327</v>
      </c>
      <c r="B48" s="175">
        <v>6.15</v>
      </c>
      <c r="C48" s="164">
        <v>6.3</v>
      </c>
      <c r="D48" s="164" t="s">
        <v>23</v>
      </c>
      <c r="E48" s="445">
        <v>5.8</v>
      </c>
      <c r="F48" s="475">
        <v>5.81</v>
      </c>
      <c r="H48" s="447"/>
      <c r="I48" s="447"/>
      <c r="K48" s="469"/>
    </row>
    <row r="49" spans="1:11" s="450" customFormat="1" ht="13.05" customHeight="1">
      <c r="A49" s="444" t="s">
        <v>142</v>
      </c>
      <c r="B49" s="175">
        <v>6.05</v>
      </c>
      <c r="C49" s="164">
        <v>6.7</v>
      </c>
      <c r="D49" s="164" t="s">
        <v>23</v>
      </c>
      <c r="E49" s="445">
        <v>6.1</v>
      </c>
      <c r="F49" s="475">
        <v>5.71</v>
      </c>
      <c r="H49" s="447"/>
      <c r="I49" s="447"/>
      <c r="K49" s="469"/>
    </row>
    <row r="50" spans="1:11" s="450" customFormat="1" ht="13.05" customHeight="1">
      <c r="A50" s="444" t="s">
        <v>328</v>
      </c>
      <c r="B50" s="175">
        <v>6.06</v>
      </c>
      <c r="C50" s="164">
        <v>6.8</v>
      </c>
      <c r="D50" s="164">
        <v>6.3</v>
      </c>
      <c r="E50" s="445">
        <v>6.4</v>
      </c>
      <c r="F50" s="445">
        <v>6.45</v>
      </c>
      <c r="H50" s="447"/>
      <c r="I50" s="447"/>
      <c r="K50" s="469"/>
    </row>
    <row r="51" spans="1:11" s="450" customFormat="1" ht="5.0999999999999996" customHeight="1">
      <c r="A51" s="458"/>
      <c r="B51" s="458"/>
      <c r="C51" s="458"/>
      <c r="D51" s="458"/>
      <c r="E51" s="458"/>
      <c r="F51" s="458"/>
      <c r="G51" s="476"/>
    </row>
    <row r="52" spans="1:11" s="450" customFormat="1" ht="5.0999999999999996" customHeight="1">
      <c r="A52" s="477"/>
      <c r="B52" s="477"/>
      <c r="C52" s="477"/>
      <c r="D52" s="477"/>
      <c r="E52" s="477"/>
      <c r="F52" s="477"/>
      <c r="G52" s="432"/>
    </row>
    <row r="53" spans="1:11" s="450" customFormat="1" ht="15" customHeight="1">
      <c r="A53" s="26" t="s">
        <v>26</v>
      </c>
      <c r="B53" s="479"/>
      <c r="C53" s="480"/>
      <c r="D53" s="480"/>
      <c r="E53" s="478"/>
      <c r="F53" s="478"/>
      <c r="G53" s="432"/>
    </row>
    <row r="54" spans="1:11" s="450" customFormat="1" ht="14.1" customHeight="1">
      <c r="A54" s="478" t="s">
        <v>329</v>
      </c>
      <c r="B54" s="478"/>
      <c r="C54" s="478"/>
      <c r="D54" s="478"/>
      <c r="E54" s="478"/>
      <c r="F54" s="478"/>
      <c r="G54" s="432"/>
    </row>
    <row r="55" spans="1:11" s="450" customFormat="1" ht="15" customHeight="1">
      <c r="E55" s="480"/>
      <c r="F55" s="480"/>
    </row>
    <row r="56" spans="1:11" s="450" customFormat="1" ht="20.100000000000001" customHeight="1">
      <c r="A56" s="481"/>
      <c r="B56" s="481"/>
      <c r="C56" s="482"/>
      <c r="D56" s="482"/>
      <c r="E56" s="482"/>
      <c r="F56" s="482"/>
    </row>
  </sheetData>
  <mergeCells count="2">
    <mergeCell ref="D3:F3"/>
    <mergeCell ref="D15:F15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75"/>
  <sheetViews>
    <sheetView showGridLines="0" view="pageBreakPreview" zoomScaleNormal="100" zoomScaleSheetLayoutView="100" workbookViewId="0">
      <selection activeCell="O24" sqref="O24"/>
    </sheetView>
  </sheetViews>
  <sheetFormatPr baseColWidth="10" defaultRowHeight="14.4"/>
  <cols>
    <col min="1" max="1" width="33.88671875" customWidth="1"/>
    <col min="2" max="3" width="10.109375" customWidth="1"/>
    <col min="4" max="4" width="9.44140625" customWidth="1"/>
    <col min="5" max="5" width="6.6640625" customWidth="1"/>
    <col min="6" max="6" width="7.44140625" customWidth="1"/>
    <col min="7" max="7" width="8.33203125" customWidth="1"/>
    <col min="8" max="8" width="7.6640625" customWidth="1"/>
    <col min="9" max="9" width="8.6640625" customWidth="1"/>
  </cols>
  <sheetData>
    <row r="1" spans="1:9">
      <c r="A1" s="1" t="s">
        <v>0</v>
      </c>
      <c r="B1" s="2"/>
      <c r="C1" s="3"/>
      <c r="D1" s="3"/>
      <c r="E1" s="3"/>
      <c r="F1" s="3"/>
      <c r="G1" s="3"/>
      <c r="H1" s="3"/>
      <c r="I1" s="3"/>
    </row>
    <row r="2" spans="1:9" ht="5.0999999999999996" customHeight="1">
      <c r="A2" s="4" t="s">
        <v>1</v>
      </c>
      <c r="B2" s="4"/>
      <c r="C2" s="3"/>
      <c r="D2" s="3"/>
      <c r="E2" s="3"/>
      <c r="F2" s="3"/>
      <c r="G2" s="3"/>
      <c r="H2" s="3"/>
      <c r="I2" s="3"/>
    </row>
    <row r="3" spans="1:9">
      <c r="A3" s="5"/>
      <c r="B3" s="5"/>
      <c r="C3" s="6"/>
      <c r="D3" s="6"/>
      <c r="E3" s="6"/>
      <c r="F3" s="6"/>
      <c r="G3" s="6"/>
      <c r="H3" s="6"/>
      <c r="I3" s="7" t="s">
        <v>2</v>
      </c>
    </row>
    <row r="4" spans="1:9" ht="14.1" customHeight="1">
      <c r="A4" s="8" t="s">
        <v>3</v>
      </c>
      <c r="B4" s="8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</row>
    <row r="5" spans="1:9" ht="5.0999999999999996" customHeight="1">
      <c r="A5" s="11"/>
      <c r="B5" s="11"/>
      <c r="C5" s="6"/>
      <c r="D5" s="6"/>
      <c r="E5" s="6"/>
      <c r="F5" s="6"/>
      <c r="G5" s="6"/>
      <c r="H5" s="6"/>
      <c r="I5" s="6"/>
    </row>
    <row r="6" spans="1:9" ht="14.1" customHeight="1">
      <c r="A6" s="12" t="s">
        <v>12</v>
      </c>
      <c r="B6" s="13"/>
      <c r="C6" s="14"/>
      <c r="D6" s="14"/>
      <c r="E6" s="14"/>
      <c r="F6" s="14"/>
      <c r="G6" s="14"/>
      <c r="H6" s="14"/>
      <c r="I6" s="14"/>
    </row>
    <row r="7" spans="1:9" ht="5.0999999999999996" customHeight="1">
      <c r="A7" s="15"/>
      <c r="B7" s="16"/>
      <c r="C7" s="17"/>
      <c r="D7" s="17"/>
      <c r="E7" s="17"/>
      <c r="F7" s="17"/>
      <c r="G7" s="17"/>
      <c r="H7" s="17"/>
      <c r="I7" s="17"/>
    </row>
    <row r="8" spans="1:9" ht="14.1" customHeight="1">
      <c r="A8" s="18" t="s">
        <v>13</v>
      </c>
      <c r="B8" s="19">
        <v>56343.282010715775</v>
      </c>
      <c r="C8" s="20">
        <v>35234.058437100743</v>
      </c>
      <c r="D8" s="20">
        <v>641.95234877920029</v>
      </c>
      <c r="E8" s="20">
        <v>24.607174997586551</v>
      </c>
      <c r="F8" s="20">
        <v>93.26</v>
      </c>
      <c r="G8" s="20">
        <v>379.60000000000008</v>
      </c>
      <c r="H8" s="20">
        <v>32.64</v>
      </c>
      <c r="I8" s="20">
        <v>807.11</v>
      </c>
    </row>
    <row r="9" spans="1:9" ht="5.0999999999999996" customHeight="1">
      <c r="A9" s="1628"/>
      <c r="B9" s="1629"/>
      <c r="C9" s="1630"/>
      <c r="D9" s="1630"/>
      <c r="E9" s="1630"/>
      <c r="F9" s="1630"/>
      <c r="G9" s="1630"/>
      <c r="H9" s="1630"/>
      <c r="I9" s="1630"/>
    </row>
    <row r="10" spans="1:9" ht="14.1" customHeight="1">
      <c r="A10" s="18" t="s">
        <v>14</v>
      </c>
      <c r="B10" s="19">
        <v>31714.242010715774</v>
      </c>
      <c r="C10" s="20">
        <v>10605.018437100742</v>
      </c>
      <c r="D10" s="20">
        <v>641.95234877920029</v>
      </c>
      <c r="E10" s="20">
        <v>24.607174997586551</v>
      </c>
      <c r="F10" s="20">
        <v>93.26</v>
      </c>
      <c r="G10" s="20">
        <v>379.60000000000008</v>
      </c>
      <c r="H10" s="20">
        <v>32.64</v>
      </c>
      <c r="I10" s="20">
        <v>807.11</v>
      </c>
    </row>
    <row r="11" spans="1:9" ht="12.9" customHeight="1">
      <c r="A11" s="22" t="s">
        <v>15</v>
      </c>
      <c r="B11" s="23"/>
      <c r="C11" s="24">
        <v>32931.013535100741</v>
      </c>
      <c r="D11" s="24">
        <v>137.38610560003048</v>
      </c>
      <c r="E11" s="24">
        <v>0.75914720578476691</v>
      </c>
      <c r="F11" s="24">
        <v>92.9</v>
      </c>
      <c r="G11" s="24">
        <v>358.52000000000004</v>
      </c>
      <c r="H11" s="24">
        <v>32.590000000000003</v>
      </c>
      <c r="I11" s="24">
        <v>799.39</v>
      </c>
    </row>
    <row r="12" spans="1:9" ht="12.9" customHeight="1">
      <c r="A12" s="22" t="s">
        <v>16</v>
      </c>
      <c r="B12" s="23"/>
      <c r="C12" s="24">
        <v>987.31716000000006</v>
      </c>
      <c r="D12" s="24" t="s">
        <v>973</v>
      </c>
      <c r="E12" s="24">
        <v>0.14684323500000002</v>
      </c>
      <c r="F12" s="24">
        <v>0.01</v>
      </c>
      <c r="G12" s="24">
        <v>2.5</v>
      </c>
      <c r="H12" s="24">
        <v>0.05</v>
      </c>
      <c r="I12" s="24">
        <v>7.7200000000000006</v>
      </c>
    </row>
    <row r="13" spans="1:9" ht="12.9" customHeight="1">
      <c r="A13" s="23" t="s">
        <v>17</v>
      </c>
      <c r="B13" s="23"/>
      <c r="C13" s="24">
        <v>31.372440000006236</v>
      </c>
      <c r="D13" s="24">
        <v>349.16214684909539</v>
      </c>
      <c r="E13" s="24">
        <v>23.147294453208804</v>
      </c>
      <c r="F13" s="24">
        <v>0.2</v>
      </c>
      <c r="G13" s="24">
        <v>6.22</v>
      </c>
      <c r="H13" s="24" t="s">
        <v>18</v>
      </c>
      <c r="I13" s="24" t="s">
        <v>18</v>
      </c>
    </row>
    <row r="14" spans="1:9" ht="12.9" customHeight="1">
      <c r="A14" s="23" t="s">
        <v>19</v>
      </c>
      <c r="B14" s="23"/>
      <c r="C14" s="24">
        <v>-23344.684697999997</v>
      </c>
      <c r="D14" s="25">
        <v>0.14992739999999999</v>
      </c>
      <c r="E14" s="24" t="s">
        <v>32</v>
      </c>
      <c r="F14" s="24">
        <v>0.149999999999994</v>
      </c>
      <c r="G14" s="24">
        <v>12.360000000000014</v>
      </c>
      <c r="H14" s="24" t="s">
        <v>18</v>
      </c>
      <c r="I14" s="24" t="s">
        <v>18</v>
      </c>
    </row>
    <row r="15" spans="1:9" ht="12.9" customHeight="1">
      <c r="A15" s="23" t="s">
        <v>20</v>
      </c>
      <c r="B15" s="23"/>
      <c r="C15" s="24" t="s">
        <v>973</v>
      </c>
      <c r="D15" s="24">
        <v>155.25416893007437</v>
      </c>
      <c r="E15" s="24">
        <v>0.55389010359298008</v>
      </c>
      <c r="F15" s="24" t="s">
        <v>973</v>
      </c>
      <c r="G15" s="24" t="s">
        <v>973</v>
      </c>
      <c r="H15" s="24" t="s">
        <v>973</v>
      </c>
      <c r="I15" s="24" t="s">
        <v>973</v>
      </c>
    </row>
    <row r="16" spans="1:9" ht="14.1" customHeight="1">
      <c r="A16" s="12" t="s">
        <v>21</v>
      </c>
      <c r="B16" s="13"/>
      <c r="C16" s="14"/>
      <c r="D16" s="14"/>
      <c r="E16" s="14"/>
      <c r="F16" s="14"/>
      <c r="G16" s="14"/>
      <c r="H16" s="14"/>
      <c r="I16" s="14"/>
    </row>
    <row r="17" spans="1:9" ht="5.0999999999999996" customHeight="1">
      <c r="A17" s="15"/>
      <c r="B17" s="16"/>
      <c r="C17" s="17"/>
      <c r="D17" s="17"/>
      <c r="E17" s="17"/>
      <c r="F17" s="17"/>
      <c r="G17" s="17"/>
      <c r="H17" s="17"/>
      <c r="I17" s="17"/>
    </row>
    <row r="18" spans="1:9" ht="14.1" customHeight="1">
      <c r="A18" s="18" t="s">
        <v>13</v>
      </c>
      <c r="B18" s="1887">
        <v>56868.297053375878</v>
      </c>
      <c r="C18" s="1888">
        <v>34843.631763879792</v>
      </c>
      <c r="D18" s="1888">
        <v>666.74916597390791</v>
      </c>
      <c r="E18" s="1888">
        <v>25.880428400141994</v>
      </c>
      <c r="F18" s="1888">
        <v>92.35</v>
      </c>
      <c r="G18" s="1888">
        <v>476.04</v>
      </c>
      <c r="H18" s="1888">
        <v>63.370000000000005</v>
      </c>
      <c r="I18" s="1888">
        <v>779.71</v>
      </c>
    </row>
    <row r="19" spans="1:9" ht="5.0999999999999996" customHeight="1">
      <c r="A19" s="21"/>
      <c r="B19" s="1891"/>
      <c r="C19" s="1892"/>
      <c r="D19" s="1892"/>
      <c r="E19" s="1892"/>
      <c r="F19" s="1892"/>
      <c r="G19" s="1892"/>
      <c r="H19" s="1892"/>
      <c r="I19" s="1892"/>
    </row>
    <row r="20" spans="1:9" ht="14.1" customHeight="1">
      <c r="A20" s="18" t="s">
        <v>14</v>
      </c>
      <c r="B20" s="1887">
        <v>29776.62705337588</v>
      </c>
      <c r="C20" s="1888">
        <v>7751.9617638797936</v>
      </c>
      <c r="D20" s="1888">
        <v>666.74916597390791</v>
      </c>
      <c r="E20" s="1888">
        <v>25.880428400141994</v>
      </c>
      <c r="F20" s="1888">
        <v>92.35</v>
      </c>
      <c r="G20" s="1888">
        <v>476.04</v>
      </c>
      <c r="H20" s="1888">
        <v>63.370000000000005</v>
      </c>
      <c r="I20" s="1888">
        <v>779.71</v>
      </c>
    </row>
    <row r="21" spans="1:9" ht="12.9" customHeight="1">
      <c r="A21" s="22" t="s">
        <v>15</v>
      </c>
      <c r="B21" s="1889"/>
      <c r="C21" s="1890">
        <v>33006.51664404646</v>
      </c>
      <c r="D21" s="1890">
        <v>137.70109979502212</v>
      </c>
      <c r="E21" s="1890">
        <v>0.76088775270486431</v>
      </c>
      <c r="F21" s="1890">
        <v>91.45</v>
      </c>
      <c r="G21" s="1890">
        <v>444.52</v>
      </c>
      <c r="H21" s="1890">
        <v>34.32</v>
      </c>
      <c r="I21" s="1890">
        <v>772.36</v>
      </c>
    </row>
    <row r="22" spans="1:9" ht="12.9" customHeight="1">
      <c r="A22" s="22" t="s">
        <v>16</v>
      </c>
      <c r="B22" s="1889"/>
      <c r="C22" s="1890">
        <v>772.90650849999997</v>
      </c>
      <c r="D22" s="1890" t="s">
        <v>973</v>
      </c>
      <c r="E22" s="1890">
        <v>0.23228315999999996</v>
      </c>
      <c r="F22" s="1890">
        <v>0.01</v>
      </c>
      <c r="G22" s="1898">
        <v>0</v>
      </c>
      <c r="H22" s="1890">
        <v>29.05</v>
      </c>
      <c r="I22" s="1890">
        <v>7.35</v>
      </c>
    </row>
    <row r="23" spans="1:9" ht="12.9" customHeight="1">
      <c r="A23" s="23" t="s">
        <v>17</v>
      </c>
      <c r="B23" s="1889"/>
      <c r="C23" s="1890">
        <v>28.312566333335326</v>
      </c>
      <c r="D23" s="1890">
        <v>359.57970421137378</v>
      </c>
      <c r="E23" s="1890">
        <v>24.201657487437132</v>
      </c>
      <c r="F23" s="1890">
        <v>0.82</v>
      </c>
      <c r="G23" s="1890">
        <v>28.96</v>
      </c>
      <c r="H23" s="1890" t="s">
        <v>18</v>
      </c>
      <c r="I23" s="1890" t="s">
        <v>18</v>
      </c>
    </row>
    <row r="24" spans="1:9" ht="12.9" customHeight="1">
      <c r="A24" s="23" t="s">
        <v>19</v>
      </c>
      <c r="B24" s="1889"/>
      <c r="C24" s="1890">
        <v>-26055.773954999997</v>
      </c>
      <c r="D24" s="1890">
        <v>3.9091500000000001E-2</v>
      </c>
      <c r="E24" s="1893"/>
      <c r="F24" s="1890">
        <v>7.0000000000000007E-2</v>
      </c>
      <c r="G24" s="1890">
        <v>2.56</v>
      </c>
      <c r="H24" s="1890" t="s">
        <v>18</v>
      </c>
      <c r="I24" s="1890" t="s">
        <v>18</v>
      </c>
    </row>
    <row r="25" spans="1:9" ht="12.9" customHeight="1">
      <c r="A25" s="23" t="s">
        <v>20</v>
      </c>
      <c r="B25" s="1889"/>
      <c r="C25" s="1890" t="s">
        <v>973</v>
      </c>
      <c r="D25" s="1890">
        <v>169.429270467512</v>
      </c>
      <c r="E25" s="1890">
        <v>0.68559999999999999</v>
      </c>
      <c r="F25" s="1890" t="s">
        <v>973</v>
      </c>
      <c r="G25" s="1890" t="s">
        <v>973</v>
      </c>
      <c r="H25" s="1890" t="s">
        <v>973</v>
      </c>
      <c r="I25" s="1890" t="s">
        <v>973</v>
      </c>
    </row>
    <row r="26" spans="1:9" ht="14.1" customHeight="1">
      <c r="A26" s="12" t="s">
        <v>22</v>
      </c>
      <c r="B26" s="1885"/>
      <c r="C26" s="1894"/>
      <c r="D26" s="1895"/>
      <c r="E26" s="1895"/>
      <c r="F26" s="1895"/>
      <c r="G26" s="1895"/>
      <c r="H26" s="1895"/>
      <c r="I26" s="1895"/>
    </row>
    <row r="27" spans="1:9" ht="5.0999999999999996" customHeight="1">
      <c r="A27" s="15"/>
      <c r="B27" s="1886"/>
      <c r="C27" s="1896"/>
      <c r="D27" s="1897"/>
      <c r="E27" s="1897"/>
      <c r="F27" s="1897"/>
      <c r="G27" s="1897"/>
      <c r="H27" s="1897"/>
      <c r="I27" s="1897"/>
    </row>
    <row r="28" spans="1:9" ht="14.1" customHeight="1">
      <c r="A28" s="18" t="s">
        <v>13</v>
      </c>
      <c r="B28" s="1887">
        <v>55796.00282642767</v>
      </c>
      <c r="C28" s="1888">
        <v>33971.526614900016</v>
      </c>
      <c r="D28" s="1888">
        <v>659.92061593009839</v>
      </c>
      <c r="E28" s="1888">
        <v>25.697236377405115</v>
      </c>
      <c r="F28" s="1899" t="s">
        <v>23</v>
      </c>
      <c r="G28" s="1899" t="s">
        <v>23</v>
      </c>
      <c r="H28" s="1899" t="s">
        <v>23</v>
      </c>
      <c r="I28" s="1899" t="s">
        <v>23</v>
      </c>
    </row>
    <row r="29" spans="1:9" ht="5.0999999999999996" customHeight="1">
      <c r="A29" s="21"/>
      <c r="B29" s="1891"/>
      <c r="C29" s="1892"/>
      <c r="D29" s="1892"/>
      <c r="E29" s="1892"/>
      <c r="F29" s="1900"/>
      <c r="G29" s="1900"/>
      <c r="H29" s="1900"/>
      <c r="I29" s="1900"/>
    </row>
    <row r="30" spans="1:9" ht="14.1" customHeight="1">
      <c r="A30" s="18" t="s">
        <v>14</v>
      </c>
      <c r="B30" s="1887">
        <v>28196.902826427671</v>
      </c>
      <c r="C30" s="1888">
        <v>6372.4266149000177</v>
      </c>
      <c r="D30" s="1888">
        <v>659.92061593009839</v>
      </c>
      <c r="E30" s="1888">
        <v>25.697236377405115</v>
      </c>
      <c r="F30" s="1899" t="s">
        <v>23</v>
      </c>
      <c r="G30" s="1899" t="s">
        <v>23</v>
      </c>
      <c r="H30" s="1899" t="s">
        <v>23</v>
      </c>
      <c r="I30" s="1899" t="s">
        <v>23</v>
      </c>
    </row>
    <row r="31" spans="1:9" ht="12.9" customHeight="1">
      <c r="A31" s="22" t="s">
        <v>15</v>
      </c>
      <c r="B31" s="1889"/>
      <c r="C31" s="1890">
        <v>32346.852092466688</v>
      </c>
      <c r="D31" s="1890">
        <v>134.94902100924969</v>
      </c>
      <c r="E31" s="1890">
        <v>0.74568073514516287</v>
      </c>
      <c r="F31" s="1901" t="s">
        <v>23</v>
      </c>
      <c r="G31" s="1901" t="s">
        <v>23</v>
      </c>
      <c r="H31" s="1901" t="s">
        <v>23</v>
      </c>
      <c r="I31" s="1901" t="s">
        <v>23</v>
      </c>
    </row>
    <row r="32" spans="1:9" ht="12.9" customHeight="1">
      <c r="A32" s="22" t="s">
        <v>16</v>
      </c>
      <c r="B32" s="1889"/>
      <c r="C32" s="1890">
        <v>725.57</v>
      </c>
      <c r="D32" s="1890" t="s">
        <v>973</v>
      </c>
      <c r="E32" s="1890">
        <v>0.16</v>
      </c>
      <c r="F32" s="1901" t="s">
        <v>23</v>
      </c>
      <c r="G32" s="1901" t="s">
        <v>23</v>
      </c>
      <c r="H32" s="1901" t="s">
        <v>23</v>
      </c>
      <c r="I32" s="1901" t="s">
        <v>23</v>
      </c>
    </row>
    <row r="33" spans="1:9" ht="12.9" customHeight="1">
      <c r="A33" s="23" t="s">
        <v>17</v>
      </c>
      <c r="B33" s="1889"/>
      <c r="C33" s="1890">
        <v>24.704429933333472</v>
      </c>
      <c r="D33" s="1890">
        <v>348.99659806209684</v>
      </c>
      <c r="E33" s="1890">
        <v>24.076962032664913</v>
      </c>
      <c r="F33" s="1901" t="s">
        <v>23</v>
      </c>
      <c r="G33" s="1901" t="s">
        <v>23</v>
      </c>
      <c r="H33" s="1901" t="s">
        <v>23</v>
      </c>
      <c r="I33" s="1901" t="s">
        <v>23</v>
      </c>
    </row>
    <row r="34" spans="1:9" ht="12.9" customHeight="1">
      <c r="A34" s="23" t="s">
        <v>19</v>
      </c>
      <c r="B34" s="1889"/>
      <c r="C34" s="1890">
        <v>-26724.699999999997</v>
      </c>
      <c r="D34" s="1890" t="s">
        <v>32</v>
      </c>
      <c r="E34" s="1893">
        <v>3.0000000000001137E-3</v>
      </c>
      <c r="F34" s="1901" t="s">
        <v>23</v>
      </c>
      <c r="G34" s="1901" t="s">
        <v>23</v>
      </c>
      <c r="H34" s="1901" t="s">
        <v>23</v>
      </c>
      <c r="I34" s="1901" t="s">
        <v>23</v>
      </c>
    </row>
    <row r="35" spans="1:9" ht="12.9" customHeight="1">
      <c r="A35" s="23" t="s">
        <v>20</v>
      </c>
      <c r="B35" s="1889"/>
      <c r="C35" s="1890" t="s">
        <v>973</v>
      </c>
      <c r="D35" s="1890">
        <v>175.97499685875201</v>
      </c>
      <c r="E35" s="1890">
        <v>0.71</v>
      </c>
      <c r="F35" s="1890" t="s">
        <v>973</v>
      </c>
      <c r="G35" s="1890" t="s">
        <v>973</v>
      </c>
      <c r="H35" s="1890" t="s">
        <v>973</v>
      </c>
      <c r="I35" s="1890" t="s">
        <v>973</v>
      </c>
    </row>
    <row r="36" spans="1:9" ht="14.1" customHeight="1">
      <c r="A36" s="12" t="s">
        <v>24</v>
      </c>
      <c r="B36" s="1885"/>
      <c r="C36" s="1894"/>
      <c r="D36" s="1895"/>
      <c r="E36" s="1895"/>
      <c r="F36" s="1895"/>
      <c r="G36" s="1895"/>
      <c r="H36" s="1895"/>
      <c r="I36" s="1895"/>
    </row>
    <row r="37" spans="1:9" ht="5.0999999999999996" customHeight="1">
      <c r="A37" s="15"/>
      <c r="B37" s="1886"/>
      <c r="C37" s="1896"/>
      <c r="D37" s="1897"/>
      <c r="E37" s="1897"/>
      <c r="F37" s="1897"/>
      <c r="G37" s="1897"/>
      <c r="H37" s="1897"/>
      <c r="I37" s="1897"/>
    </row>
    <row r="38" spans="1:9" ht="14.1" customHeight="1">
      <c r="A38" s="18" t="s">
        <v>13</v>
      </c>
      <c r="B38" s="1887">
        <v>52667.389836092487</v>
      </c>
      <c r="C38" s="1888">
        <v>31394.729061836169</v>
      </c>
      <c r="D38" s="1888">
        <v>640.54276503194103</v>
      </c>
      <c r="E38" s="1888">
        <v>25.229879705114701</v>
      </c>
      <c r="F38" s="1899" t="s">
        <v>23</v>
      </c>
      <c r="G38" s="1899" t="s">
        <v>23</v>
      </c>
      <c r="H38" s="1899" t="s">
        <v>23</v>
      </c>
      <c r="I38" s="1899" t="s">
        <v>23</v>
      </c>
    </row>
    <row r="39" spans="1:9" ht="5.0999999999999996" customHeight="1">
      <c r="A39" s="21"/>
      <c r="B39" s="1891"/>
      <c r="C39" s="1892"/>
      <c r="D39" s="1892"/>
      <c r="E39" s="1892"/>
      <c r="F39" s="1900"/>
      <c r="G39" s="1900"/>
      <c r="H39" s="1900"/>
      <c r="I39" s="1900"/>
    </row>
    <row r="40" spans="1:9" ht="14.1" customHeight="1">
      <c r="A40" s="18" t="s">
        <v>14</v>
      </c>
      <c r="B40" s="1887">
        <v>24252.349836092486</v>
      </c>
      <c r="C40" s="1888">
        <v>2979.6890618361685</v>
      </c>
      <c r="D40" s="1888">
        <v>640.54276503194103</v>
      </c>
      <c r="E40" s="1888">
        <v>25.229879705114701</v>
      </c>
      <c r="F40" s="1899" t="s">
        <v>23</v>
      </c>
      <c r="G40" s="1899" t="s">
        <v>23</v>
      </c>
      <c r="H40" s="1899" t="s">
        <v>23</v>
      </c>
      <c r="I40" s="1899" t="s">
        <v>23</v>
      </c>
    </row>
    <row r="41" spans="1:9" ht="12.9" customHeight="1">
      <c r="A41" s="22" t="s">
        <v>15</v>
      </c>
      <c r="B41" s="1889"/>
      <c r="C41" s="1890">
        <v>29684.691061836169</v>
      </c>
      <c r="D41" s="1890">
        <v>123.84265356967333</v>
      </c>
      <c r="E41" s="1890">
        <v>0.68326849401874934</v>
      </c>
      <c r="F41" s="1901" t="s">
        <v>23</v>
      </c>
      <c r="G41" s="1901" t="s">
        <v>23</v>
      </c>
      <c r="H41" s="1901" t="s">
        <v>23</v>
      </c>
      <c r="I41" s="1901" t="s">
        <v>23</v>
      </c>
    </row>
    <row r="42" spans="1:9" ht="12.9" customHeight="1">
      <c r="A42" s="22" t="s">
        <v>16</v>
      </c>
      <c r="B42" s="1889"/>
      <c r="C42" s="1890">
        <v>700.81099999999992</v>
      </c>
      <c r="D42" s="1890" t="s">
        <v>973</v>
      </c>
      <c r="E42" s="1890">
        <v>0.23</v>
      </c>
      <c r="F42" s="1901" t="s">
        <v>23</v>
      </c>
      <c r="G42" s="1901" t="s">
        <v>23</v>
      </c>
      <c r="H42" s="1901" t="s">
        <v>23</v>
      </c>
      <c r="I42" s="1901" t="s">
        <v>23</v>
      </c>
    </row>
    <row r="43" spans="1:9" ht="12.9" customHeight="1">
      <c r="A43" s="23" t="s">
        <v>17</v>
      </c>
      <c r="B43" s="1889"/>
      <c r="C43" s="1890">
        <v>28.299999999999045</v>
      </c>
      <c r="D43" s="1890">
        <v>337.06239904632849</v>
      </c>
      <c r="E43" s="1890">
        <v>23.584890941688663</v>
      </c>
      <c r="F43" s="1901" t="s">
        <v>23</v>
      </c>
      <c r="G43" s="1901" t="s">
        <v>23</v>
      </c>
      <c r="H43" s="1901" t="s">
        <v>23</v>
      </c>
      <c r="I43" s="1901" t="s">
        <v>23</v>
      </c>
    </row>
    <row r="44" spans="1:9" ht="12.9" customHeight="1">
      <c r="A44" s="23" t="s">
        <v>19</v>
      </c>
      <c r="B44" s="1889"/>
      <c r="C44" s="1890">
        <v>-27434.113000000001</v>
      </c>
      <c r="D44" s="1890" t="s">
        <v>32</v>
      </c>
      <c r="E44" s="1893" t="s">
        <v>32</v>
      </c>
      <c r="F44" s="1901" t="s">
        <v>23</v>
      </c>
      <c r="G44" s="1901" t="s">
        <v>23</v>
      </c>
      <c r="H44" s="1901" t="s">
        <v>23</v>
      </c>
      <c r="I44" s="1901" t="s">
        <v>23</v>
      </c>
    </row>
    <row r="45" spans="1:9" ht="12.9" customHeight="1">
      <c r="A45" s="23" t="s">
        <v>20</v>
      </c>
      <c r="B45" s="1889"/>
      <c r="C45" s="1890" t="s">
        <v>973</v>
      </c>
      <c r="D45" s="1890">
        <v>179.63771241593926</v>
      </c>
      <c r="E45" s="1890">
        <v>0.73192794895722491</v>
      </c>
      <c r="F45" s="1890" t="s">
        <v>973</v>
      </c>
      <c r="G45" s="1890" t="s">
        <v>973</v>
      </c>
      <c r="H45" s="1890" t="s">
        <v>973</v>
      </c>
      <c r="I45" s="1890" t="s">
        <v>973</v>
      </c>
    </row>
    <row r="46" spans="1:9" ht="14.1" customHeight="1">
      <c r="A46" s="12" t="s">
        <v>965</v>
      </c>
      <c r="B46" s="1885"/>
      <c r="C46" s="1894"/>
      <c r="D46" s="1895"/>
      <c r="E46" s="1895"/>
      <c r="F46" s="1895"/>
      <c r="G46" s="1895"/>
      <c r="H46" s="1895"/>
      <c r="I46" s="1895"/>
    </row>
    <row r="47" spans="1:9" ht="5.0999999999999996" customHeight="1">
      <c r="A47" s="15"/>
      <c r="B47" s="1886"/>
      <c r="C47" s="1896"/>
      <c r="D47" s="1897"/>
      <c r="E47" s="1897"/>
      <c r="F47" s="1897"/>
      <c r="G47" s="1897"/>
      <c r="H47" s="1897"/>
      <c r="I47" s="1897"/>
    </row>
    <row r="48" spans="1:9" ht="14.1" customHeight="1">
      <c r="A48" s="18" t="s">
        <v>13</v>
      </c>
      <c r="B48" s="1887">
        <v>52293.8045040043</v>
      </c>
      <c r="C48" s="1888">
        <v>31090.49347866447</v>
      </c>
      <c r="D48" s="1888">
        <v>642.90515713847969</v>
      </c>
      <c r="E48" s="1888">
        <v>24.846137823973411</v>
      </c>
      <c r="F48" s="1899" t="s">
        <v>18</v>
      </c>
      <c r="G48" s="1899" t="s">
        <v>18</v>
      </c>
      <c r="H48" s="1899" t="s">
        <v>18</v>
      </c>
      <c r="I48" s="1899" t="s">
        <v>18</v>
      </c>
    </row>
    <row r="49" spans="1:9" ht="5.0999999999999996" customHeight="1">
      <c r="A49" s="21"/>
      <c r="B49" s="1891"/>
      <c r="C49" s="1892"/>
      <c r="D49" s="1892"/>
      <c r="E49" s="1892"/>
      <c r="F49" s="1900"/>
      <c r="G49" s="1900"/>
      <c r="H49" s="1900"/>
      <c r="I49" s="1900"/>
    </row>
    <row r="50" spans="1:9" ht="14.1" customHeight="1">
      <c r="A50" s="18" t="s">
        <v>14</v>
      </c>
      <c r="B50" s="1887">
        <v>23062.8245040043</v>
      </c>
      <c r="C50" s="1888">
        <v>1859.5134786644703</v>
      </c>
      <c r="D50" s="1888">
        <v>642.90515713847969</v>
      </c>
      <c r="E50" s="1888">
        <v>24.846137823973411</v>
      </c>
      <c r="F50" s="1899" t="s">
        <v>18</v>
      </c>
      <c r="G50" s="1899" t="s">
        <v>18</v>
      </c>
      <c r="H50" s="1899" t="s">
        <v>18</v>
      </c>
      <c r="I50" s="1899" t="s">
        <v>18</v>
      </c>
    </row>
    <row r="51" spans="1:9" ht="12.9" customHeight="1">
      <c r="A51" s="23" t="s">
        <v>15</v>
      </c>
      <c r="B51" s="1889"/>
      <c r="C51" s="1890">
        <v>29254.171391997803</v>
      </c>
      <c r="D51" s="1890">
        <v>122.0465527372389</v>
      </c>
      <c r="E51" s="1890">
        <v>0.67438624220029975</v>
      </c>
      <c r="F51" s="1890" t="s">
        <v>18</v>
      </c>
      <c r="G51" s="1890" t="s">
        <v>18</v>
      </c>
      <c r="H51" s="1890" t="s">
        <v>18</v>
      </c>
      <c r="I51" s="1890" t="s">
        <v>18</v>
      </c>
    </row>
    <row r="52" spans="1:9" ht="12.9" customHeight="1">
      <c r="A52" s="23" t="s">
        <v>16</v>
      </c>
      <c r="B52" s="1889"/>
      <c r="C52" s="1890">
        <v>723.03729999999996</v>
      </c>
      <c r="D52" s="1922" t="s">
        <v>973</v>
      </c>
      <c r="E52" s="1890">
        <v>0.21171498399999999</v>
      </c>
      <c r="F52" s="1890" t="s">
        <v>18</v>
      </c>
      <c r="G52" s="1890" t="s">
        <v>18</v>
      </c>
      <c r="H52" s="1890" t="s">
        <v>18</v>
      </c>
      <c r="I52" s="1890" t="s">
        <v>18</v>
      </c>
    </row>
    <row r="53" spans="1:9" ht="12.9" customHeight="1">
      <c r="A53" s="23" t="s">
        <v>17</v>
      </c>
      <c r="B53" s="1889"/>
      <c r="C53" s="1890">
        <v>25.830786666670747</v>
      </c>
      <c r="D53" s="1890">
        <v>341.32459732731735</v>
      </c>
      <c r="E53" s="1890">
        <v>23.212417734986115</v>
      </c>
      <c r="F53" s="1890" t="s">
        <v>18</v>
      </c>
      <c r="G53" s="1890" t="s">
        <v>18</v>
      </c>
      <c r="H53" s="1890" t="s">
        <v>18</v>
      </c>
      <c r="I53" s="1890" t="s">
        <v>18</v>
      </c>
    </row>
    <row r="54" spans="1:9" ht="12.9" customHeight="1">
      <c r="A54" s="23" t="s">
        <v>19</v>
      </c>
      <c r="B54" s="1889"/>
      <c r="C54" s="1890">
        <v>-28143.525999999998</v>
      </c>
      <c r="D54" s="1922" t="s">
        <v>32</v>
      </c>
      <c r="E54" s="1922" t="s">
        <v>32</v>
      </c>
      <c r="F54" s="1890" t="s">
        <v>18</v>
      </c>
      <c r="G54" s="1890" t="s">
        <v>18</v>
      </c>
      <c r="H54" s="1890" t="s">
        <v>18</v>
      </c>
      <c r="I54" s="1890" t="s">
        <v>18</v>
      </c>
    </row>
    <row r="55" spans="1:9" ht="12.9" customHeight="1">
      <c r="A55" s="23" t="s">
        <v>20</v>
      </c>
      <c r="B55" s="1889"/>
      <c r="C55" s="1922" t="s">
        <v>973</v>
      </c>
      <c r="D55" s="1922">
        <v>179.53400707392339</v>
      </c>
      <c r="E55" s="1922">
        <v>0.74761886278699752</v>
      </c>
      <c r="F55" s="1890" t="s">
        <v>973</v>
      </c>
      <c r="G55" s="1890" t="s">
        <v>973</v>
      </c>
      <c r="H55" s="1890" t="s">
        <v>973</v>
      </c>
      <c r="I55" s="1890" t="s">
        <v>973</v>
      </c>
    </row>
    <row r="56" spans="1:9" ht="14.1" customHeight="1">
      <c r="A56" s="12" t="s">
        <v>974</v>
      </c>
      <c r="B56" s="1885"/>
      <c r="C56" s="1894"/>
      <c r="D56" s="1895"/>
      <c r="E56" s="1895"/>
      <c r="F56" s="1895"/>
      <c r="G56" s="1895"/>
      <c r="H56" s="1895"/>
      <c r="I56" s="1895"/>
    </row>
    <row r="57" spans="1:9" ht="5.0999999999999996" customHeight="1">
      <c r="A57" s="1859"/>
      <c r="B57" s="1872"/>
      <c r="C57" s="1871"/>
      <c r="D57" s="1870"/>
      <c r="E57" s="1870"/>
      <c r="F57" s="1870"/>
      <c r="G57" s="1870"/>
      <c r="H57" s="1870"/>
      <c r="I57" s="1870"/>
    </row>
    <row r="58" spans="1:9" ht="14.1" customHeight="1">
      <c r="A58" s="18" t="s">
        <v>13</v>
      </c>
      <c r="B58" s="1887">
        <v>51042.338241308273</v>
      </c>
      <c r="C58" s="1888">
        <v>30273.774270125421</v>
      </c>
      <c r="D58" s="1888">
        <v>626.71103749239035</v>
      </c>
      <c r="E58" s="1888">
        <v>24.54074898013759</v>
      </c>
      <c r="F58" s="1899" t="s">
        <v>18</v>
      </c>
      <c r="G58" s="1899" t="s">
        <v>18</v>
      </c>
      <c r="H58" s="1899" t="s">
        <v>18</v>
      </c>
      <c r="I58" s="1899" t="s">
        <v>18</v>
      </c>
    </row>
    <row r="59" spans="1:9" ht="5.0999999999999996" customHeight="1">
      <c r="A59" s="1920"/>
      <c r="B59" s="1869"/>
      <c r="C59" s="1868"/>
      <c r="D59" s="1868"/>
      <c r="E59" s="1868"/>
      <c r="F59" s="1867"/>
      <c r="G59" s="1867"/>
      <c r="H59" s="1867"/>
      <c r="I59" s="1867"/>
    </row>
    <row r="60" spans="1:9" ht="14.1" customHeight="1">
      <c r="A60" s="18" t="s">
        <v>14</v>
      </c>
      <c r="B60" s="1887">
        <v>21946.038241308273</v>
      </c>
      <c r="C60" s="1888">
        <v>1177.4742701254218</v>
      </c>
      <c r="D60" s="1888">
        <v>626.71103749239046</v>
      </c>
      <c r="E60" s="1888">
        <v>24.5407489801376</v>
      </c>
      <c r="F60" s="1899" t="s">
        <v>18</v>
      </c>
      <c r="G60" s="1899" t="s">
        <v>18</v>
      </c>
      <c r="H60" s="1899" t="s">
        <v>18</v>
      </c>
      <c r="I60" s="1899" t="s">
        <v>18</v>
      </c>
    </row>
    <row r="61" spans="1:9" ht="12.9" customHeight="1">
      <c r="A61" s="1860" t="s">
        <v>15</v>
      </c>
      <c r="B61" s="1860"/>
      <c r="C61" s="1922">
        <v>28641.279793318012</v>
      </c>
      <c r="D61" s="1922">
        <v>119.4896077526018</v>
      </c>
      <c r="E61" s="1922">
        <v>0.6602574652620864</v>
      </c>
      <c r="F61" s="1922" t="s">
        <v>18</v>
      </c>
      <c r="G61" s="1922" t="s">
        <v>18</v>
      </c>
      <c r="H61" s="1922" t="s">
        <v>18</v>
      </c>
      <c r="I61" s="1922" t="s">
        <v>18</v>
      </c>
    </row>
    <row r="62" spans="1:9" ht="12.9" customHeight="1">
      <c r="A62" s="23" t="s">
        <v>16</v>
      </c>
      <c r="B62" s="1889"/>
      <c r="C62" s="1922">
        <v>707.02923333333331</v>
      </c>
      <c r="D62" s="1922"/>
      <c r="E62" s="1922">
        <v>0.201398312</v>
      </c>
      <c r="F62" s="1890" t="s">
        <v>18</v>
      </c>
      <c r="G62" s="1890" t="s">
        <v>18</v>
      </c>
      <c r="H62" s="1890" t="s">
        <v>18</v>
      </c>
      <c r="I62" s="1890" t="s">
        <v>18</v>
      </c>
    </row>
    <row r="63" spans="1:9" ht="12.9" customHeight="1">
      <c r="A63" s="23" t="s">
        <v>17</v>
      </c>
      <c r="B63" s="1889"/>
      <c r="C63" s="1922">
        <v>26.250243474074637</v>
      </c>
      <c r="D63" s="1922">
        <v>333.09981946247359</v>
      </c>
      <c r="E63" s="1922">
        <v>22.933765573288611</v>
      </c>
      <c r="F63" s="1890" t="s">
        <v>18</v>
      </c>
      <c r="G63" s="1890" t="s">
        <v>18</v>
      </c>
      <c r="H63" s="1890" t="s">
        <v>18</v>
      </c>
      <c r="I63" s="1890" t="s">
        <v>18</v>
      </c>
    </row>
    <row r="64" spans="1:9" ht="12.9" customHeight="1">
      <c r="A64" s="23" t="s">
        <v>19</v>
      </c>
      <c r="B64" s="1889"/>
      <c r="C64" s="1922">
        <v>-28197.084999999999</v>
      </c>
      <c r="D64" s="1922"/>
      <c r="E64" s="1922"/>
      <c r="F64" s="1890" t="s">
        <v>18</v>
      </c>
      <c r="G64" s="1890" t="s">
        <v>18</v>
      </c>
      <c r="H64" s="1890" t="s">
        <v>18</v>
      </c>
      <c r="I64" s="1890" t="s">
        <v>18</v>
      </c>
    </row>
    <row r="65" spans="1:9" ht="12.9" customHeight="1">
      <c r="A65" s="23" t="s">
        <v>20</v>
      </c>
      <c r="B65" s="1889"/>
      <c r="C65" s="1922"/>
      <c r="D65" s="1922">
        <v>174.12161027731497</v>
      </c>
      <c r="E65" s="1922">
        <v>0.74532762958688992</v>
      </c>
      <c r="F65" s="1890" t="s">
        <v>973</v>
      </c>
      <c r="G65" s="1890" t="s">
        <v>973</v>
      </c>
      <c r="H65" s="1890" t="s">
        <v>973</v>
      </c>
      <c r="I65" s="1890" t="s">
        <v>973</v>
      </c>
    </row>
    <row r="66" spans="1:9" ht="5.0999999999999996" customHeight="1">
      <c r="A66" s="28"/>
      <c r="B66" s="1903"/>
      <c r="C66" s="1902"/>
      <c r="D66" s="1902"/>
      <c r="E66" s="1902"/>
      <c r="F66" s="1902"/>
      <c r="G66" s="1902"/>
      <c r="H66" s="1902"/>
      <c r="I66" s="1902"/>
    </row>
    <row r="67" spans="1:9" ht="5.0999999999999996" customHeight="1">
      <c r="A67" s="1873"/>
      <c r="B67" s="1863"/>
      <c r="C67" s="1862"/>
      <c r="D67" s="1861"/>
      <c r="E67" s="1861"/>
      <c r="F67" s="1861"/>
      <c r="G67" s="1861"/>
      <c r="H67" s="1861"/>
      <c r="I67" s="1861"/>
    </row>
    <row r="68" spans="1:9">
      <c r="A68" s="1865" t="s">
        <v>26</v>
      </c>
      <c r="B68" s="1864"/>
      <c r="C68" s="1868"/>
      <c r="D68" s="1868"/>
      <c r="E68" s="1868"/>
      <c r="F68" s="1867"/>
      <c r="G68" s="1867"/>
      <c r="H68" s="1867"/>
      <c r="I68" s="1867"/>
    </row>
    <row r="69" spans="1:9">
      <c r="A69" s="1866" t="s">
        <v>25</v>
      </c>
      <c r="B69" s="1864"/>
      <c r="C69" s="1868"/>
      <c r="D69" s="1868"/>
      <c r="E69" s="1868"/>
      <c r="F69" s="1867"/>
      <c r="G69" s="1867"/>
      <c r="H69" s="1867"/>
      <c r="I69" s="1867"/>
    </row>
    <row r="70" spans="1:9">
      <c r="A70" s="1865"/>
      <c r="B70" s="1864"/>
      <c r="C70" s="1868"/>
      <c r="D70" s="1868"/>
      <c r="E70" s="1868"/>
      <c r="F70" s="1867"/>
      <c r="G70" s="1867"/>
      <c r="H70" s="1867"/>
      <c r="I70" s="1867"/>
    </row>
    <row r="71" spans="1:9">
      <c r="A71" s="27"/>
      <c r="B71" s="23"/>
      <c r="C71" s="1757"/>
      <c r="D71" s="1757"/>
      <c r="E71" s="1757"/>
      <c r="F71" s="24"/>
      <c r="G71" s="24"/>
      <c r="H71" s="24"/>
      <c r="I71" s="24"/>
    </row>
    <row r="72" spans="1:9">
      <c r="A72" s="27"/>
      <c r="B72" s="23"/>
      <c r="C72" s="1757"/>
      <c r="D72" s="1757"/>
      <c r="E72" s="1757"/>
      <c r="F72" s="24"/>
      <c r="G72" s="24"/>
      <c r="H72" s="24"/>
      <c r="I72" s="24"/>
    </row>
    <row r="73" spans="1:9">
      <c r="A73" s="27"/>
      <c r="B73" s="23"/>
      <c r="C73" s="1757"/>
      <c r="D73" s="1757"/>
      <c r="E73" s="1757"/>
      <c r="F73" s="24"/>
      <c r="G73" s="24"/>
      <c r="H73" s="24"/>
      <c r="I73" s="24"/>
    </row>
    <row r="74" spans="1:9">
      <c r="A74" s="27"/>
      <c r="B74" s="23"/>
      <c r="C74" s="1757"/>
      <c r="D74" s="1757"/>
      <c r="E74" s="1757"/>
      <c r="F74" s="24"/>
      <c r="G74" s="24"/>
      <c r="H74" s="24"/>
      <c r="I74" s="24"/>
    </row>
    <row r="75" spans="1:9">
      <c r="B75" s="23"/>
      <c r="C75" s="1757"/>
      <c r="D75" s="1757"/>
      <c r="E75" s="1757"/>
      <c r="F75" s="24"/>
      <c r="G75" s="24"/>
      <c r="H75" s="24"/>
      <c r="I75" s="24"/>
    </row>
  </sheetData>
  <pageMargins left="0.59055118110236227" right="0.59055118110236227" top="0.59055118110236227" bottom="0.59055118110236227" header="0.59055118110236227" footer="0.59055118110236227"/>
  <pageSetup paperSize="119" scale="90" orientation="portrait" r:id="rId1"/>
  <rowBreaks count="1" manualBreakCount="1">
    <brk id="69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7"/>
  <sheetViews>
    <sheetView showGridLines="0" zoomScaleNormal="100" zoomScaleSheetLayoutView="100" workbookViewId="0">
      <selection activeCell="J5" sqref="J4:K5"/>
    </sheetView>
  </sheetViews>
  <sheetFormatPr baseColWidth="10" defaultColWidth="9.109375" defaultRowHeight="14.4"/>
  <cols>
    <col min="1" max="1" width="42.6640625" customWidth="1"/>
    <col min="2" max="6" width="10" customWidth="1"/>
    <col min="7" max="7" width="9.109375" customWidth="1"/>
    <col min="8" max="8" width="0" hidden="1" customWidth="1"/>
    <col min="257" max="257" width="42.6640625" customWidth="1"/>
    <col min="258" max="262" width="8.5546875" customWidth="1"/>
    <col min="263" max="263" width="9.109375" customWidth="1"/>
    <col min="264" max="264" width="0" hidden="1" customWidth="1"/>
    <col min="513" max="513" width="42.6640625" customWidth="1"/>
    <col min="514" max="518" width="8.5546875" customWidth="1"/>
    <col min="519" max="519" width="9.109375" customWidth="1"/>
    <col min="520" max="520" width="0" hidden="1" customWidth="1"/>
    <col min="769" max="769" width="42.6640625" customWidth="1"/>
    <col min="770" max="774" width="8.5546875" customWidth="1"/>
    <col min="775" max="775" width="9.109375" customWidth="1"/>
    <col min="776" max="776" width="0" hidden="1" customWidth="1"/>
    <col min="1025" max="1025" width="42.6640625" customWidth="1"/>
    <col min="1026" max="1030" width="8.5546875" customWidth="1"/>
    <col min="1031" max="1031" width="9.109375" customWidth="1"/>
    <col min="1032" max="1032" width="0" hidden="1" customWidth="1"/>
    <col min="1281" max="1281" width="42.6640625" customWidth="1"/>
    <col min="1282" max="1286" width="8.5546875" customWidth="1"/>
    <col min="1287" max="1287" width="9.109375" customWidth="1"/>
    <col min="1288" max="1288" width="0" hidden="1" customWidth="1"/>
    <col min="1537" max="1537" width="42.6640625" customWidth="1"/>
    <col min="1538" max="1542" width="8.5546875" customWidth="1"/>
    <col min="1543" max="1543" width="9.109375" customWidth="1"/>
    <col min="1544" max="1544" width="0" hidden="1" customWidth="1"/>
    <col min="1793" max="1793" width="42.6640625" customWidth="1"/>
    <col min="1794" max="1798" width="8.5546875" customWidth="1"/>
    <col min="1799" max="1799" width="9.109375" customWidth="1"/>
    <col min="1800" max="1800" width="0" hidden="1" customWidth="1"/>
    <col min="2049" max="2049" width="42.6640625" customWidth="1"/>
    <col min="2050" max="2054" width="8.5546875" customWidth="1"/>
    <col min="2055" max="2055" width="9.109375" customWidth="1"/>
    <col min="2056" max="2056" width="0" hidden="1" customWidth="1"/>
    <col min="2305" max="2305" width="42.6640625" customWidth="1"/>
    <col min="2306" max="2310" width="8.5546875" customWidth="1"/>
    <col min="2311" max="2311" width="9.109375" customWidth="1"/>
    <col min="2312" max="2312" width="0" hidden="1" customWidth="1"/>
    <col min="2561" max="2561" width="42.6640625" customWidth="1"/>
    <col min="2562" max="2566" width="8.5546875" customWidth="1"/>
    <col min="2567" max="2567" width="9.109375" customWidth="1"/>
    <col min="2568" max="2568" width="0" hidden="1" customWidth="1"/>
    <col min="2817" max="2817" width="42.6640625" customWidth="1"/>
    <col min="2818" max="2822" width="8.5546875" customWidth="1"/>
    <col min="2823" max="2823" width="9.109375" customWidth="1"/>
    <col min="2824" max="2824" width="0" hidden="1" customWidth="1"/>
    <col min="3073" max="3073" width="42.6640625" customWidth="1"/>
    <col min="3074" max="3078" width="8.5546875" customWidth="1"/>
    <col min="3079" max="3079" width="9.109375" customWidth="1"/>
    <col min="3080" max="3080" width="0" hidden="1" customWidth="1"/>
    <col min="3329" max="3329" width="42.6640625" customWidth="1"/>
    <col min="3330" max="3334" width="8.5546875" customWidth="1"/>
    <col min="3335" max="3335" width="9.109375" customWidth="1"/>
    <col min="3336" max="3336" width="0" hidden="1" customWidth="1"/>
    <col min="3585" max="3585" width="42.6640625" customWidth="1"/>
    <col min="3586" max="3590" width="8.5546875" customWidth="1"/>
    <col min="3591" max="3591" width="9.109375" customWidth="1"/>
    <col min="3592" max="3592" width="0" hidden="1" customWidth="1"/>
    <col min="3841" max="3841" width="42.6640625" customWidth="1"/>
    <col min="3842" max="3846" width="8.5546875" customWidth="1"/>
    <col min="3847" max="3847" width="9.109375" customWidth="1"/>
    <col min="3848" max="3848" width="0" hidden="1" customWidth="1"/>
    <col min="4097" max="4097" width="42.6640625" customWidth="1"/>
    <col min="4098" max="4102" width="8.5546875" customWidth="1"/>
    <col min="4103" max="4103" width="9.109375" customWidth="1"/>
    <col min="4104" max="4104" width="0" hidden="1" customWidth="1"/>
    <col min="4353" max="4353" width="42.6640625" customWidth="1"/>
    <col min="4354" max="4358" width="8.5546875" customWidth="1"/>
    <col min="4359" max="4359" width="9.109375" customWidth="1"/>
    <col min="4360" max="4360" width="0" hidden="1" customWidth="1"/>
    <col min="4609" max="4609" width="42.6640625" customWidth="1"/>
    <col min="4610" max="4614" width="8.5546875" customWidth="1"/>
    <col min="4615" max="4615" width="9.109375" customWidth="1"/>
    <col min="4616" max="4616" width="0" hidden="1" customWidth="1"/>
    <col min="4865" max="4865" width="42.6640625" customWidth="1"/>
    <col min="4866" max="4870" width="8.5546875" customWidth="1"/>
    <col min="4871" max="4871" width="9.109375" customWidth="1"/>
    <col min="4872" max="4872" width="0" hidden="1" customWidth="1"/>
    <col min="5121" max="5121" width="42.6640625" customWidth="1"/>
    <col min="5122" max="5126" width="8.5546875" customWidth="1"/>
    <col min="5127" max="5127" width="9.109375" customWidth="1"/>
    <col min="5128" max="5128" width="0" hidden="1" customWidth="1"/>
    <col min="5377" max="5377" width="42.6640625" customWidth="1"/>
    <col min="5378" max="5382" width="8.5546875" customWidth="1"/>
    <col min="5383" max="5383" width="9.109375" customWidth="1"/>
    <col min="5384" max="5384" width="0" hidden="1" customWidth="1"/>
    <col min="5633" max="5633" width="42.6640625" customWidth="1"/>
    <col min="5634" max="5638" width="8.5546875" customWidth="1"/>
    <col min="5639" max="5639" width="9.109375" customWidth="1"/>
    <col min="5640" max="5640" width="0" hidden="1" customWidth="1"/>
    <col min="5889" max="5889" width="42.6640625" customWidth="1"/>
    <col min="5890" max="5894" width="8.5546875" customWidth="1"/>
    <col min="5895" max="5895" width="9.109375" customWidth="1"/>
    <col min="5896" max="5896" width="0" hidden="1" customWidth="1"/>
    <col min="6145" max="6145" width="42.6640625" customWidth="1"/>
    <col min="6146" max="6150" width="8.5546875" customWidth="1"/>
    <col min="6151" max="6151" width="9.109375" customWidth="1"/>
    <col min="6152" max="6152" width="0" hidden="1" customWidth="1"/>
    <col min="6401" max="6401" width="42.6640625" customWidth="1"/>
    <col min="6402" max="6406" width="8.5546875" customWidth="1"/>
    <col min="6407" max="6407" width="9.109375" customWidth="1"/>
    <col min="6408" max="6408" width="0" hidden="1" customWidth="1"/>
    <col min="6657" max="6657" width="42.6640625" customWidth="1"/>
    <col min="6658" max="6662" width="8.5546875" customWidth="1"/>
    <col min="6663" max="6663" width="9.109375" customWidth="1"/>
    <col min="6664" max="6664" width="0" hidden="1" customWidth="1"/>
    <col min="6913" max="6913" width="42.6640625" customWidth="1"/>
    <col min="6914" max="6918" width="8.5546875" customWidth="1"/>
    <col min="6919" max="6919" width="9.109375" customWidth="1"/>
    <col min="6920" max="6920" width="0" hidden="1" customWidth="1"/>
    <col min="7169" max="7169" width="42.6640625" customWidth="1"/>
    <col min="7170" max="7174" width="8.5546875" customWidth="1"/>
    <col min="7175" max="7175" width="9.109375" customWidth="1"/>
    <col min="7176" max="7176" width="0" hidden="1" customWidth="1"/>
    <col min="7425" max="7425" width="42.6640625" customWidth="1"/>
    <col min="7426" max="7430" width="8.5546875" customWidth="1"/>
    <col min="7431" max="7431" width="9.109375" customWidth="1"/>
    <col min="7432" max="7432" width="0" hidden="1" customWidth="1"/>
    <col min="7681" max="7681" width="42.6640625" customWidth="1"/>
    <col min="7682" max="7686" width="8.5546875" customWidth="1"/>
    <col min="7687" max="7687" width="9.109375" customWidth="1"/>
    <col min="7688" max="7688" width="0" hidden="1" customWidth="1"/>
    <col min="7937" max="7937" width="42.6640625" customWidth="1"/>
    <col min="7938" max="7942" width="8.5546875" customWidth="1"/>
    <col min="7943" max="7943" width="9.109375" customWidth="1"/>
    <col min="7944" max="7944" width="0" hidden="1" customWidth="1"/>
    <col min="8193" max="8193" width="42.6640625" customWidth="1"/>
    <col min="8194" max="8198" width="8.5546875" customWidth="1"/>
    <col min="8199" max="8199" width="9.109375" customWidth="1"/>
    <col min="8200" max="8200" width="0" hidden="1" customWidth="1"/>
    <col min="8449" max="8449" width="42.6640625" customWidth="1"/>
    <col min="8450" max="8454" width="8.5546875" customWidth="1"/>
    <col min="8455" max="8455" width="9.109375" customWidth="1"/>
    <col min="8456" max="8456" width="0" hidden="1" customWidth="1"/>
    <col min="8705" max="8705" width="42.6640625" customWidth="1"/>
    <col min="8706" max="8710" width="8.5546875" customWidth="1"/>
    <col min="8711" max="8711" width="9.109375" customWidth="1"/>
    <col min="8712" max="8712" width="0" hidden="1" customWidth="1"/>
    <col min="8961" max="8961" width="42.6640625" customWidth="1"/>
    <col min="8962" max="8966" width="8.5546875" customWidth="1"/>
    <col min="8967" max="8967" width="9.109375" customWidth="1"/>
    <col min="8968" max="8968" width="0" hidden="1" customWidth="1"/>
    <col min="9217" max="9217" width="42.6640625" customWidth="1"/>
    <col min="9218" max="9222" width="8.5546875" customWidth="1"/>
    <col min="9223" max="9223" width="9.109375" customWidth="1"/>
    <col min="9224" max="9224" width="0" hidden="1" customWidth="1"/>
    <col min="9473" max="9473" width="42.6640625" customWidth="1"/>
    <col min="9474" max="9478" width="8.5546875" customWidth="1"/>
    <col min="9479" max="9479" width="9.109375" customWidth="1"/>
    <col min="9480" max="9480" width="0" hidden="1" customWidth="1"/>
    <col min="9729" max="9729" width="42.6640625" customWidth="1"/>
    <col min="9730" max="9734" width="8.5546875" customWidth="1"/>
    <col min="9735" max="9735" width="9.109375" customWidth="1"/>
    <col min="9736" max="9736" width="0" hidden="1" customWidth="1"/>
    <col min="9985" max="9985" width="42.6640625" customWidth="1"/>
    <col min="9986" max="9990" width="8.5546875" customWidth="1"/>
    <col min="9991" max="9991" width="9.109375" customWidth="1"/>
    <col min="9992" max="9992" width="0" hidden="1" customWidth="1"/>
    <col min="10241" max="10241" width="42.6640625" customWidth="1"/>
    <col min="10242" max="10246" width="8.5546875" customWidth="1"/>
    <col min="10247" max="10247" width="9.109375" customWidth="1"/>
    <col min="10248" max="10248" width="0" hidden="1" customWidth="1"/>
    <col min="10497" max="10497" width="42.6640625" customWidth="1"/>
    <col min="10498" max="10502" width="8.5546875" customWidth="1"/>
    <col min="10503" max="10503" width="9.109375" customWidth="1"/>
    <col min="10504" max="10504" width="0" hidden="1" customWidth="1"/>
    <col min="10753" max="10753" width="42.6640625" customWidth="1"/>
    <col min="10754" max="10758" width="8.5546875" customWidth="1"/>
    <col min="10759" max="10759" width="9.109375" customWidth="1"/>
    <col min="10760" max="10760" width="0" hidden="1" customWidth="1"/>
    <col min="11009" max="11009" width="42.6640625" customWidth="1"/>
    <col min="11010" max="11014" width="8.5546875" customWidth="1"/>
    <col min="11015" max="11015" width="9.109375" customWidth="1"/>
    <col min="11016" max="11016" width="0" hidden="1" customWidth="1"/>
    <col min="11265" max="11265" width="42.6640625" customWidth="1"/>
    <col min="11266" max="11270" width="8.5546875" customWidth="1"/>
    <col min="11271" max="11271" width="9.109375" customWidth="1"/>
    <col min="11272" max="11272" width="0" hidden="1" customWidth="1"/>
    <col min="11521" max="11521" width="42.6640625" customWidth="1"/>
    <col min="11522" max="11526" width="8.5546875" customWidth="1"/>
    <col min="11527" max="11527" width="9.109375" customWidth="1"/>
    <col min="11528" max="11528" width="0" hidden="1" customWidth="1"/>
    <col min="11777" max="11777" width="42.6640625" customWidth="1"/>
    <col min="11778" max="11782" width="8.5546875" customWidth="1"/>
    <col min="11783" max="11783" width="9.109375" customWidth="1"/>
    <col min="11784" max="11784" width="0" hidden="1" customWidth="1"/>
    <col min="12033" max="12033" width="42.6640625" customWidth="1"/>
    <col min="12034" max="12038" width="8.5546875" customWidth="1"/>
    <col min="12039" max="12039" width="9.109375" customWidth="1"/>
    <col min="12040" max="12040" width="0" hidden="1" customWidth="1"/>
    <col min="12289" max="12289" width="42.6640625" customWidth="1"/>
    <col min="12290" max="12294" width="8.5546875" customWidth="1"/>
    <col min="12295" max="12295" width="9.109375" customWidth="1"/>
    <col min="12296" max="12296" width="0" hidden="1" customWidth="1"/>
    <col min="12545" max="12545" width="42.6640625" customWidth="1"/>
    <col min="12546" max="12550" width="8.5546875" customWidth="1"/>
    <col min="12551" max="12551" width="9.109375" customWidth="1"/>
    <col min="12552" max="12552" width="0" hidden="1" customWidth="1"/>
    <col min="12801" max="12801" width="42.6640625" customWidth="1"/>
    <col min="12802" max="12806" width="8.5546875" customWidth="1"/>
    <col min="12807" max="12807" width="9.109375" customWidth="1"/>
    <col min="12808" max="12808" width="0" hidden="1" customWidth="1"/>
    <col min="13057" max="13057" width="42.6640625" customWidth="1"/>
    <col min="13058" max="13062" width="8.5546875" customWidth="1"/>
    <col min="13063" max="13063" width="9.109375" customWidth="1"/>
    <col min="13064" max="13064" width="0" hidden="1" customWidth="1"/>
    <col min="13313" max="13313" width="42.6640625" customWidth="1"/>
    <col min="13314" max="13318" width="8.5546875" customWidth="1"/>
    <col min="13319" max="13319" width="9.109375" customWidth="1"/>
    <col min="13320" max="13320" width="0" hidden="1" customWidth="1"/>
    <col min="13569" max="13569" width="42.6640625" customWidth="1"/>
    <col min="13570" max="13574" width="8.5546875" customWidth="1"/>
    <col min="13575" max="13575" width="9.109375" customWidth="1"/>
    <col min="13576" max="13576" width="0" hidden="1" customWidth="1"/>
    <col min="13825" max="13825" width="42.6640625" customWidth="1"/>
    <col min="13826" max="13830" width="8.5546875" customWidth="1"/>
    <col min="13831" max="13831" width="9.109375" customWidth="1"/>
    <col min="13832" max="13832" width="0" hidden="1" customWidth="1"/>
    <col min="14081" max="14081" width="42.6640625" customWidth="1"/>
    <col min="14082" max="14086" width="8.5546875" customWidth="1"/>
    <col min="14087" max="14087" width="9.109375" customWidth="1"/>
    <col min="14088" max="14088" width="0" hidden="1" customWidth="1"/>
    <col min="14337" max="14337" width="42.6640625" customWidth="1"/>
    <col min="14338" max="14342" width="8.5546875" customWidth="1"/>
    <col min="14343" max="14343" width="9.109375" customWidth="1"/>
    <col min="14344" max="14344" width="0" hidden="1" customWidth="1"/>
    <col min="14593" max="14593" width="42.6640625" customWidth="1"/>
    <col min="14594" max="14598" width="8.5546875" customWidth="1"/>
    <col min="14599" max="14599" width="9.109375" customWidth="1"/>
    <col min="14600" max="14600" width="0" hidden="1" customWidth="1"/>
    <col min="14849" max="14849" width="42.6640625" customWidth="1"/>
    <col min="14850" max="14854" width="8.5546875" customWidth="1"/>
    <col min="14855" max="14855" width="9.109375" customWidth="1"/>
    <col min="14856" max="14856" width="0" hidden="1" customWidth="1"/>
    <col min="15105" max="15105" width="42.6640625" customWidth="1"/>
    <col min="15106" max="15110" width="8.5546875" customWidth="1"/>
    <col min="15111" max="15111" width="9.109375" customWidth="1"/>
    <col min="15112" max="15112" width="0" hidden="1" customWidth="1"/>
    <col min="15361" max="15361" width="42.6640625" customWidth="1"/>
    <col min="15362" max="15366" width="8.5546875" customWidth="1"/>
    <col min="15367" max="15367" width="9.109375" customWidth="1"/>
    <col min="15368" max="15368" width="0" hidden="1" customWidth="1"/>
    <col min="15617" max="15617" width="42.6640625" customWidth="1"/>
    <col min="15618" max="15622" width="8.5546875" customWidth="1"/>
    <col min="15623" max="15623" width="9.109375" customWidth="1"/>
    <col min="15624" max="15624" width="0" hidden="1" customWidth="1"/>
    <col min="15873" max="15873" width="42.6640625" customWidth="1"/>
    <col min="15874" max="15878" width="8.5546875" customWidth="1"/>
    <col min="15879" max="15879" width="9.109375" customWidth="1"/>
    <col min="15880" max="15880" width="0" hidden="1" customWidth="1"/>
    <col min="16129" max="16129" width="42.6640625" customWidth="1"/>
    <col min="16130" max="16134" width="8.5546875" customWidth="1"/>
    <col min="16135" max="16135" width="9.109375" customWidth="1"/>
    <col min="16136" max="16136" width="0" hidden="1" customWidth="1"/>
  </cols>
  <sheetData>
    <row r="1" spans="1:7" s="483" customFormat="1" ht="15" customHeight="1">
      <c r="A1" s="29" t="s">
        <v>27</v>
      </c>
      <c r="B1" s="30"/>
      <c r="C1" s="31"/>
      <c r="D1" s="32"/>
      <c r="E1" s="32"/>
      <c r="F1" s="32"/>
    </row>
    <row r="2" spans="1:7" s="483" customFormat="1" ht="15" customHeight="1">
      <c r="A2" s="33"/>
      <c r="B2" s="34"/>
      <c r="C2" s="31"/>
      <c r="D2" s="32"/>
      <c r="E2" s="32"/>
      <c r="F2" s="32"/>
    </row>
    <row r="3" spans="1:7" s="72" customFormat="1" ht="15" customHeight="1">
      <c r="A3" s="35"/>
      <c r="B3" s="35"/>
      <c r="C3" s="36"/>
      <c r="D3" s="36"/>
      <c r="E3" s="36"/>
      <c r="F3" s="36"/>
    </row>
    <row r="4" spans="1:7" s="483" customFormat="1" ht="15" customHeight="1">
      <c r="A4" s="37" t="s">
        <v>28</v>
      </c>
      <c r="B4" s="37"/>
      <c r="C4" s="38"/>
      <c r="D4" s="38"/>
      <c r="E4" s="38"/>
      <c r="F4" s="38"/>
      <c r="G4" s="484"/>
    </row>
    <row r="5" spans="1:7" s="483" customFormat="1" ht="15" customHeight="1">
      <c r="A5" s="37" t="s">
        <v>29</v>
      </c>
      <c r="B5" s="38">
        <v>2018</v>
      </c>
      <c r="C5" s="38">
        <v>2019</v>
      </c>
      <c r="D5" s="38">
        <v>2020</v>
      </c>
      <c r="E5" s="38">
        <v>2021</v>
      </c>
      <c r="F5" s="38">
        <v>2022</v>
      </c>
      <c r="G5" s="484"/>
    </row>
    <row r="6" spans="1:7" s="485" customFormat="1" ht="5.0999999999999996" customHeight="1">
      <c r="A6" s="39"/>
      <c r="B6" s="40"/>
      <c r="C6" s="40"/>
      <c r="D6" s="40"/>
    </row>
    <row r="7" spans="1:7" s="485" customFormat="1" ht="15" customHeight="1">
      <c r="A7" s="41" t="s">
        <v>30</v>
      </c>
      <c r="B7" s="42">
        <f>SUM(B9,B22,B25,B28,B41)</f>
        <v>172.22</v>
      </c>
      <c r="C7" s="42">
        <f t="shared" ref="C7:F7" si="0">SUM(C9,C22,C25,C28,C41)</f>
        <v>128.30000000000001</v>
      </c>
      <c r="D7" s="42">
        <f t="shared" si="0"/>
        <v>20</v>
      </c>
      <c r="E7" s="42">
        <f t="shared" si="0"/>
        <v>14.96</v>
      </c>
      <c r="F7" s="42">
        <f t="shared" si="0"/>
        <v>25.36</v>
      </c>
    </row>
    <row r="8" spans="1:7" s="485" customFormat="1" ht="4.95" customHeight="1">
      <c r="A8" s="1789"/>
      <c r="B8" s="1790"/>
      <c r="C8" s="1790"/>
      <c r="D8" s="1790"/>
      <c r="E8" s="1790"/>
      <c r="F8" s="1790"/>
    </row>
    <row r="9" spans="1:7" s="486" customFormat="1" ht="15" customHeight="1">
      <c r="A9" s="41" t="s">
        <v>31</v>
      </c>
      <c r="B9" s="42" t="s">
        <v>32</v>
      </c>
      <c r="C9" s="42" t="s">
        <v>32</v>
      </c>
      <c r="D9" s="42" t="s">
        <v>32</v>
      </c>
      <c r="E9" s="42" t="s">
        <v>32</v>
      </c>
      <c r="F9" s="42" t="s">
        <v>32</v>
      </c>
    </row>
    <row r="10" spans="1:7" s="483" customFormat="1" ht="15" customHeight="1">
      <c r="A10" s="43" t="s">
        <v>33</v>
      </c>
      <c r="B10" s="44" t="s">
        <v>32</v>
      </c>
      <c r="C10" s="44" t="s">
        <v>32</v>
      </c>
      <c r="D10" s="44" t="s">
        <v>32</v>
      </c>
      <c r="E10" s="44" t="s">
        <v>32</v>
      </c>
      <c r="F10" s="44" t="s">
        <v>32</v>
      </c>
    </row>
    <row r="11" spans="1:7" s="483" customFormat="1" ht="15" customHeight="1">
      <c r="A11" s="45" t="s">
        <v>34</v>
      </c>
      <c r="B11" s="44" t="s">
        <v>32</v>
      </c>
      <c r="C11" s="44" t="s">
        <v>32</v>
      </c>
      <c r="D11" s="44" t="s">
        <v>32</v>
      </c>
      <c r="E11" s="44" t="s">
        <v>32</v>
      </c>
      <c r="F11" s="44" t="s">
        <v>32</v>
      </c>
    </row>
    <row r="12" spans="1:7" s="483" customFormat="1" ht="15" customHeight="1">
      <c r="A12" s="45" t="s">
        <v>35</v>
      </c>
      <c r="B12" s="44" t="s">
        <v>32</v>
      </c>
      <c r="C12" s="44" t="s">
        <v>32</v>
      </c>
      <c r="D12" s="44" t="s">
        <v>32</v>
      </c>
      <c r="E12" s="44" t="s">
        <v>32</v>
      </c>
      <c r="F12" s="44" t="s">
        <v>32</v>
      </c>
    </row>
    <row r="13" spans="1:7" s="483" customFormat="1" ht="15" customHeight="1">
      <c r="A13" s="43" t="s">
        <v>36</v>
      </c>
      <c r="B13" s="46" t="s">
        <v>32</v>
      </c>
      <c r="C13" s="46" t="s">
        <v>32</v>
      </c>
      <c r="D13" s="46" t="s">
        <v>32</v>
      </c>
      <c r="E13" s="46" t="s">
        <v>32</v>
      </c>
      <c r="F13" s="46" t="s">
        <v>32</v>
      </c>
      <c r="G13" s="487"/>
    </row>
    <row r="14" spans="1:7" s="483" customFormat="1" ht="15" customHeight="1">
      <c r="A14" s="45" t="s">
        <v>34</v>
      </c>
      <c r="B14" s="44" t="s">
        <v>32</v>
      </c>
      <c r="C14" s="44" t="s">
        <v>32</v>
      </c>
      <c r="D14" s="44" t="s">
        <v>32</v>
      </c>
      <c r="E14" s="44" t="s">
        <v>32</v>
      </c>
      <c r="F14" s="44" t="s">
        <v>32</v>
      </c>
    </row>
    <row r="15" spans="1:7" s="483" customFormat="1" ht="15" customHeight="1">
      <c r="A15" s="45" t="s">
        <v>37</v>
      </c>
      <c r="B15" s="44" t="s">
        <v>32</v>
      </c>
      <c r="C15" s="44" t="s">
        <v>32</v>
      </c>
      <c r="D15" s="44" t="s">
        <v>32</v>
      </c>
      <c r="E15" s="44" t="s">
        <v>32</v>
      </c>
      <c r="F15" s="44" t="s">
        <v>32</v>
      </c>
    </row>
    <row r="16" spans="1:7" s="483" customFormat="1" ht="15" customHeight="1">
      <c r="A16" s="43" t="s">
        <v>38</v>
      </c>
      <c r="B16" s="44" t="s">
        <v>32</v>
      </c>
      <c r="C16" s="44" t="s">
        <v>32</v>
      </c>
      <c r="D16" s="44" t="s">
        <v>32</v>
      </c>
      <c r="E16" s="44" t="s">
        <v>32</v>
      </c>
      <c r="F16" s="44" t="s">
        <v>32</v>
      </c>
    </row>
    <row r="17" spans="1:11" s="483" customFormat="1" ht="15" customHeight="1">
      <c r="A17" s="45" t="s">
        <v>39</v>
      </c>
      <c r="B17" s="44" t="s">
        <v>32</v>
      </c>
      <c r="C17" s="44" t="s">
        <v>32</v>
      </c>
      <c r="D17" s="44" t="s">
        <v>32</v>
      </c>
      <c r="E17" s="44" t="s">
        <v>32</v>
      </c>
      <c r="F17" s="44" t="s">
        <v>32</v>
      </c>
    </row>
    <row r="18" spans="1:11" s="483" customFormat="1" ht="15" customHeight="1">
      <c r="A18" s="43" t="s">
        <v>40</v>
      </c>
      <c r="B18" s="44" t="s">
        <v>32</v>
      </c>
      <c r="C18" s="44" t="s">
        <v>32</v>
      </c>
      <c r="D18" s="44" t="s">
        <v>32</v>
      </c>
      <c r="E18" s="44" t="s">
        <v>32</v>
      </c>
      <c r="F18" s="44" t="s">
        <v>32</v>
      </c>
    </row>
    <row r="19" spans="1:11" s="483" customFormat="1" ht="15" customHeight="1">
      <c r="A19" s="45" t="s">
        <v>37</v>
      </c>
      <c r="B19" s="44" t="s">
        <v>32</v>
      </c>
      <c r="C19" s="44" t="s">
        <v>32</v>
      </c>
      <c r="D19" s="44" t="s">
        <v>32</v>
      </c>
      <c r="E19" s="44" t="s">
        <v>32</v>
      </c>
      <c r="F19" s="44" t="s">
        <v>32</v>
      </c>
    </row>
    <row r="20" spans="1:11" s="483" customFormat="1" ht="15" customHeight="1">
      <c r="A20" s="43" t="s">
        <v>41</v>
      </c>
      <c r="B20" s="44" t="s">
        <v>32</v>
      </c>
      <c r="C20" s="44" t="s">
        <v>32</v>
      </c>
      <c r="D20" s="44" t="s">
        <v>32</v>
      </c>
      <c r="E20" s="44" t="s">
        <v>32</v>
      </c>
      <c r="F20" s="44" t="s">
        <v>32</v>
      </c>
    </row>
    <row r="21" spans="1:11" s="483" customFormat="1" ht="15" customHeight="1">
      <c r="A21" s="45" t="s">
        <v>37</v>
      </c>
      <c r="B21" s="44" t="s">
        <v>32</v>
      </c>
      <c r="C21" s="44" t="s">
        <v>32</v>
      </c>
      <c r="D21" s="44" t="s">
        <v>32</v>
      </c>
      <c r="E21" s="44" t="s">
        <v>32</v>
      </c>
      <c r="F21" s="44" t="s">
        <v>32</v>
      </c>
    </row>
    <row r="22" spans="1:11" s="486" customFormat="1" ht="15" customHeight="1">
      <c r="A22" s="47" t="s">
        <v>42</v>
      </c>
      <c r="B22" s="1759" t="s">
        <v>32</v>
      </c>
      <c r="C22" s="1759" t="s">
        <v>32</v>
      </c>
      <c r="D22" s="1759" t="s">
        <v>32</v>
      </c>
      <c r="E22" s="1759" t="s">
        <v>32</v>
      </c>
      <c r="F22" s="1740" t="s">
        <v>32</v>
      </c>
      <c r="G22" s="488"/>
    </row>
    <row r="23" spans="1:11" s="483" customFormat="1" ht="15" customHeight="1">
      <c r="A23" s="45" t="s">
        <v>39</v>
      </c>
      <c r="B23" s="48" t="s">
        <v>32</v>
      </c>
      <c r="C23" s="48" t="s">
        <v>32</v>
      </c>
      <c r="D23" s="48" t="s">
        <v>32</v>
      </c>
      <c r="E23" s="48" t="s">
        <v>32</v>
      </c>
      <c r="F23" s="48" t="s">
        <v>32</v>
      </c>
    </row>
    <row r="24" spans="1:11" s="483" customFormat="1" ht="15" customHeight="1">
      <c r="A24" s="45" t="s">
        <v>43</v>
      </c>
      <c r="B24" s="48" t="s">
        <v>32</v>
      </c>
      <c r="C24" s="48" t="s">
        <v>32</v>
      </c>
      <c r="D24" s="48" t="s">
        <v>32</v>
      </c>
      <c r="E24" s="48" t="s">
        <v>32</v>
      </c>
      <c r="F24" s="48" t="s">
        <v>32</v>
      </c>
      <c r="K24" s="489"/>
    </row>
    <row r="25" spans="1:11" s="486" customFormat="1" ht="15" customHeight="1">
      <c r="A25" s="47" t="s">
        <v>44</v>
      </c>
      <c r="B25" s="1759" t="s">
        <v>32</v>
      </c>
      <c r="C25" s="1759" t="s">
        <v>32</v>
      </c>
      <c r="D25" s="1759" t="s">
        <v>32</v>
      </c>
      <c r="E25" s="1759" t="s">
        <v>32</v>
      </c>
      <c r="F25" s="1740" t="s">
        <v>32</v>
      </c>
    </row>
    <row r="26" spans="1:11" s="483" customFormat="1" ht="15" customHeight="1">
      <c r="A26" s="45" t="s">
        <v>39</v>
      </c>
      <c r="B26" s="48" t="s">
        <v>32</v>
      </c>
      <c r="C26" s="48" t="s">
        <v>32</v>
      </c>
      <c r="D26" s="48" t="s">
        <v>32</v>
      </c>
      <c r="E26" s="48" t="s">
        <v>32</v>
      </c>
      <c r="F26" s="48" t="s">
        <v>32</v>
      </c>
      <c r="K26" s="489"/>
    </row>
    <row r="27" spans="1:11" s="483" customFormat="1" ht="15" customHeight="1">
      <c r="A27" s="45" t="s">
        <v>43</v>
      </c>
      <c r="B27" s="48" t="s">
        <v>32</v>
      </c>
      <c r="C27" s="48" t="s">
        <v>32</v>
      </c>
      <c r="D27" s="48" t="s">
        <v>32</v>
      </c>
      <c r="E27" s="48" t="s">
        <v>32</v>
      </c>
      <c r="F27" s="48" t="s">
        <v>32</v>
      </c>
    </row>
    <row r="28" spans="1:11" s="486" customFormat="1" ht="15" customHeight="1">
      <c r="A28" s="47" t="s">
        <v>45</v>
      </c>
      <c r="B28" s="42">
        <f>SUM(B29,B31,B34,B39,B37)</f>
        <v>172.22</v>
      </c>
      <c r="C28" s="42">
        <f t="shared" ref="C28:F28" si="1">SUM(C29,C31,C34,C39,C37)</f>
        <v>128.30000000000001</v>
      </c>
      <c r="D28" s="42">
        <f t="shared" si="1"/>
        <v>20</v>
      </c>
      <c r="E28" s="42">
        <f t="shared" si="1"/>
        <v>14.96</v>
      </c>
      <c r="F28" s="42">
        <f t="shared" si="1"/>
        <v>25.36</v>
      </c>
    </row>
    <row r="29" spans="1:11" s="483" customFormat="1" ht="15" customHeight="1">
      <c r="A29" s="43" t="s">
        <v>46</v>
      </c>
      <c r="B29" s="48">
        <v>172.22</v>
      </c>
      <c r="C29" s="48">
        <v>120.55</v>
      </c>
      <c r="D29" s="48">
        <v>20</v>
      </c>
      <c r="E29" s="48">
        <v>14.96</v>
      </c>
      <c r="F29" s="48">
        <v>25.36</v>
      </c>
    </row>
    <row r="30" spans="1:11" s="483" customFormat="1" ht="15" customHeight="1">
      <c r="A30" s="45" t="s">
        <v>37</v>
      </c>
      <c r="B30" s="48">
        <v>172.22</v>
      </c>
      <c r="C30" s="48">
        <v>128.30000000000001</v>
      </c>
      <c r="D30" s="48">
        <v>20</v>
      </c>
      <c r="E30" s="48">
        <v>14.96</v>
      </c>
      <c r="F30" s="48">
        <v>25.36</v>
      </c>
    </row>
    <row r="31" spans="1:11" s="483" customFormat="1" ht="15" customHeight="1">
      <c r="A31" s="43" t="s">
        <v>47</v>
      </c>
      <c r="B31" s="49" t="s">
        <v>32</v>
      </c>
      <c r="C31" s="49" t="s">
        <v>32</v>
      </c>
      <c r="D31" s="49" t="s">
        <v>32</v>
      </c>
      <c r="E31" s="49" t="s">
        <v>32</v>
      </c>
      <c r="F31" s="49" t="s">
        <v>32</v>
      </c>
    </row>
    <row r="32" spans="1:11" s="483" customFormat="1" ht="15" customHeight="1">
      <c r="A32" s="45" t="s">
        <v>37</v>
      </c>
      <c r="B32" s="49" t="s">
        <v>32</v>
      </c>
      <c r="C32" s="49" t="s">
        <v>32</v>
      </c>
      <c r="D32" s="49" t="s">
        <v>32</v>
      </c>
      <c r="E32" s="49" t="s">
        <v>32</v>
      </c>
      <c r="F32" s="49" t="s">
        <v>32</v>
      </c>
    </row>
    <row r="33" spans="1:8" s="483" customFormat="1" ht="15" customHeight="1">
      <c r="A33" s="45" t="s">
        <v>48</v>
      </c>
      <c r="B33" s="49" t="s">
        <v>32</v>
      </c>
      <c r="C33" s="49" t="s">
        <v>32</v>
      </c>
      <c r="D33" s="49" t="s">
        <v>32</v>
      </c>
      <c r="E33" s="49" t="s">
        <v>32</v>
      </c>
      <c r="F33" s="49" t="s">
        <v>32</v>
      </c>
    </row>
    <row r="34" spans="1:8" s="483" customFormat="1" ht="15" customHeight="1">
      <c r="A34" s="43" t="s">
        <v>49</v>
      </c>
      <c r="B34" s="49" t="s">
        <v>32</v>
      </c>
      <c r="C34" s="49" t="s">
        <v>32</v>
      </c>
      <c r="D34" s="49" t="s">
        <v>32</v>
      </c>
      <c r="E34" s="49" t="s">
        <v>32</v>
      </c>
      <c r="F34" s="49" t="s">
        <v>32</v>
      </c>
    </row>
    <row r="35" spans="1:8" s="483" customFormat="1" ht="15" customHeight="1">
      <c r="A35" s="45" t="s">
        <v>48</v>
      </c>
      <c r="B35" s="49" t="s">
        <v>32</v>
      </c>
      <c r="C35" s="49" t="s">
        <v>32</v>
      </c>
      <c r="D35" s="49" t="s">
        <v>32</v>
      </c>
      <c r="E35" s="49" t="s">
        <v>32</v>
      </c>
      <c r="F35" s="49" t="s">
        <v>32</v>
      </c>
    </row>
    <row r="36" spans="1:8" s="483" customFormat="1" ht="15" customHeight="1">
      <c r="A36" s="45" t="s">
        <v>50</v>
      </c>
      <c r="B36" s="49" t="s">
        <v>32</v>
      </c>
      <c r="C36" s="49" t="s">
        <v>32</v>
      </c>
      <c r="D36" s="49" t="s">
        <v>32</v>
      </c>
      <c r="E36" s="49" t="s">
        <v>32</v>
      </c>
      <c r="F36" s="49" t="s">
        <v>32</v>
      </c>
    </row>
    <row r="37" spans="1:8" s="483" customFormat="1" ht="15" customHeight="1">
      <c r="A37" s="43" t="s">
        <v>51</v>
      </c>
      <c r="B37" s="48" t="s">
        <v>32</v>
      </c>
      <c r="C37" s="48">
        <v>7.75</v>
      </c>
      <c r="D37" s="49" t="s">
        <v>32</v>
      </c>
      <c r="E37" s="49" t="s">
        <v>32</v>
      </c>
      <c r="F37" s="49" t="s">
        <v>32</v>
      </c>
    </row>
    <row r="38" spans="1:8" s="483" customFormat="1" ht="15" customHeight="1">
      <c r="A38" s="45" t="s">
        <v>37</v>
      </c>
      <c r="B38" s="48" t="s">
        <v>32</v>
      </c>
      <c r="C38" s="48" t="s">
        <v>32</v>
      </c>
      <c r="D38" s="49" t="s">
        <v>32</v>
      </c>
      <c r="E38" s="49" t="s">
        <v>32</v>
      </c>
      <c r="F38" s="49" t="s">
        <v>32</v>
      </c>
    </row>
    <row r="39" spans="1:8" s="483" customFormat="1" ht="15" customHeight="1">
      <c r="A39" s="43" t="s">
        <v>52</v>
      </c>
      <c r="B39" s="48" t="s">
        <v>32</v>
      </c>
      <c r="C39" s="48" t="s">
        <v>32</v>
      </c>
      <c r="D39" s="49" t="s">
        <v>32</v>
      </c>
      <c r="E39" s="49" t="s">
        <v>32</v>
      </c>
      <c r="F39" s="49" t="s">
        <v>32</v>
      </c>
      <c r="G39" s="490"/>
      <c r="H39" s="490"/>
    </row>
    <row r="40" spans="1:8" s="483" customFormat="1" ht="15" customHeight="1">
      <c r="A40" s="45" t="s">
        <v>37</v>
      </c>
      <c r="B40" s="48" t="s">
        <v>32</v>
      </c>
      <c r="C40" s="48" t="s">
        <v>32</v>
      </c>
      <c r="D40" s="49" t="s">
        <v>32</v>
      </c>
      <c r="E40" s="49" t="s">
        <v>32</v>
      </c>
      <c r="F40" s="49" t="s">
        <v>32</v>
      </c>
      <c r="G40" s="490"/>
    </row>
    <row r="41" spans="1:8" s="486" customFormat="1" ht="15" customHeight="1">
      <c r="A41" s="491" t="s">
        <v>53</v>
      </c>
      <c r="B41" s="1759" t="s">
        <v>32</v>
      </c>
      <c r="C41" s="1759" t="s">
        <v>32</v>
      </c>
      <c r="D41" s="1759" t="s">
        <v>32</v>
      </c>
      <c r="E41" s="1759" t="s">
        <v>32</v>
      </c>
      <c r="F41" s="1740" t="s">
        <v>32</v>
      </c>
    </row>
    <row r="42" spans="1:8" s="483" customFormat="1" ht="15" customHeight="1">
      <c r="A42" s="45" t="s">
        <v>54</v>
      </c>
      <c r="B42" s="1759" t="s">
        <v>32</v>
      </c>
      <c r="C42" s="1759" t="s">
        <v>32</v>
      </c>
      <c r="D42" s="49" t="s">
        <v>32</v>
      </c>
      <c r="E42" s="49" t="s">
        <v>32</v>
      </c>
      <c r="F42" s="49" t="s">
        <v>32</v>
      </c>
    </row>
    <row r="43" spans="1:8" s="483" customFormat="1" ht="15" customHeight="1">
      <c r="A43" s="50" t="s">
        <v>55</v>
      </c>
      <c r="B43" s="1759" t="s">
        <v>32</v>
      </c>
      <c r="C43" s="1759" t="s">
        <v>32</v>
      </c>
      <c r="D43" s="49" t="s">
        <v>32</v>
      </c>
      <c r="E43" s="49" t="s">
        <v>32</v>
      </c>
      <c r="F43" s="49" t="s">
        <v>32</v>
      </c>
    </row>
    <row r="44" spans="1:8" s="483" customFormat="1" ht="5.0999999999999996" customHeight="1">
      <c r="A44" s="51"/>
      <c r="B44" s="52"/>
      <c r="C44" s="52"/>
      <c r="D44" s="52"/>
      <c r="E44" s="52"/>
      <c r="F44" s="52"/>
    </row>
    <row r="45" spans="1:8" s="483" customFormat="1" ht="5.0999999999999996" customHeight="1">
      <c r="A45" s="53"/>
      <c r="B45" s="53"/>
      <c r="C45" s="54"/>
      <c r="D45" s="54"/>
      <c r="E45" s="54"/>
      <c r="F45" s="54"/>
    </row>
    <row r="46" spans="1:8" s="483" customFormat="1" ht="15" customHeight="1">
      <c r="A46" s="1968" t="s">
        <v>56</v>
      </c>
      <c r="B46" s="1968"/>
      <c r="C46" s="1968"/>
      <c r="D46" s="1968"/>
      <c r="E46" s="1968"/>
      <c r="F46" s="1968"/>
    </row>
    <row r="47" spans="1:8" s="483" customFormat="1" ht="20.100000000000001" customHeight="1">
      <c r="A47" s="51"/>
      <c r="B47" s="51"/>
      <c r="C47" s="52"/>
      <c r="D47" s="52"/>
      <c r="E47" s="52"/>
      <c r="F47" s="52"/>
    </row>
  </sheetData>
  <mergeCells count="1">
    <mergeCell ref="A46:F46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4"/>
  <sheetViews>
    <sheetView showGridLines="0" topLeftCell="A13" zoomScaleNormal="100" zoomScaleSheetLayoutView="98" workbookViewId="0">
      <selection activeCell="O24" sqref="O24"/>
    </sheetView>
  </sheetViews>
  <sheetFormatPr baseColWidth="10" defaultColWidth="10.109375" defaultRowHeight="14.4"/>
  <cols>
    <col min="1" max="1" width="36.6640625" customWidth="1"/>
    <col min="2" max="2" width="11.6640625" customWidth="1"/>
    <col min="3" max="7" width="8.5546875" customWidth="1"/>
    <col min="8" max="8" width="7.6640625" customWidth="1"/>
    <col min="257" max="257" width="36.6640625" customWidth="1"/>
    <col min="258" max="258" width="11.6640625" customWidth="1"/>
    <col min="259" max="264" width="7.6640625" customWidth="1"/>
    <col min="513" max="513" width="36.6640625" customWidth="1"/>
    <col min="514" max="514" width="11.6640625" customWidth="1"/>
    <col min="515" max="520" width="7.6640625" customWidth="1"/>
    <col min="769" max="769" width="36.6640625" customWidth="1"/>
    <col min="770" max="770" width="11.6640625" customWidth="1"/>
    <col min="771" max="776" width="7.6640625" customWidth="1"/>
    <col min="1025" max="1025" width="36.6640625" customWidth="1"/>
    <col min="1026" max="1026" width="11.6640625" customWidth="1"/>
    <col min="1027" max="1032" width="7.6640625" customWidth="1"/>
    <col min="1281" max="1281" width="36.6640625" customWidth="1"/>
    <col min="1282" max="1282" width="11.6640625" customWidth="1"/>
    <col min="1283" max="1288" width="7.6640625" customWidth="1"/>
    <col min="1537" max="1537" width="36.6640625" customWidth="1"/>
    <col min="1538" max="1538" width="11.6640625" customWidth="1"/>
    <col min="1539" max="1544" width="7.6640625" customWidth="1"/>
    <col min="1793" max="1793" width="36.6640625" customWidth="1"/>
    <col min="1794" max="1794" width="11.6640625" customWidth="1"/>
    <col min="1795" max="1800" width="7.6640625" customWidth="1"/>
    <col min="2049" max="2049" width="36.6640625" customWidth="1"/>
    <col min="2050" max="2050" width="11.6640625" customWidth="1"/>
    <col min="2051" max="2056" width="7.6640625" customWidth="1"/>
    <col min="2305" max="2305" width="36.6640625" customWidth="1"/>
    <col min="2306" max="2306" width="11.6640625" customWidth="1"/>
    <col min="2307" max="2312" width="7.6640625" customWidth="1"/>
    <col min="2561" max="2561" width="36.6640625" customWidth="1"/>
    <col min="2562" max="2562" width="11.6640625" customWidth="1"/>
    <col min="2563" max="2568" width="7.6640625" customWidth="1"/>
    <col min="2817" max="2817" width="36.6640625" customWidth="1"/>
    <col min="2818" max="2818" width="11.6640625" customWidth="1"/>
    <col min="2819" max="2824" width="7.6640625" customWidth="1"/>
    <col min="3073" max="3073" width="36.6640625" customWidth="1"/>
    <col min="3074" max="3074" width="11.6640625" customWidth="1"/>
    <col min="3075" max="3080" width="7.6640625" customWidth="1"/>
    <col min="3329" max="3329" width="36.6640625" customWidth="1"/>
    <col min="3330" max="3330" width="11.6640625" customWidth="1"/>
    <col min="3331" max="3336" width="7.6640625" customWidth="1"/>
    <col min="3585" max="3585" width="36.6640625" customWidth="1"/>
    <col min="3586" max="3586" width="11.6640625" customWidth="1"/>
    <col min="3587" max="3592" width="7.6640625" customWidth="1"/>
    <col min="3841" max="3841" width="36.6640625" customWidth="1"/>
    <col min="3842" max="3842" width="11.6640625" customWidth="1"/>
    <col min="3843" max="3848" width="7.6640625" customWidth="1"/>
    <col min="4097" max="4097" width="36.6640625" customWidth="1"/>
    <col min="4098" max="4098" width="11.6640625" customWidth="1"/>
    <col min="4099" max="4104" width="7.6640625" customWidth="1"/>
    <col min="4353" max="4353" width="36.6640625" customWidth="1"/>
    <col min="4354" max="4354" width="11.6640625" customWidth="1"/>
    <col min="4355" max="4360" width="7.6640625" customWidth="1"/>
    <col min="4609" max="4609" width="36.6640625" customWidth="1"/>
    <col min="4610" max="4610" width="11.6640625" customWidth="1"/>
    <col min="4611" max="4616" width="7.6640625" customWidth="1"/>
    <col min="4865" max="4865" width="36.6640625" customWidth="1"/>
    <col min="4866" max="4866" width="11.6640625" customWidth="1"/>
    <col min="4867" max="4872" width="7.6640625" customWidth="1"/>
    <col min="5121" max="5121" width="36.6640625" customWidth="1"/>
    <col min="5122" max="5122" width="11.6640625" customWidth="1"/>
    <col min="5123" max="5128" width="7.6640625" customWidth="1"/>
    <col min="5377" max="5377" width="36.6640625" customWidth="1"/>
    <col min="5378" max="5378" width="11.6640625" customWidth="1"/>
    <col min="5379" max="5384" width="7.6640625" customWidth="1"/>
    <col min="5633" max="5633" width="36.6640625" customWidth="1"/>
    <col min="5634" max="5634" width="11.6640625" customWidth="1"/>
    <col min="5635" max="5640" width="7.6640625" customWidth="1"/>
    <col min="5889" max="5889" width="36.6640625" customWidth="1"/>
    <col min="5890" max="5890" width="11.6640625" customWidth="1"/>
    <col min="5891" max="5896" width="7.6640625" customWidth="1"/>
    <col min="6145" max="6145" width="36.6640625" customWidth="1"/>
    <col min="6146" max="6146" width="11.6640625" customWidth="1"/>
    <col min="6147" max="6152" width="7.6640625" customWidth="1"/>
    <col min="6401" max="6401" width="36.6640625" customWidth="1"/>
    <col min="6402" max="6402" width="11.6640625" customWidth="1"/>
    <col min="6403" max="6408" width="7.6640625" customWidth="1"/>
    <col min="6657" max="6657" width="36.6640625" customWidth="1"/>
    <col min="6658" max="6658" width="11.6640625" customWidth="1"/>
    <col min="6659" max="6664" width="7.6640625" customWidth="1"/>
    <col min="6913" max="6913" width="36.6640625" customWidth="1"/>
    <col min="6914" max="6914" width="11.6640625" customWidth="1"/>
    <col min="6915" max="6920" width="7.6640625" customWidth="1"/>
    <col min="7169" max="7169" width="36.6640625" customWidth="1"/>
    <col min="7170" max="7170" width="11.6640625" customWidth="1"/>
    <col min="7171" max="7176" width="7.6640625" customWidth="1"/>
    <col min="7425" max="7425" width="36.6640625" customWidth="1"/>
    <col min="7426" max="7426" width="11.6640625" customWidth="1"/>
    <col min="7427" max="7432" width="7.6640625" customWidth="1"/>
    <col min="7681" max="7681" width="36.6640625" customWidth="1"/>
    <col min="7682" max="7682" width="11.6640625" customWidth="1"/>
    <col min="7683" max="7688" width="7.6640625" customWidth="1"/>
    <col min="7937" max="7937" width="36.6640625" customWidth="1"/>
    <col min="7938" max="7938" width="11.6640625" customWidth="1"/>
    <col min="7939" max="7944" width="7.6640625" customWidth="1"/>
    <col min="8193" max="8193" width="36.6640625" customWidth="1"/>
    <col min="8194" max="8194" width="11.6640625" customWidth="1"/>
    <col min="8195" max="8200" width="7.6640625" customWidth="1"/>
    <col min="8449" max="8449" width="36.6640625" customWidth="1"/>
    <col min="8450" max="8450" width="11.6640625" customWidth="1"/>
    <col min="8451" max="8456" width="7.6640625" customWidth="1"/>
    <col min="8705" max="8705" width="36.6640625" customWidth="1"/>
    <col min="8706" max="8706" width="11.6640625" customWidth="1"/>
    <col min="8707" max="8712" width="7.6640625" customWidth="1"/>
    <col min="8961" max="8961" width="36.6640625" customWidth="1"/>
    <col min="8962" max="8962" width="11.6640625" customWidth="1"/>
    <col min="8963" max="8968" width="7.6640625" customWidth="1"/>
    <col min="9217" max="9217" width="36.6640625" customWidth="1"/>
    <col min="9218" max="9218" width="11.6640625" customWidth="1"/>
    <col min="9219" max="9224" width="7.6640625" customWidth="1"/>
    <col min="9473" max="9473" width="36.6640625" customWidth="1"/>
    <col min="9474" max="9474" width="11.6640625" customWidth="1"/>
    <col min="9475" max="9480" width="7.6640625" customWidth="1"/>
    <col min="9729" max="9729" width="36.6640625" customWidth="1"/>
    <col min="9730" max="9730" width="11.6640625" customWidth="1"/>
    <col min="9731" max="9736" width="7.6640625" customWidth="1"/>
    <col min="9985" max="9985" width="36.6640625" customWidth="1"/>
    <col min="9986" max="9986" width="11.6640625" customWidth="1"/>
    <col min="9987" max="9992" width="7.6640625" customWidth="1"/>
    <col min="10241" max="10241" width="36.6640625" customWidth="1"/>
    <col min="10242" max="10242" width="11.6640625" customWidth="1"/>
    <col min="10243" max="10248" width="7.6640625" customWidth="1"/>
    <col min="10497" max="10497" width="36.6640625" customWidth="1"/>
    <col min="10498" max="10498" width="11.6640625" customWidth="1"/>
    <col min="10499" max="10504" width="7.6640625" customWidth="1"/>
    <col min="10753" max="10753" width="36.6640625" customWidth="1"/>
    <col min="10754" max="10754" width="11.6640625" customWidth="1"/>
    <col min="10755" max="10760" width="7.6640625" customWidth="1"/>
    <col min="11009" max="11009" width="36.6640625" customWidth="1"/>
    <col min="11010" max="11010" width="11.6640625" customWidth="1"/>
    <col min="11011" max="11016" width="7.6640625" customWidth="1"/>
    <col min="11265" max="11265" width="36.6640625" customWidth="1"/>
    <col min="11266" max="11266" width="11.6640625" customWidth="1"/>
    <col min="11267" max="11272" width="7.6640625" customWidth="1"/>
    <col min="11521" max="11521" width="36.6640625" customWidth="1"/>
    <col min="11522" max="11522" width="11.6640625" customWidth="1"/>
    <col min="11523" max="11528" width="7.6640625" customWidth="1"/>
    <col min="11777" max="11777" width="36.6640625" customWidth="1"/>
    <col min="11778" max="11778" width="11.6640625" customWidth="1"/>
    <col min="11779" max="11784" width="7.6640625" customWidth="1"/>
    <col min="12033" max="12033" width="36.6640625" customWidth="1"/>
    <col min="12034" max="12034" width="11.6640625" customWidth="1"/>
    <col min="12035" max="12040" width="7.6640625" customWidth="1"/>
    <col min="12289" max="12289" width="36.6640625" customWidth="1"/>
    <col min="12290" max="12290" width="11.6640625" customWidth="1"/>
    <col min="12291" max="12296" width="7.6640625" customWidth="1"/>
    <col min="12545" max="12545" width="36.6640625" customWidth="1"/>
    <col min="12546" max="12546" width="11.6640625" customWidth="1"/>
    <col min="12547" max="12552" width="7.6640625" customWidth="1"/>
    <col min="12801" max="12801" width="36.6640625" customWidth="1"/>
    <col min="12802" max="12802" width="11.6640625" customWidth="1"/>
    <col min="12803" max="12808" width="7.6640625" customWidth="1"/>
    <col min="13057" max="13057" width="36.6640625" customWidth="1"/>
    <col min="13058" max="13058" width="11.6640625" customWidth="1"/>
    <col min="13059" max="13064" width="7.6640625" customWidth="1"/>
    <col min="13313" max="13313" width="36.6640625" customWidth="1"/>
    <col min="13314" max="13314" width="11.6640625" customWidth="1"/>
    <col min="13315" max="13320" width="7.6640625" customWidth="1"/>
    <col min="13569" max="13569" width="36.6640625" customWidth="1"/>
    <col min="13570" max="13570" width="11.6640625" customWidth="1"/>
    <col min="13571" max="13576" width="7.6640625" customWidth="1"/>
    <col min="13825" max="13825" width="36.6640625" customWidth="1"/>
    <col min="13826" max="13826" width="11.6640625" customWidth="1"/>
    <col min="13827" max="13832" width="7.6640625" customWidth="1"/>
    <col min="14081" max="14081" width="36.6640625" customWidth="1"/>
    <col min="14082" max="14082" width="11.6640625" customWidth="1"/>
    <col min="14083" max="14088" width="7.6640625" customWidth="1"/>
    <col min="14337" max="14337" width="36.6640625" customWidth="1"/>
    <col min="14338" max="14338" width="11.6640625" customWidth="1"/>
    <col min="14339" max="14344" width="7.6640625" customWidth="1"/>
    <col min="14593" max="14593" width="36.6640625" customWidth="1"/>
    <col min="14594" max="14594" width="11.6640625" customWidth="1"/>
    <col min="14595" max="14600" width="7.6640625" customWidth="1"/>
    <col min="14849" max="14849" width="36.6640625" customWidth="1"/>
    <col min="14850" max="14850" width="11.6640625" customWidth="1"/>
    <col min="14851" max="14856" width="7.6640625" customWidth="1"/>
    <col min="15105" max="15105" width="36.6640625" customWidth="1"/>
    <col min="15106" max="15106" width="11.6640625" customWidth="1"/>
    <col min="15107" max="15112" width="7.6640625" customWidth="1"/>
    <col min="15361" max="15361" width="36.6640625" customWidth="1"/>
    <col min="15362" max="15362" width="11.6640625" customWidth="1"/>
    <col min="15363" max="15368" width="7.6640625" customWidth="1"/>
    <col min="15617" max="15617" width="36.6640625" customWidth="1"/>
    <col min="15618" max="15618" width="11.6640625" customWidth="1"/>
    <col min="15619" max="15624" width="7.6640625" customWidth="1"/>
    <col min="15873" max="15873" width="36.6640625" customWidth="1"/>
    <col min="15874" max="15874" width="11.6640625" customWidth="1"/>
    <col min="15875" max="15880" width="7.6640625" customWidth="1"/>
    <col min="16129" max="16129" width="36.6640625" customWidth="1"/>
    <col min="16130" max="16130" width="11.6640625" customWidth="1"/>
    <col min="16131" max="16136" width="7.6640625" customWidth="1"/>
  </cols>
  <sheetData>
    <row r="1" spans="1:8" s="483" customFormat="1" ht="15" customHeight="1">
      <c r="A1" s="492" t="s">
        <v>330</v>
      </c>
      <c r="B1" s="493"/>
      <c r="C1" s="493"/>
      <c r="D1" s="31"/>
      <c r="E1" s="31"/>
      <c r="F1" s="32"/>
    </row>
    <row r="2" spans="1:8" s="483" customFormat="1" ht="15" customHeight="1">
      <c r="A2" s="494"/>
      <c r="B2" s="495"/>
      <c r="C2" s="495"/>
      <c r="D2" s="31"/>
      <c r="E2" s="31"/>
      <c r="F2" s="32"/>
    </row>
    <row r="3" spans="1:8" s="483" customFormat="1" ht="15" customHeight="1">
      <c r="A3" s="27"/>
      <c r="B3" s="27"/>
      <c r="C3" s="1969" t="s">
        <v>331</v>
      </c>
      <c r="D3" s="1969"/>
      <c r="E3" s="1969"/>
      <c r="F3" s="1969"/>
      <c r="G3" s="1969"/>
      <c r="H3" s="27"/>
    </row>
    <row r="4" spans="1:8" s="483" customFormat="1" ht="15" customHeight="1">
      <c r="A4" s="37" t="s">
        <v>332</v>
      </c>
      <c r="B4" s="496" t="s">
        <v>333</v>
      </c>
      <c r="C4" s="38">
        <v>2018</v>
      </c>
      <c r="D4" s="38">
        <v>2019</v>
      </c>
      <c r="E4" s="38">
        <v>2020</v>
      </c>
      <c r="F4" s="38">
        <v>2021</v>
      </c>
      <c r="G4" s="38">
        <v>2022</v>
      </c>
    </row>
    <row r="5" spans="1:8" s="502" customFormat="1" ht="5.0999999999999996" customHeight="1">
      <c r="A5" s="497"/>
      <c r="B5" s="498"/>
      <c r="C5" s="499"/>
      <c r="D5" s="500"/>
      <c r="E5" s="501"/>
    </row>
    <row r="6" spans="1:8" s="506" customFormat="1" ht="15" customHeight="1">
      <c r="A6" s="503" t="s">
        <v>218</v>
      </c>
      <c r="B6" s="504"/>
      <c r="C6" s="505">
        <v>9.4700000000000006</v>
      </c>
      <c r="D6" s="505">
        <v>7.24</v>
      </c>
      <c r="E6" s="505">
        <v>1.1000000000000001</v>
      </c>
      <c r="F6" s="505">
        <v>0.82</v>
      </c>
      <c r="G6" s="505">
        <f>SUM(G8,G14,G16,G18,G24)</f>
        <v>1.52</v>
      </c>
    </row>
    <row r="7" spans="1:8" s="510" customFormat="1" ht="5.0999999999999996" customHeight="1">
      <c r="A7" s="507"/>
      <c r="B7" s="508"/>
      <c r="C7" s="509"/>
      <c r="D7" s="509"/>
      <c r="E7" s="509"/>
      <c r="F7" s="509"/>
      <c r="G7" s="509"/>
    </row>
    <row r="8" spans="1:8" s="486" customFormat="1" ht="15" customHeight="1">
      <c r="A8" s="511" t="s">
        <v>334</v>
      </c>
      <c r="B8" s="512"/>
      <c r="C8" s="513" t="s">
        <v>32</v>
      </c>
      <c r="D8" s="513" t="s">
        <v>32</v>
      </c>
      <c r="E8" s="513" t="s">
        <v>32</v>
      </c>
      <c r="F8" s="513" t="s">
        <v>32</v>
      </c>
      <c r="G8" s="513" t="s">
        <v>32</v>
      </c>
    </row>
    <row r="9" spans="1:8" s="483" customFormat="1" ht="18" customHeight="1">
      <c r="A9" s="514" t="s">
        <v>33</v>
      </c>
      <c r="B9" s="515">
        <v>1</v>
      </c>
      <c r="C9" s="517" t="s">
        <v>32</v>
      </c>
      <c r="D9" s="517" t="s">
        <v>32</v>
      </c>
      <c r="E9" s="517" t="s">
        <v>32</v>
      </c>
      <c r="F9" s="517" t="s">
        <v>32</v>
      </c>
      <c r="G9" s="517" t="s">
        <v>32</v>
      </c>
    </row>
    <row r="10" spans="1:8" s="483" customFormat="1" ht="18" customHeight="1">
      <c r="A10" s="514" t="s">
        <v>36</v>
      </c>
      <c r="B10" s="515">
        <v>1</v>
      </c>
      <c r="C10" s="517" t="s">
        <v>32</v>
      </c>
      <c r="D10" s="517" t="s">
        <v>32</v>
      </c>
      <c r="E10" s="517" t="s">
        <v>32</v>
      </c>
      <c r="F10" s="517" t="s">
        <v>32</v>
      </c>
      <c r="G10" s="517" t="s">
        <v>32</v>
      </c>
    </row>
    <row r="11" spans="1:8" s="483" customFormat="1" ht="18" customHeight="1">
      <c r="A11" s="514" t="s">
        <v>38</v>
      </c>
      <c r="B11" s="515">
        <v>1</v>
      </c>
      <c r="C11" s="517" t="s">
        <v>32</v>
      </c>
      <c r="D11" s="517" t="s">
        <v>32</v>
      </c>
      <c r="E11" s="517" t="s">
        <v>32</v>
      </c>
      <c r="F11" s="517" t="s">
        <v>32</v>
      </c>
      <c r="G11" s="517" t="s">
        <v>32</v>
      </c>
    </row>
    <row r="12" spans="1:8" s="483" customFormat="1" ht="18" customHeight="1">
      <c r="A12" s="514" t="s">
        <v>40</v>
      </c>
      <c r="B12" s="515">
        <v>1</v>
      </c>
      <c r="C12" s="517" t="s">
        <v>32</v>
      </c>
      <c r="D12" s="517" t="s">
        <v>32</v>
      </c>
      <c r="E12" s="517" t="s">
        <v>32</v>
      </c>
      <c r="F12" s="517" t="s">
        <v>32</v>
      </c>
      <c r="G12" s="517" t="s">
        <v>32</v>
      </c>
    </row>
    <row r="13" spans="1:8" s="483" customFormat="1" ht="18" customHeight="1">
      <c r="A13" s="514" t="s">
        <v>41</v>
      </c>
      <c r="B13" s="515">
        <v>0.6</v>
      </c>
      <c r="C13" s="517" t="s">
        <v>32</v>
      </c>
      <c r="D13" s="517" t="s">
        <v>32</v>
      </c>
      <c r="E13" s="517" t="s">
        <v>32</v>
      </c>
      <c r="F13" s="517" t="s">
        <v>32</v>
      </c>
      <c r="G13" s="517" t="s">
        <v>32</v>
      </c>
    </row>
    <row r="14" spans="1:8" s="486" customFormat="1" ht="18" customHeight="1">
      <c r="A14" s="511" t="s">
        <v>335</v>
      </c>
      <c r="B14" s="518">
        <v>1.1000000000000001</v>
      </c>
      <c r="C14" s="513" t="s">
        <v>32</v>
      </c>
      <c r="D14" s="513" t="s">
        <v>32</v>
      </c>
      <c r="E14" s="513" t="s">
        <v>32</v>
      </c>
      <c r="F14" s="513" t="s">
        <v>32</v>
      </c>
      <c r="G14" s="513" t="s">
        <v>32</v>
      </c>
    </row>
    <row r="15" spans="1:8" s="486" customFormat="1" ht="5.0999999999999996" customHeight="1">
      <c r="A15" s="519"/>
      <c r="B15" s="520"/>
      <c r="C15" s="489"/>
      <c r="D15" s="489"/>
      <c r="E15" s="489"/>
      <c r="F15" s="489"/>
      <c r="G15" s="489"/>
    </row>
    <row r="16" spans="1:8" s="486" customFormat="1" ht="18" customHeight="1">
      <c r="A16" s="511" t="s">
        <v>336</v>
      </c>
      <c r="B16" s="518">
        <v>0.1</v>
      </c>
      <c r="C16" s="513" t="s">
        <v>32</v>
      </c>
      <c r="D16" s="513" t="s">
        <v>32</v>
      </c>
      <c r="E16" s="513" t="s">
        <v>32</v>
      </c>
      <c r="F16" s="513" t="s">
        <v>32</v>
      </c>
      <c r="G16" s="513" t="s">
        <v>32</v>
      </c>
    </row>
    <row r="17" spans="1:8" s="486" customFormat="1" ht="5.0999999999999996" customHeight="1">
      <c r="A17" s="519"/>
      <c r="B17" s="520"/>
      <c r="C17" s="489"/>
      <c r="D17" s="489"/>
      <c r="E17" s="489"/>
      <c r="F17" s="489"/>
      <c r="G17" s="489"/>
    </row>
    <row r="18" spans="1:8" s="486" customFormat="1" ht="18" customHeight="1">
      <c r="A18" s="511" t="s">
        <v>337</v>
      </c>
      <c r="B18" s="521"/>
      <c r="C18" s="42">
        <v>9.4700000000000006</v>
      </c>
      <c r="D18" s="42">
        <v>7.24</v>
      </c>
      <c r="E18" s="42">
        <v>1.1000000000000001</v>
      </c>
      <c r="F18" s="42">
        <v>0.82</v>
      </c>
      <c r="G18" s="42">
        <f>SUM(G19:G23)</f>
        <v>1.52</v>
      </c>
    </row>
    <row r="19" spans="1:8" s="483" customFormat="1" ht="18" customHeight="1">
      <c r="A19" s="514" t="s">
        <v>46</v>
      </c>
      <c r="B19" s="515">
        <v>5.5E-2</v>
      </c>
      <c r="C19" s="516">
        <v>9.4700000000000006</v>
      </c>
      <c r="D19" s="516">
        <v>7.24</v>
      </c>
      <c r="E19" s="516">
        <v>1.1000000000000001</v>
      </c>
      <c r="F19" s="516">
        <v>0.82</v>
      </c>
      <c r="G19" s="516">
        <v>1.52</v>
      </c>
    </row>
    <row r="20" spans="1:8" s="483" customFormat="1" ht="18" customHeight="1">
      <c r="A20" s="514" t="s">
        <v>47</v>
      </c>
      <c r="B20" s="515">
        <v>0.11</v>
      </c>
      <c r="C20" s="516" t="s">
        <v>32</v>
      </c>
      <c r="D20" s="516" t="s">
        <v>32</v>
      </c>
      <c r="E20" s="516" t="s">
        <v>32</v>
      </c>
      <c r="F20" s="516" t="s">
        <v>32</v>
      </c>
      <c r="G20" s="516" t="s">
        <v>32</v>
      </c>
    </row>
    <row r="21" spans="1:8" s="483" customFormat="1" ht="18" customHeight="1">
      <c r="A21" s="514" t="s">
        <v>49</v>
      </c>
      <c r="B21" s="515">
        <v>6.5000000000000002E-2</v>
      </c>
      <c r="C21" s="516" t="s">
        <v>32</v>
      </c>
      <c r="D21" s="516" t="s">
        <v>32</v>
      </c>
      <c r="E21" s="516" t="s">
        <v>32</v>
      </c>
      <c r="F21" s="516" t="s">
        <v>32</v>
      </c>
      <c r="G21" s="516" t="s">
        <v>32</v>
      </c>
    </row>
    <row r="22" spans="1:8" s="483" customFormat="1" ht="18" customHeight="1">
      <c r="A22" s="514" t="s">
        <v>51</v>
      </c>
      <c r="B22" s="515">
        <v>0.04</v>
      </c>
      <c r="C22" s="516" t="s">
        <v>32</v>
      </c>
      <c r="D22" s="516" t="s">
        <v>32</v>
      </c>
      <c r="E22" s="516" t="s">
        <v>32</v>
      </c>
      <c r="F22" s="516" t="s">
        <v>32</v>
      </c>
      <c r="G22" s="516" t="s">
        <v>32</v>
      </c>
    </row>
    <row r="23" spans="1:8" s="483" customFormat="1" ht="18" customHeight="1">
      <c r="A23" s="514" t="s">
        <v>52</v>
      </c>
      <c r="B23" s="515">
        <v>2.1999999999999999E-2</v>
      </c>
      <c r="C23" s="516" t="s">
        <v>32</v>
      </c>
      <c r="D23" s="516" t="s">
        <v>32</v>
      </c>
      <c r="E23" s="516" t="s">
        <v>32</v>
      </c>
      <c r="F23" s="516" t="s">
        <v>32</v>
      </c>
      <c r="G23" s="516" t="s">
        <v>32</v>
      </c>
    </row>
    <row r="24" spans="1:8" s="486" customFormat="1" ht="18" customHeight="1">
      <c r="A24" s="511" t="s">
        <v>338</v>
      </c>
      <c r="B24" s="518">
        <v>0.6</v>
      </c>
      <c r="C24" s="513" t="s">
        <v>32</v>
      </c>
      <c r="D24" s="513" t="s">
        <v>32</v>
      </c>
      <c r="E24" s="513" t="s">
        <v>32</v>
      </c>
      <c r="F24" s="513" t="s">
        <v>32</v>
      </c>
      <c r="G24" s="513" t="s">
        <v>32</v>
      </c>
    </row>
    <row r="25" spans="1:8" s="483" customFormat="1" ht="5.0999999999999996" customHeight="1">
      <c r="A25" s="522"/>
      <c r="B25" s="523"/>
      <c r="C25" s="523"/>
      <c r="D25" s="523"/>
      <c r="E25" s="523"/>
      <c r="F25" s="523"/>
      <c r="G25" s="523"/>
      <c r="H25" s="27"/>
    </row>
    <row r="26" spans="1:8" s="483" customFormat="1" ht="5.0999999999999996" customHeight="1">
      <c r="A26" s="524"/>
      <c r="B26" s="525"/>
      <c r="C26" s="525"/>
      <c r="D26" s="525"/>
      <c r="E26" s="525"/>
      <c r="F26" s="525"/>
      <c r="G26" s="524"/>
    </row>
    <row r="27" spans="1:8" s="483" customFormat="1" ht="15" customHeight="1">
      <c r="A27" s="72" t="s">
        <v>339</v>
      </c>
      <c r="B27" s="32"/>
      <c r="C27" s="32"/>
      <c r="D27" s="32"/>
      <c r="E27" s="32"/>
      <c r="F27" s="32"/>
    </row>
    <row r="28" spans="1:8" s="483" customFormat="1" ht="15" customHeight="1">
      <c r="A28" s="526"/>
      <c r="B28" s="526"/>
      <c r="C28" s="526"/>
      <c r="D28" s="526"/>
      <c r="E28" s="526"/>
      <c r="F28" s="526"/>
      <c r="G28" s="526"/>
    </row>
    <row r="29" spans="1:8" s="528" customFormat="1" ht="15" customHeight="1">
      <c r="A29" s="527" t="s">
        <v>340</v>
      </c>
    </row>
    <row r="30" spans="1:8" s="528" customFormat="1" ht="15" customHeight="1">
      <c r="A30" s="529"/>
    </row>
    <row r="31" spans="1:8" s="528" customFormat="1" ht="15" customHeight="1">
      <c r="A31" s="27"/>
      <c r="B31" s="27"/>
      <c r="C31" s="1969" t="s">
        <v>331</v>
      </c>
      <c r="D31" s="1969"/>
      <c r="E31" s="1969"/>
      <c r="F31" s="1969"/>
      <c r="G31" s="1969"/>
      <c r="H31" s="27"/>
    </row>
    <row r="32" spans="1:8" s="528" customFormat="1" ht="15" customHeight="1">
      <c r="A32" s="530" t="s">
        <v>29</v>
      </c>
      <c r="B32" s="531"/>
      <c r="C32" s="38">
        <v>2018</v>
      </c>
      <c r="D32" s="38">
        <v>2019</v>
      </c>
      <c r="E32" s="38">
        <v>2020</v>
      </c>
      <c r="F32" s="38">
        <v>2021</v>
      </c>
      <c r="G32" s="38">
        <v>2022</v>
      </c>
    </row>
    <row r="33" spans="1:8" s="528" customFormat="1" ht="5.0999999999999996" customHeight="1">
      <c r="A33" s="532"/>
      <c r="B33" s="532"/>
      <c r="C33" s="533"/>
      <c r="D33" s="533"/>
      <c r="E33" s="533"/>
      <c r="F33" s="533"/>
      <c r="G33" s="533"/>
    </row>
    <row r="34" spans="1:8" s="528" customFormat="1" ht="17.100000000000001" customHeight="1">
      <c r="A34" s="534" t="s">
        <v>218</v>
      </c>
      <c r="B34" s="534"/>
      <c r="C34" s="535">
        <v>9.4700000000000006</v>
      </c>
      <c r="D34" s="535">
        <v>7.24</v>
      </c>
      <c r="E34" s="535">
        <v>1.1000000000000001</v>
      </c>
      <c r="F34" s="535">
        <v>0.82279999999999998</v>
      </c>
      <c r="G34" s="535">
        <f>SUM(G35:G41)</f>
        <v>1.52</v>
      </c>
    </row>
    <row r="35" spans="1:8" s="528" customFormat="1" ht="17.100000000000001" customHeight="1">
      <c r="A35" s="536" t="s">
        <v>34</v>
      </c>
      <c r="B35" s="536"/>
      <c r="C35" s="537" t="s">
        <v>32</v>
      </c>
      <c r="D35" s="537" t="s">
        <v>32</v>
      </c>
      <c r="E35" s="537" t="s">
        <v>32</v>
      </c>
      <c r="F35" s="537" t="s">
        <v>32</v>
      </c>
      <c r="G35" s="537" t="s">
        <v>32</v>
      </c>
    </row>
    <row r="36" spans="1:8" s="528" customFormat="1" ht="17.100000000000001" customHeight="1">
      <c r="A36" s="536" t="s">
        <v>35</v>
      </c>
      <c r="B36" s="536"/>
      <c r="C36" s="537">
        <v>9.4700000000000006</v>
      </c>
      <c r="D36" s="537">
        <v>7.24</v>
      </c>
      <c r="E36" s="538">
        <v>1.1000000000000001</v>
      </c>
      <c r="F36" s="538">
        <v>0.82279999999999998</v>
      </c>
      <c r="G36" s="538">
        <v>1.52</v>
      </c>
    </row>
    <row r="37" spans="1:8" s="528" customFormat="1" ht="17.100000000000001" customHeight="1">
      <c r="A37" s="536" t="s">
        <v>39</v>
      </c>
      <c r="B37" s="536"/>
      <c r="C37" s="537" t="s">
        <v>32</v>
      </c>
      <c r="D37" s="537" t="s">
        <v>32</v>
      </c>
      <c r="E37" s="537" t="s">
        <v>32</v>
      </c>
      <c r="F37" s="537" t="s">
        <v>32</v>
      </c>
      <c r="G37" s="537" t="s">
        <v>32</v>
      </c>
    </row>
    <row r="38" spans="1:8" s="528" customFormat="1" ht="17.100000000000001" customHeight="1">
      <c r="A38" s="536" t="s">
        <v>43</v>
      </c>
      <c r="B38" s="536"/>
      <c r="C38" s="537" t="s">
        <v>32</v>
      </c>
      <c r="D38" s="537" t="s">
        <v>32</v>
      </c>
      <c r="E38" s="537" t="s">
        <v>32</v>
      </c>
      <c r="F38" s="537" t="s">
        <v>32</v>
      </c>
      <c r="G38" s="537" t="s">
        <v>32</v>
      </c>
    </row>
    <row r="39" spans="1:8" s="528" customFormat="1" ht="17.100000000000001" customHeight="1">
      <c r="A39" s="536" t="s">
        <v>48</v>
      </c>
      <c r="B39" s="536"/>
      <c r="C39" s="537" t="s">
        <v>32</v>
      </c>
      <c r="D39" s="537" t="s">
        <v>32</v>
      </c>
      <c r="E39" s="537" t="s">
        <v>32</v>
      </c>
      <c r="F39" s="537" t="s">
        <v>32</v>
      </c>
      <c r="G39" s="537" t="s">
        <v>32</v>
      </c>
    </row>
    <row r="40" spans="1:8" s="528" customFormat="1" ht="17.100000000000001" customHeight="1">
      <c r="A40" s="536" t="s">
        <v>54</v>
      </c>
      <c r="B40" s="536"/>
      <c r="C40" s="537" t="s">
        <v>32</v>
      </c>
      <c r="D40" s="537" t="s">
        <v>32</v>
      </c>
      <c r="E40" s="537" t="s">
        <v>32</v>
      </c>
      <c r="F40" s="537" t="s">
        <v>32</v>
      </c>
      <c r="G40" s="537" t="s">
        <v>32</v>
      </c>
    </row>
    <row r="41" spans="1:8" s="528" customFormat="1" ht="17.100000000000001" customHeight="1">
      <c r="A41" s="536" t="s">
        <v>55</v>
      </c>
      <c r="B41" s="536"/>
      <c r="C41" s="537" t="s">
        <v>32</v>
      </c>
      <c r="D41" s="537" t="s">
        <v>32</v>
      </c>
      <c r="E41" s="537" t="s">
        <v>32</v>
      </c>
      <c r="F41" s="537" t="s">
        <v>32</v>
      </c>
      <c r="G41" s="537" t="s">
        <v>32</v>
      </c>
    </row>
    <row r="42" spans="1:8" s="528" customFormat="1" ht="5.0999999999999996" customHeight="1">
      <c r="A42" s="539"/>
      <c r="B42" s="539"/>
      <c r="C42" s="539"/>
      <c r="D42" s="539"/>
      <c r="E42" s="539"/>
      <c r="F42" s="539"/>
      <c r="G42" s="539"/>
      <c r="H42" s="27"/>
    </row>
    <row r="43" spans="1:8" s="528" customFormat="1" ht="5.0999999999999996" customHeight="1">
      <c r="A43" s="540"/>
      <c r="B43" s="540"/>
      <c r="C43" s="540"/>
      <c r="D43" s="540"/>
      <c r="E43" s="540"/>
      <c r="F43" s="540"/>
      <c r="G43" s="540"/>
      <c r="H43" s="27"/>
    </row>
    <row r="44" spans="1:8" s="533" customFormat="1" ht="14.1" customHeight="1">
      <c r="A44" s="526" t="s">
        <v>339</v>
      </c>
      <c r="B44" s="526"/>
      <c r="C44" s="526"/>
      <c r="D44" s="526"/>
      <c r="E44" s="526"/>
      <c r="F44" s="526"/>
      <c r="G44" s="526"/>
      <c r="H44" s="27"/>
    </row>
  </sheetData>
  <mergeCells count="2">
    <mergeCell ref="C3:G3"/>
    <mergeCell ref="C31:G31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41</vt:i4>
      </vt:variant>
      <vt:variant>
        <vt:lpstr>Rangos con nombre</vt:lpstr>
      </vt:variant>
      <vt:variant>
        <vt:i4>21</vt:i4>
      </vt:variant>
    </vt:vector>
  </HeadingPairs>
  <TitlesOfParts>
    <vt:vector size="62" baseType="lpstr">
      <vt:lpstr>2.1</vt:lpstr>
      <vt:lpstr>2.2</vt:lpstr>
      <vt:lpstr>2.3</vt:lpstr>
      <vt:lpstr>2.4-5</vt:lpstr>
      <vt:lpstr>2.6-7</vt:lpstr>
      <vt:lpstr>2.8-9-10</vt:lpstr>
      <vt:lpstr>2.11</vt:lpstr>
      <vt:lpstr>2.12</vt:lpstr>
      <vt:lpstr>2.13-14</vt:lpstr>
      <vt:lpstr>2.15</vt:lpstr>
      <vt:lpstr>2.16</vt:lpstr>
      <vt:lpstr>2.17</vt:lpstr>
      <vt:lpstr>2.18</vt:lpstr>
      <vt:lpstr>2.19</vt:lpstr>
      <vt:lpstr>2.20</vt:lpstr>
      <vt:lpstr>2.21</vt:lpstr>
      <vt:lpstr>2.22</vt:lpstr>
      <vt:lpstr>2.23-24</vt:lpstr>
      <vt:lpstr>2.25-26</vt:lpstr>
      <vt:lpstr>Gráficos 2,23 y 2,26</vt:lpstr>
      <vt:lpstr>2.27</vt:lpstr>
      <vt:lpstr>2.28</vt:lpstr>
      <vt:lpstr>2.29</vt:lpstr>
      <vt:lpstr>2.30-31</vt:lpstr>
      <vt:lpstr>2.32-33</vt:lpstr>
      <vt:lpstr>2.34</vt:lpstr>
      <vt:lpstr>2.35</vt:lpstr>
      <vt:lpstr>2.36</vt:lpstr>
      <vt:lpstr>2.37</vt:lpstr>
      <vt:lpstr>2.38-39</vt:lpstr>
      <vt:lpstr>2.40</vt:lpstr>
      <vt:lpstr>2.41</vt:lpstr>
      <vt:lpstr>2.42</vt:lpstr>
      <vt:lpstr>2.43</vt:lpstr>
      <vt:lpstr>2.44</vt:lpstr>
      <vt:lpstr>2.45</vt:lpstr>
      <vt:lpstr>2.46-47</vt:lpstr>
      <vt:lpstr>2.48-49</vt:lpstr>
      <vt:lpstr>2.50-51</vt:lpstr>
      <vt:lpstr>2.52-53</vt:lpstr>
      <vt:lpstr>2.54</vt:lpstr>
      <vt:lpstr>'2.1'!Área_de_impresión</vt:lpstr>
      <vt:lpstr>'2.11'!Área_de_impresión</vt:lpstr>
      <vt:lpstr>'2.13-14'!Área_de_impresión</vt:lpstr>
      <vt:lpstr>'2.17'!Área_de_impresión</vt:lpstr>
      <vt:lpstr>'2.18'!Área_de_impresión</vt:lpstr>
      <vt:lpstr>'2.19'!Área_de_impresión</vt:lpstr>
      <vt:lpstr>'2.20'!Área_de_impresión</vt:lpstr>
      <vt:lpstr>'2.22'!Área_de_impresión</vt:lpstr>
      <vt:lpstr>'2.23-24'!Área_de_impresión</vt:lpstr>
      <vt:lpstr>'2.25-26'!Área_de_impresión</vt:lpstr>
      <vt:lpstr>'2.27'!Área_de_impresión</vt:lpstr>
      <vt:lpstr>'2.28'!Área_de_impresión</vt:lpstr>
      <vt:lpstr>'2.29'!Área_de_impresión</vt:lpstr>
      <vt:lpstr>'2.3'!Área_de_impresión</vt:lpstr>
      <vt:lpstr>'2.34'!Área_de_impresión</vt:lpstr>
      <vt:lpstr>'2.38-39'!Área_de_impresión</vt:lpstr>
      <vt:lpstr>'2.40'!Área_de_impresión</vt:lpstr>
      <vt:lpstr>'2.52-53'!Área_de_impresión</vt:lpstr>
      <vt:lpstr>'2.6-7'!Área_de_impresión</vt:lpstr>
      <vt:lpstr>'2.8-9-10'!Área_de_impresión</vt:lpstr>
      <vt:lpstr>'Gráficos 2,23 y 2,26'!Área_de_impresión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Mirta Luisa Ramirez Rodriguez</dc:creator>
  <cp:lastModifiedBy>Niurka Adelina Ramos Fernandez</cp:lastModifiedBy>
  <cp:lastPrinted>2024-03-20T17:35:48Z</cp:lastPrinted>
  <dcterms:created xsi:type="dcterms:W3CDTF">2021-07-23T16:13:24Z</dcterms:created>
  <dcterms:modified xsi:type="dcterms:W3CDTF">2024-03-20T17:37:46Z</dcterms:modified>
</cp:coreProperties>
</file>