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236" yWindow="-12" windowWidth="10272" windowHeight="7560"/>
  </bookViews>
  <sheets>
    <sheet name="14.1 " sheetId="10" r:id="rId1"/>
    <sheet name="14.2 " sheetId="11" r:id="rId2"/>
    <sheet name="14.2   (2)" sheetId="8" state="hidden" r:id="rId3"/>
    <sheet name="14.3-5" sheetId="3" r:id="rId4"/>
    <sheet name="14.6" sheetId="4" r:id="rId5"/>
    <sheet name="14.7" sheetId="5" r:id="rId6"/>
    <sheet name="14-8 " sheetId="6" r:id="rId7"/>
    <sheet name="Gráficos 14.2, 14.6 y 14.8 " sheetId="9" r:id="rId8"/>
  </sheets>
  <externalReferences>
    <externalReference r:id="rId9"/>
  </externalReferences>
  <definedNames>
    <definedName name="\c">#N/A</definedName>
    <definedName name="\i" localSheetId="4">'14.6'!#REF!</definedName>
    <definedName name="\i" localSheetId="5">'14.7'!#REF!</definedName>
    <definedName name="\i" localSheetId="6">'14-8 '!#REF!</definedName>
    <definedName name="\i">#N/A</definedName>
    <definedName name="\r" localSheetId="0">'14.1 '!#REF!</definedName>
    <definedName name="\r" localSheetId="1">'14.2 '!#REF!</definedName>
    <definedName name="\r" localSheetId="2">'14.2   (2)'!#REF!</definedName>
    <definedName name="\r" localSheetId="4">'14.6'!#REF!</definedName>
    <definedName name="\r" localSheetId="5">'14.7'!#REF!</definedName>
    <definedName name="\r" localSheetId="6">'14-8 '!#REF!</definedName>
    <definedName name="\r">#REF!</definedName>
    <definedName name="_xlnm._FilterDatabase" localSheetId="0" hidden="1">'14.1 '!$A$9:$N$113</definedName>
    <definedName name="_xlnm._FilterDatabase" localSheetId="1" hidden="1">'14.2 '!$A$9:$L$109</definedName>
    <definedName name="_xlnm._FilterDatabase" localSheetId="2" hidden="1">'14.2   (2)'!$A$9:$L$71</definedName>
    <definedName name="_Regression_Int" localSheetId="0" hidden="1">1</definedName>
    <definedName name="_Regression_Int" localSheetId="1" hidden="1">1</definedName>
    <definedName name="_Regression_Int" localSheetId="2" hidden="1">1</definedName>
    <definedName name="_Regression_Int" localSheetId="3" hidden="1">1</definedName>
    <definedName name="_Regression_Int" localSheetId="4" hidden="1">1</definedName>
    <definedName name="_Regression_Int" localSheetId="5" hidden="1">1</definedName>
    <definedName name="_Regression_Int" localSheetId="6" hidden="1">1</definedName>
    <definedName name="A_impresión_IM" localSheetId="0">'14.1 '!$C$76:$D$98</definedName>
    <definedName name="A_impresión_IM" localSheetId="1">'14.2 '!$C$57:$C$95</definedName>
    <definedName name="A_impresión_IM" localSheetId="2">'14.2   (2)'!$C$49:$C$61</definedName>
    <definedName name="A_impresión_IM" localSheetId="4">'14.6'!$A$1:$D$50</definedName>
    <definedName name="A_impresión_IM" localSheetId="5">'14.7'!$A$1:$D$48</definedName>
    <definedName name="A_impresión_IM" localSheetId="6">'14-8 '!$A$1:$F$1</definedName>
    <definedName name="A_IMPRESIÓN_IM">#REF!</definedName>
    <definedName name="_xlnm.Print_Area" localSheetId="0">'14.1 '!$C$1:$S$131</definedName>
    <definedName name="_xlnm.Print_Area" localSheetId="1">'14.2 '!$C$1:$N$123</definedName>
    <definedName name="_xlnm.Print_Area" localSheetId="2">'14.2   (2)'!$C$1:$N$116</definedName>
    <definedName name="_xlnm.Print_Area" localSheetId="3">'14.3-5'!$A$1:$H$52</definedName>
    <definedName name="_xlnm.Print_Area" localSheetId="4">'14.6'!$A$1:$D$50</definedName>
    <definedName name="_xlnm.Print_Area" localSheetId="5">'14.7'!$A$1:$D$44</definedName>
    <definedName name="_xlnm.Print_Area" localSheetId="6">'14-8 '!$A$1:$F$44</definedName>
    <definedName name="_xlnm.Print_Area" localSheetId="7">'Gráficos 14.2, 14.6 y 14.8 '!$A$1:$G$57</definedName>
    <definedName name="_xlnm.Print_Titles" localSheetId="2">'14.2   (2)'!$1:$8</definedName>
    <definedName name="xx">#REF!</definedName>
  </definedNames>
  <calcPr calcId="145621"/>
</workbook>
</file>

<file path=xl/calcChain.xml><?xml version="1.0" encoding="utf-8"?>
<calcChain xmlns="http://schemas.openxmlformats.org/spreadsheetml/2006/main">
  <c r="N94" i="11" l="1"/>
  <c r="R80" i="10" l="1"/>
  <c r="N41" i="11"/>
  <c r="I19" i="6"/>
  <c r="G22" i="6"/>
  <c r="C22" i="6"/>
  <c r="N121" i="11" l="1"/>
  <c r="K121" i="11"/>
  <c r="K120" i="11" s="1"/>
  <c r="J121" i="11"/>
  <c r="N119" i="11"/>
  <c r="J119" i="11"/>
  <c r="N117" i="11"/>
  <c r="J117" i="11"/>
  <c r="J116" i="11"/>
  <c r="J115" i="11"/>
  <c r="N113" i="11"/>
  <c r="J113" i="11"/>
  <c r="N112" i="11"/>
  <c r="J112" i="11"/>
  <c r="N111" i="11"/>
  <c r="J111" i="11"/>
  <c r="J110" i="11"/>
  <c r="N109" i="11"/>
  <c r="J109" i="11"/>
  <c r="T108" i="11"/>
  <c r="S108" i="11"/>
  <c r="R108" i="11"/>
  <c r="N107" i="11"/>
  <c r="J107" i="11"/>
  <c r="N106" i="11"/>
  <c r="J106" i="11"/>
  <c r="N105" i="11"/>
  <c r="J105" i="11"/>
  <c r="N103" i="11"/>
  <c r="J103" i="11"/>
  <c r="N102" i="11"/>
  <c r="J102" i="11"/>
  <c r="N101" i="11"/>
  <c r="J101" i="11"/>
  <c r="T100" i="11"/>
  <c r="S100" i="11"/>
  <c r="R100" i="11"/>
  <c r="N99" i="11"/>
  <c r="J99" i="11"/>
  <c r="N98" i="11"/>
  <c r="J98" i="11"/>
  <c r="T97" i="11"/>
  <c r="S97" i="11"/>
  <c r="R97" i="11"/>
  <c r="N96" i="11"/>
  <c r="J96" i="11"/>
  <c r="N95" i="11"/>
  <c r="J95" i="11"/>
  <c r="T94" i="11"/>
  <c r="S94" i="11"/>
  <c r="R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4" i="11"/>
  <c r="J84" i="11"/>
  <c r="N83" i="11"/>
  <c r="J83" i="11"/>
  <c r="N82" i="11"/>
  <c r="J82" i="11"/>
  <c r="T81" i="11"/>
  <c r="S81" i="11"/>
  <c r="R81" i="11"/>
  <c r="Q80" i="11"/>
  <c r="P80" i="11"/>
  <c r="N80" i="11"/>
  <c r="J80" i="11"/>
  <c r="N79" i="11"/>
  <c r="J79" i="11"/>
  <c r="N78" i="11"/>
  <c r="J78" i="11"/>
  <c r="E77" i="11"/>
  <c r="N56" i="11"/>
  <c r="L56" i="11"/>
  <c r="K56" i="11"/>
  <c r="J56" i="11"/>
  <c r="N55" i="11"/>
  <c r="L55" i="11"/>
  <c r="K55" i="11"/>
  <c r="J55" i="11"/>
  <c r="N53" i="11"/>
  <c r="L53" i="11"/>
  <c r="K53" i="11"/>
  <c r="J53" i="11"/>
  <c r="N51" i="11"/>
  <c r="L51" i="11"/>
  <c r="K51" i="11"/>
  <c r="J51" i="11"/>
  <c r="N50" i="11"/>
  <c r="L50" i="11"/>
  <c r="K50" i="11"/>
  <c r="J50" i="11"/>
  <c r="N48" i="11"/>
  <c r="L48" i="11"/>
  <c r="K48" i="11"/>
  <c r="J48" i="11"/>
  <c r="N47" i="11"/>
  <c r="L47" i="11"/>
  <c r="K47" i="11"/>
  <c r="J47" i="11"/>
  <c r="N45" i="11"/>
  <c r="L45" i="11"/>
  <c r="K45" i="11"/>
  <c r="J45" i="11"/>
  <c r="N44" i="11"/>
  <c r="L44" i="11"/>
  <c r="K44" i="11"/>
  <c r="J44" i="11"/>
  <c r="N43" i="11"/>
  <c r="L43" i="11"/>
  <c r="K43" i="11"/>
  <c r="J43" i="11"/>
  <c r="N42" i="11"/>
  <c r="L42" i="11"/>
  <c r="K42" i="11"/>
  <c r="J42" i="11"/>
  <c r="N40" i="11"/>
  <c r="L40" i="11"/>
  <c r="K40" i="11"/>
  <c r="J40" i="11"/>
  <c r="N39" i="11"/>
  <c r="L39" i="11"/>
  <c r="K39" i="11"/>
  <c r="J39" i="11"/>
  <c r="N38" i="11"/>
  <c r="L38" i="11"/>
  <c r="K38" i="11"/>
  <c r="J38" i="11"/>
  <c r="N37" i="11"/>
  <c r="L37" i="11"/>
  <c r="K37" i="11"/>
  <c r="J37" i="11"/>
  <c r="N36" i="11"/>
  <c r="L36" i="11"/>
  <c r="K36" i="11"/>
  <c r="J36" i="11"/>
  <c r="N35" i="11"/>
  <c r="L35" i="11"/>
  <c r="K35" i="11"/>
  <c r="J35" i="11"/>
  <c r="N34" i="11"/>
  <c r="L34" i="11"/>
  <c r="K34" i="11"/>
  <c r="J34" i="11"/>
  <c r="N33" i="11"/>
  <c r="L33" i="11"/>
  <c r="K33" i="11"/>
  <c r="J33" i="11"/>
  <c r="N32" i="11"/>
  <c r="L32" i="11"/>
  <c r="K32" i="11"/>
  <c r="J32" i="11"/>
  <c r="N31" i="11"/>
  <c r="L31" i="11"/>
  <c r="K31" i="11"/>
  <c r="J31" i="11"/>
  <c r="N30" i="11"/>
  <c r="L30" i="11"/>
  <c r="K30" i="11"/>
  <c r="J30" i="11"/>
  <c r="N29" i="11"/>
  <c r="L29" i="11"/>
  <c r="K29" i="11"/>
  <c r="J29" i="11"/>
  <c r="N28" i="11"/>
  <c r="L28" i="11"/>
  <c r="K28" i="11"/>
  <c r="J28" i="11"/>
  <c r="N27" i="11"/>
  <c r="L27" i="11"/>
  <c r="K27" i="11"/>
  <c r="J27" i="11"/>
  <c r="N26" i="11"/>
  <c r="L26" i="11"/>
  <c r="K26" i="11"/>
  <c r="J26" i="11"/>
  <c r="N24" i="11"/>
  <c r="L24" i="11"/>
  <c r="K24" i="11"/>
  <c r="J24" i="11"/>
  <c r="N23" i="11"/>
  <c r="L23" i="11"/>
  <c r="K23" i="11"/>
  <c r="J23" i="11"/>
  <c r="N22" i="11"/>
  <c r="L22" i="11"/>
  <c r="K22" i="11"/>
  <c r="J22" i="11"/>
  <c r="N21" i="11"/>
  <c r="L21" i="11"/>
  <c r="K21" i="11"/>
  <c r="J21" i="11"/>
  <c r="N20" i="11"/>
  <c r="L20" i="11"/>
  <c r="K20" i="11"/>
  <c r="J20" i="11"/>
  <c r="N19" i="11"/>
  <c r="L19" i="11"/>
  <c r="K19" i="11"/>
  <c r="J19" i="11"/>
  <c r="N18" i="11"/>
  <c r="L18" i="11"/>
  <c r="K18" i="11"/>
  <c r="J18" i="11"/>
  <c r="N17" i="11"/>
  <c r="L17" i="11"/>
  <c r="K17" i="11"/>
  <c r="J17" i="11"/>
  <c r="N16" i="11"/>
  <c r="L16" i="11"/>
  <c r="K16" i="11"/>
  <c r="J16" i="11"/>
  <c r="N15" i="11"/>
  <c r="L15" i="11"/>
  <c r="K15" i="11"/>
  <c r="J15" i="11"/>
  <c r="N14" i="11"/>
  <c r="L14" i="11"/>
  <c r="K14" i="11"/>
  <c r="J14" i="11"/>
  <c r="N13" i="11"/>
  <c r="L13" i="11"/>
  <c r="K13" i="11"/>
  <c r="J13" i="11"/>
  <c r="N12" i="11"/>
  <c r="L12" i="11"/>
  <c r="K12" i="11"/>
  <c r="J12" i="11"/>
  <c r="R11" i="11"/>
  <c r="Q11" i="11"/>
  <c r="N11" i="11"/>
  <c r="L11" i="11"/>
  <c r="K11" i="11"/>
  <c r="J11" i="11"/>
  <c r="N10" i="11"/>
  <c r="L10" i="11"/>
  <c r="K10" i="11"/>
  <c r="J10" i="11"/>
  <c r="S107" i="10"/>
  <c r="R107" i="10"/>
  <c r="Q107" i="10"/>
  <c r="N108" i="11" s="1"/>
  <c r="O107" i="10"/>
  <c r="N107" i="10"/>
  <c r="M107" i="10"/>
  <c r="J108" i="11" s="1"/>
  <c r="K107" i="10"/>
  <c r="J107" i="10"/>
  <c r="I107" i="10"/>
  <c r="G107" i="10"/>
  <c r="F107" i="10"/>
  <c r="E107" i="10"/>
  <c r="S99" i="10"/>
  <c r="R99" i="10"/>
  <c r="Q99" i="10"/>
  <c r="N100" i="11" s="1"/>
  <c r="O99" i="10"/>
  <c r="N99" i="10"/>
  <c r="M99" i="10"/>
  <c r="J100" i="11" s="1"/>
  <c r="K99" i="10"/>
  <c r="J99" i="10"/>
  <c r="I99" i="10"/>
  <c r="G99" i="10"/>
  <c r="F99" i="10"/>
  <c r="E99" i="10"/>
  <c r="S96" i="10"/>
  <c r="R96" i="10"/>
  <c r="Q96" i="10"/>
  <c r="N97" i="11" s="1"/>
  <c r="O96" i="10"/>
  <c r="N96" i="10"/>
  <c r="M96" i="10"/>
  <c r="J97" i="11" s="1"/>
  <c r="K96" i="10"/>
  <c r="J96" i="10"/>
  <c r="I96" i="10"/>
  <c r="G96" i="10"/>
  <c r="F96" i="10"/>
  <c r="E96" i="10"/>
  <c r="S93" i="10"/>
  <c r="R93" i="10"/>
  <c r="Q93" i="10"/>
  <c r="O93" i="10"/>
  <c r="N93" i="10"/>
  <c r="M93" i="10"/>
  <c r="J94" i="11" s="1"/>
  <c r="K93" i="10"/>
  <c r="J93" i="10"/>
  <c r="I93" i="10"/>
  <c r="G93" i="10"/>
  <c r="F93" i="10"/>
  <c r="E93" i="10"/>
  <c r="S84" i="10"/>
  <c r="R84" i="10"/>
  <c r="Q84" i="10"/>
  <c r="N85" i="11" s="1"/>
  <c r="O84" i="10"/>
  <c r="N84" i="10"/>
  <c r="M84" i="10"/>
  <c r="J85" i="11" s="1"/>
  <c r="K84" i="10"/>
  <c r="J84" i="10"/>
  <c r="I84" i="10"/>
  <c r="G84" i="10"/>
  <c r="F84" i="10"/>
  <c r="E84" i="10"/>
  <c r="S80" i="10"/>
  <c r="Q80" i="10"/>
  <c r="N81" i="11" s="1"/>
  <c r="O80" i="10"/>
  <c r="N80" i="10"/>
  <c r="M80" i="10"/>
  <c r="J81" i="11" s="1"/>
  <c r="K80" i="10"/>
  <c r="J80" i="10"/>
  <c r="I80" i="10"/>
  <c r="G80" i="10"/>
  <c r="F80" i="10"/>
  <c r="E80" i="10"/>
  <c r="S49" i="10"/>
  <c r="R49" i="10"/>
  <c r="Q49" i="10"/>
  <c r="N49" i="11" s="1"/>
  <c r="O49" i="10"/>
  <c r="N49" i="10"/>
  <c r="M49" i="10"/>
  <c r="J49" i="11" s="1"/>
  <c r="K49" i="10"/>
  <c r="L49" i="11" s="1"/>
  <c r="J49" i="10"/>
  <c r="K49" i="11" s="1"/>
  <c r="I49" i="10"/>
  <c r="G49" i="10"/>
  <c r="F49" i="10"/>
  <c r="E49" i="10"/>
  <c r="S41" i="10"/>
  <c r="R41" i="10"/>
  <c r="Q41" i="10"/>
  <c r="O41" i="10"/>
  <c r="N41" i="10"/>
  <c r="M41" i="10"/>
  <c r="J41" i="11" s="1"/>
  <c r="K41" i="10"/>
  <c r="L41" i="11" s="1"/>
  <c r="J41" i="10"/>
  <c r="K41" i="11" s="1"/>
  <c r="I41" i="10"/>
  <c r="G41" i="10"/>
  <c r="F41" i="10"/>
  <c r="E41" i="10"/>
  <c r="S25" i="10"/>
  <c r="R25" i="10"/>
  <c r="Q25" i="10"/>
  <c r="N25" i="11" s="1"/>
  <c r="O25" i="10"/>
  <c r="N25" i="10"/>
  <c r="M25" i="10"/>
  <c r="J25" i="11" s="1"/>
  <c r="K25" i="10"/>
  <c r="L25" i="11" s="1"/>
  <c r="J25" i="10"/>
  <c r="K25" i="11" s="1"/>
  <c r="I25" i="10"/>
  <c r="G25" i="10"/>
  <c r="F25" i="10"/>
  <c r="E25" i="10"/>
  <c r="S9" i="10"/>
  <c r="R9" i="10"/>
  <c r="Q9" i="10"/>
  <c r="N9" i="11" s="1"/>
  <c r="O9" i="10"/>
  <c r="N9" i="10"/>
  <c r="M9" i="10"/>
  <c r="J9" i="11" s="1"/>
  <c r="K9" i="10"/>
  <c r="L9" i="11" s="1"/>
  <c r="J9" i="10"/>
  <c r="K9" i="11" s="1"/>
  <c r="I9" i="10"/>
  <c r="G9" i="10"/>
  <c r="F9" i="10"/>
  <c r="E9" i="10"/>
  <c r="K119" i="11" l="1"/>
  <c r="K117" i="11" s="1"/>
  <c r="K116" i="11" s="1"/>
  <c r="K115" i="11" l="1"/>
  <c r="K113" i="11"/>
  <c r="K112" i="11" s="1"/>
  <c r="K111" i="11" s="1"/>
  <c r="K110" i="11" s="1"/>
  <c r="K109" i="11" s="1"/>
  <c r="K108" i="11" s="1"/>
  <c r="K107" i="11" s="1"/>
  <c r="K106" i="11" s="1"/>
  <c r="K105" i="11" l="1"/>
  <c r="K103" i="11" s="1"/>
  <c r="K102" i="11" s="1"/>
  <c r="K101" i="11" s="1"/>
  <c r="K100" i="11" s="1"/>
  <c r="K99" i="11" s="1"/>
  <c r="K98" i="11" s="1"/>
  <c r="K97" i="11" s="1"/>
  <c r="K96" i="11" s="1"/>
  <c r="K95" i="11" s="1"/>
  <c r="K94" i="11" s="1"/>
  <c r="K93" i="11" s="1"/>
  <c r="K92" i="11" s="1"/>
  <c r="K91" i="11" s="1"/>
  <c r="K90" i="11" s="1"/>
  <c r="K89" i="11" l="1"/>
  <c r="K87" i="11" s="1"/>
  <c r="K86" i="11" s="1"/>
  <c r="K85" i="11" s="1"/>
  <c r="K84" i="11" s="1"/>
  <c r="K83" i="11" s="1"/>
  <c r="K82" i="11" s="1"/>
  <c r="K81" i="11" s="1"/>
  <c r="K80" i="11" s="1"/>
  <c r="K79" i="11" s="1"/>
  <c r="K78" i="11" s="1"/>
  <c r="D29" i="4" l="1"/>
  <c r="G42" i="3" s="1"/>
  <c r="G44" i="3" s="1"/>
  <c r="C29" i="4"/>
  <c r="F42" i="3"/>
  <c r="E42" i="3"/>
  <c r="D42" i="3"/>
  <c r="F25" i="3"/>
  <c r="E25" i="3"/>
  <c r="D25" i="3"/>
  <c r="B29" i="4" l="1"/>
  <c r="H25" i="3"/>
  <c r="H42" i="3"/>
  <c r="G43" i="3"/>
  <c r="H44" i="3"/>
  <c r="H45" i="3"/>
  <c r="G45" i="3"/>
  <c r="H9" i="3"/>
  <c r="G25" i="3" l="1"/>
  <c r="H28" i="3" s="1"/>
  <c r="H43" i="3"/>
  <c r="H47" i="3"/>
  <c r="G28" i="3" l="1"/>
  <c r="G9" i="3"/>
  <c r="G47" i="3" s="1"/>
  <c r="B30" i="4" l="1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27" i="4" l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F22" i="6" l="1"/>
  <c r="E22" i="6"/>
  <c r="D22" i="6"/>
  <c r="B22" i="6"/>
  <c r="D23" i="5"/>
  <c r="C23" i="5"/>
  <c r="B23" i="5"/>
  <c r="N71" i="8" l="1"/>
  <c r="L71" i="8"/>
  <c r="K71" i="8"/>
  <c r="J71" i="8"/>
  <c r="F71" i="8"/>
  <c r="N70" i="8"/>
  <c r="L70" i="8"/>
  <c r="K70" i="8"/>
  <c r="J70" i="8"/>
  <c r="F70" i="8"/>
  <c r="N69" i="8"/>
  <c r="L69" i="8"/>
  <c r="K69" i="8"/>
  <c r="J69" i="8"/>
  <c r="F69" i="8"/>
  <c r="N68" i="8"/>
  <c r="L68" i="8"/>
  <c r="K68" i="8"/>
  <c r="J68" i="8"/>
  <c r="F68" i="8"/>
  <c r="N67" i="8"/>
  <c r="L67" i="8"/>
  <c r="K67" i="8"/>
  <c r="J67" i="8"/>
  <c r="F67" i="8"/>
  <c r="N65" i="8"/>
  <c r="L65" i="8"/>
  <c r="K65" i="8"/>
  <c r="J65" i="8"/>
  <c r="F65" i="8"/>
  <c r="N64" i="8"/>
  <c r="L64" i="8"/>
  <c r="K64" i="8"/>
  <c r="J64" i="8"/>
  <c r="F64" i="8"/>
  <c r="N63" i="8"/>
  <c r="L63" i="8"/>
  <c r="K63" i="8"/>
  <c r="J63" i="8"/>
  <c r="F63" i="8"/>
  <c r="N61" i="8"/>
  <c r="L61" i="8"/>
  <c r="K61" i="8"/>
  <c r="J61" i="8"/>
  <c r="F61" i="8"/>
  <c r="N60" i="8"/>
  <c r="L60" i="8"/>
  <c r="K60" i="8"/>
  <c r="J60" i="8"/>
  <c r="F60" i="8"/>
  <c r="N58" i="8"/>
  <c r="L58" i="8"/>
  <c r="K58" i="8"/>
  <c r="J58" i="8"/>
  <c r="F58" i="8"/>
  <c r="N57" i="8"/>
  <c r="L57" i="8"/>
  <c r="K57" i="8"/>
  <c r="J57" i="8"/>
  <c r="F57" i="8"/>
  <c r="N55" i="8"/>
  <c r="L55" i="8"/>
  <c r="K55" i="8"/>
  <c r="J55" i="8"/>
  <c r="F55" i="8"/>
  <c r="N54" i="8"/>
  <c r="L54" i="8"/>
  <c r="K54" i="8"/>
  <c r="J54" i="8"/>
  <c r="F54" i="8"/>
  <c r="N52" i="8"/>
  <c r="L52" i="8"/>
  <c r="K52" i="8"/>
  <c r="J52" i="8"/>
  <c r="F52" i="8"/>
  <c r="N51" i="8"/>
  <c r="L51" i="8"/>
  <c r="K51" i="8"/>
  <c r="J51" i="8"/>
  <c r="F51" i="8"/>
  <c r="N50" i="8"/>
  <c r="L50" i="8"/>
  <c r="K50" i="8"/>
  <c r="J50" i="8"/>
  <c r="F50" i="8"/>
  <c r="G49" i="8"/>
  <c r="E49" i="8"/>
  <c r="N48" i="8"/>
  <c r="L48" i="8"/>
  <c r="K48" i="8"/>
  <c r="J48" i="8"/>
  <c r="F48" i="8"/>
  <c r="N47" i="8"/>
  <c r="L47" i="8"/>
  <c r="K47" i="8"/>
  <c r="J47" i="8"/>
  <c r="F47" i="8"/>
  <c r="N45" i="8"/>
  <c r="L45" i="8"/>
  <c r="K45" i="8"/>
  <c r="J45" i="8"/>
  <c r="F45" i="8"/>
  <c r="N44" i="8"/>
  <c r="L44" i="8"/>
  <c r="K44" i="8"/>
  <c r="J44" i="8"/>
  <c r="F44" i="8"/>
  <c r="N43" i="8"/>
  <c r="L43" i="8"/>
  <c r="K43" i="8"/>
  <c r="J43" i="8"/>
  <c r="F43" i="8"/>
  <c r="N42" i="8"/>
  <c r="L42" i="8"/>
  <c r="K42" i="8"/>
  <c r="J42" i="8"/>
  <c r="F42" i="8"/>
  <c r="N40" i="8"/>
  <c r="L40" i="8"/>
  <c r="K40" i="8"/>
  <c r="J40" i="8"/>
  <c r="F40" i="8"/>
  <c r="N39" i="8"/>
  <c r="L39" i="8"/>
  <c r="K39" i="8"/>
  <c r="J39" i="8"/>
  <c r="F39" i="8"/>
  <c r="N38" i="8"/>
  <c r="L38" i="8"/>
  <c r="K38" i="8"/>
  <c r="J38" i="8"/>
  <c r="F38" i="8"/>
  <c r="N37" i="8"/>
  <c r="L37" i="8"/>
  <c r="K37" i="8"/>
  <c r="J37" i="8"/>
  <c r="F37" i="8"/>
  <c r="N36" i="8"/>
  <c r="L36" i="8"/>
  <c r="K36" i="8"/>
  <c r="J36" i="8"/>
  <c r="F36" i="8"/>
  <c r="N35" i="8"/>
  <c r="L35" i="8"/>
  <c r="K35" i="8"/>
  <c r="J35" i="8"/>
  <c r="F35" i="8"/>
  <c r="N34" i="8"/>
  <c r="L34" i="8"/>
  <c r="K34" i="8"/>
  <c r="J34" i="8"/>
  <c r="F34" i="8"/>
  <c r="N33" i="8"/>
  <c r="L33" i="8"/>
  <c r="K33" i="8"/>
  <c r="J33" i="8"/>
  <c r="F33" i="8"/>
  <c r="N32" i="8"/>
  <c r="L32" i="8"/>
  <c r="K32" i="8"/>
  <c r="J32" i="8"/>
  <c r="F32" i="8"/>
  <c r="N31" i="8"/>
  <c r="L31" i="8"/>
  <c r="K31" i="8"/>
  <c r="J31" i="8"/>
  <c r="F31" i="8"/>
  <c r="N30" i="8"/>
  <c r="L30" i="8"/>
  <c r="K30" i="8"/>
  <c r="J30" i="8"/>
  <c r="F30" i="8"/>
  <c r="N29" i="8"/>
  <c r="L29" i="8"/>
  <c r="K29" i="8"/>
  <c r="J29" i="8"/>
  <c r="F29" i="8"/>
  <c r="N28" i="8"/>
  <c r="L28" i="8"/>
  <c r="K28" i="8"/>
  <c r="J28" i="8"/>
  <c r="F28" i="8"/>
  <c r="N27" i="8"/>
  <c r="L27" i="8"/>
  <c r="K27" i="8"/>
  <c r="J27" i="8"/>
  <c r="F27" i="8"/>
  <c r="N26" i="8"/>
  <c r="L26" i="8"/>
  <c r="K26" i="8"/>
  <c r="J26" i="8"/>
  <c r="F26" i="8"/>
  <c r="N24" i="8"/>
  <c r="L24" i="8"/>
  <c r="K24" i="8"/>
  <c r="J24" i="8"/>
  <c r="F24" i="8"/>
  <c r="N23" i="8"/>
  <c r="L23" i="8"/>
  <c r="K23" i="8"/>
  <c r="J23" i="8"/>
  <c r="F23" i="8"/>
  <c r="N22" i="8"/>
  <c r="L22" i="8"/>
  <c r="K22" i="8"/>
  <c r="J22" i="8"/>
  <c r="F22" i="8"/>
  <c r="N21" i="8"/>
  <c r="L21" i="8"/>
  <c r="K21" i="8"/>
  <c r="J21" i="8"/>
  <c r="F21" i="8"/>
  <c r="N20" i="8"/>
  <c r="L20" i="8"/>
  <c r="K20" i="8"/>
  <c r="J20" i="8"/>
  <c r="F20" i="8"/>
  <c r="N19" i="8"/>
  <c r="L19" i="8"/>
  <c r="K19" i="8"/>
  <c r="J19" i="8"/>
  <c r="F19" i="8"/>
  <c r="N18" i="8"/>
  <c r="L18" i="8"/>
  <c r="K18" i="8"/>
  <c r="J18" i="8"/>
  <c r="F18" i="8"/>
  <c r="N17" i="8"/>
  <c r="L17" i="8"/>
  <c r="K17" i="8"/>
  <c r="J17" i="8"/>
  <c r="F17" i="8"/>
  <c r="N16" i="8"/>
  <c r="L16" i="8"/>
  <c r="K16" i="8"/>
  <c r="J16" i="8"/>
  <c r="F16" i="8"/>
  <c r="N15" i="8"/>
  <c r="L15" i="8"/>
  <c r="K15" i="8"/>
  <c r="J15" i="8"/>
  <c r="F15" i="8"/>
  <c r="N14" i="8"/>
  <c r="L14" i="8"/>
  <c r="K14" i="8"/>
  <c r="J14" i="8"/>
  <c r="F14" i="8"/>
  <c r="N13" i="8"/>
  <c r="L13" i="8"/>
  <c r="K13" i="8"/>
  <c r="J13" i="8"/>
  <c r="F13" i="8"/>
  <c r="N12" i="8"/>
  <c r="L12" i="8"/>
  <c r="K12" i="8"/>
  <c r="J12" i="8"/>
  <c r="F12" i="8"/>
  <c r="N11" i="8"/>
  <c r="L11" i="8"/>
  <c r="K11" i="8"/>
  <c r="J11" i="8"/>
  <c r="F11" i="8"/>
  <c r="N10" i="8"/>
  <c r="L10" i="8"/>
  <c r="K10" i="8"/>
  <c r="J10" i="8"/>
  <c r="F10" i="8"/>
  <c r="N9" i="8"/>
  <c r="L9" i="8"/>
  <c r="K9" i="8"/>
  <c r="J9" i="8"/>
  <c r="K49" i="8" l="1"/>
  <c r="K66" i="8"/>
  <c r="B10" i="4"/>
  <c r="B11" i="4"/>
  <c r="B12" i="4"/>
  <c r="B77" i="6"/>
  <c r="F9" i="3"/>
  <c r="E9" i="3"/>
  <c r="D9" i="3"/>
  <c r="C9" i="3"/>
  <c r="L66" i="8" l="1"/>
  <c r="N66" i="8"/>
  <c r="J66" i="8"/>
  <c r="K62" i="8"/>
  <c r="K59" i="8"/>
  <c r="K56" i="8"/>
  <c r="K53" i="8"/>
  <c r="K46" i="8"/>
  <c r="K41" i="8"/>
  <c r="L56" i="8" l="1"/>
  <c r="J53" i="8"/>
  <c r="F41" i="8"/>
  <c r="N46" i="8"/>
  <c r="N62" i="8"/>
  <c r="F25" i="8"/>
  <c r="N41" i="8"/>
  <c r="N59" i="8"/>
  <c r="F66" i="8"/>
  <c r="J46" i="8"/>
  <c r="L53" i="8"/>
  <c r="J62" i="8"/>
  <c r="F9" i="8"/>
  <c r="F46" i="8"/>
  <c r="L41" i="8"/>
  <c r="J56" i="8"/>
  <c r="L59" i="8"/>
  <c r="F56" i="8"/>
  <c r="F49" i="8"/>
  <c r="J49" i="8"/>
  <c r="N56" i="8"/>
  <c r="F59" i="8"/>
  <c r="N53" i="8"/>
  <c r="F53" i="8"/>
  <c r="J41" i="8"/>
  <c r="L46" i="8"/>
  <c r="J59" i="8"/>
  <c r="L62" i="8"/>
  <c r="F62" i="8"/>
  <c r="N49" i="8"/>
  <c r="J25" i="8" l="1"/>
  <c r="K25" i="8"/>
  <c r="L25" i="8"/>
  <c r="N25" i="8"/>
</calcChain>
</file>

<file path=xl/sharedStrings.xml><?xml version="1.0" encoding="utf-8"?>
<sst xmlns="http://schemas.openxmlformats.org/spreadsheetml/2006/main" count="879" uniqueCount="242">
  <si>
    <t>2018</t>
  </si>
  <si>
    <t>2019</t>
  </si>
  <si>
    <t>CPCU</t>
  </si>
  <si>
    <t>AEC</t>
  </si>
  <si>
    <t>PRODUCTOS</t>
  </si>
  <si>
    <t>UM</t>
  </si>
  <si>
    <t>Producción nacional</t>
  </si>
  <si>
    <t>Importaciones</t>
  </si>
  <si>
    <t>Oferta Total</t>
  </si>
  <si>
    <t>Agropecuarios</t>
  </si>
  <si>
    <t>x</t>
  </si>
  <si>
    <t xml:space="preserve"> Tubérculos y raíces</t>
  </si>
  <si>
    <t>t</t>
  </si>
  <si>
    <t>01510</t>
  </si>
  <si>
    <t xml:space="preserve">  De ello: Papa</t>
  </si>
  <si>
    <t>01591</t>
  </si>
  <si>
    <t xml:space="preserve">                  Boniato</t>
  </si>
  <si>
    <t>01599</t>
  </si>
  <si>
    <t xml:space="preserve">                  Malanga</t>
  </si>
  <si>
    <t xml:space="preserve"> Plátano</t>
  </si>
  <si>
    <t>Hortalizas</t>
  </si>
  <si>
    <t>01234</t>
  </si>
  <si>
    <t xml:space="preserve"> De ello: Tomate</t>
  </si>
  <si>
    <t>01253</t>
  </si>
  <si>
    <t xml:space="preserve">                Cebolla</t>
  </si>
  <si>
    <t>01231</t>
  </si>
  <si>
    <t xml:space="preserve">                Pimiento</t>
  </si>
  <si>
    <t>Cereales</t>
  </si>
  <si>
    <t xml:space="preserve">   Arroz cáscara húmedo </t>
  </si>
  <si>
    <t xml:space="preserve">   Maíz</t>
  </si>
  <si>
    <t xml:space="preserve"> Frijoles</t>
  </si>
  <si>
    <t>Cítricos</t>
  </si>
  <si>
    <t>Otras frutas</t>
  </si>
  <si>
    <t>Alimenticios</t>
  </si>
  <si>
    <t xml:space="preserve">  Carne deshuesada de res (excluye hígado)</t>
  </si>
  <si>
    <t>Mt</t>
  </si>
  <si>
    <t>21151</t>
  </si>
  <si>
    <t xml:space="preserve">  Hígado de res</t>
  </si>
  <si>
    <t xml:space="preserve">  Carne de cerdo en bandas</t>
  </si>
  <si>
    <t xml:space="preserve">  Carnes en conserva</t>
  </si>
  <si>
    <t xml:space="preserve">  Carne fresca de aves</t>
  </si>
  <si>
    <t xml:space="preserve">  Quesos  (excluye sucedáneo y soya)</t>
  </si>
  <si>
    <t>23161</t>
  </si>
  <si>
    <t xml:space="preserve">  Arroz elaborado o semielaborado</t>
  </si>
  <si>
    <t>23319</t>
  </si>
  <si>
    <t xml:space="preserve">  Piensos mezclados</t>
  </si>
  <si>
    <t>23490</t>
  </si>
  <si>
    <t xml:space="preserve">  Pan y galletas de sal</t>
  </si>
  <si>
    <t xml:space="preserve">  Pastas alimenticias</t>
  </si>
  <si>
    <t xml:space="preserve">  Conservas de frutas y vegetales (inc.de tomates y compotas)</t>
  </si>
  <si>
    <t>23911</t>
  </si>
  <si>
    <t xml:space="preserve">  Café tostado y envasado</t>
  </si>
  <si>
    <t>21210</t>
  </si>
  <si>
    <t xml:space="preserve">  Pescado entero seleccionado congelado</t>
  </si>
  <si>
    <t xml:space="preserve">  Filete de pescado</t>
  </si>
  <si>
    <t>16200</t>
  </si>
  <si>
    <t xml:space="preserve">  Sal común fina</t>
  </si>
  <si>
    <t>Bebidas</t>
  </si>
  <si>
    <t>24131</t>
  </si>
  <si>
    <t xml:space="preserve">  Bebidas alcohólicas (excluye vinos)</t>
  </si>
  <si>
    <t>Mhl</t>
  </si>
  <si>
    <t xml:space="preserve">  Vinos</t>
  </si>
  <si>
    <t>24310</t>
  </si>
  <si>
    <t xml:space="preserve">  Cerveza</t>
  </si>
  <si>
    <t>24490</t>
  </si>
  <si>
    <t xml:space="preserve">  Refrescos</t>
  </si>
  <si>
    <t>Textiles</t>
  </si>
  <si>
    <t xml:space="preserve">  Tejidos totales</t>
  </si>
  <si>
    <r>
      <t>MMm</t>
    </r>
    <r>
      <rPr>
        <vertAlign val="superscript"/>
        <sz val="9"/>
        <color indexed="8"/>
        <rFont val="Arial"/>
        <family val="2"/>
      </rPr>
      <t>2</t>
    </r>
  </si>
  <si>
    <t>27120</t>
  </si>
  <si>
    <t xml:space="preserve">  Sábanas (incluye canastilla)</t>
  </si>
  <si>
    <t>MMU</t>
  </si>
  <si>
    <t>Prendas de vestir</t>
  </si>
  <si>
    <t xml:space="preserve">  Ropa interior (excluye medias)</t>
  </si>
  <si>
    <t xml:space="preserve">  Ropa exterior</t>
  </si>
  <si>
    <t>Cuero y fabricación de artículos de cuero</t>
  </si>
  <si>
    <t xml:space="preserve">  Calzado</t>
  </si>
  <si>
    <t>Mpar</t>
  </si>
  <si>
    <t>Madera y fabricación de productos de madera</t>
  </si>
  <si>
    <t>31100</t>
  </si>
  <si>
    <t xml:space="preserve">  Madera aserrada (producción nacional)</t>
  </si>
  <si>
    <r>
      <t>Mm</t>
    </r>
    <r>
      <rPr>
        <vertAlign val="superscript"/>
        <sz val="9"/>
        <color indexed="8"/>
        <rFont val="Arial"/>
        <family val="2"/>
      </rPr>
      <t>3</t>
    </r>
  </si>
  <si>
    <t>31700</t>
  </si>
  <si>
    <t xml:space="preserve">  Envases de madera</t>
  </si>
  <si>
    <t>MU</t>
  </si>
  <si>
    <t>Papel y de productos de papel</t>
  </si>
  <si>
    <t xml:space="preserve">  Papel total</t>
  </si>
  <si>
    <t xml:space="preserve">  Cartón total</t>
  </si>
  <si>
    <t>32153</t>
  </si>
  <si>
    <t xml:space="preserve">  Envases de cartón y cartulina</t>
  </si>
  <si>
    <t>Edición e impresión y  reproducción de grabaciones</t>
  </si>
  <si>
    <t xml:space="preserve">  Periódicos</t>
  </si>
  <si>
    <t xml:space="preserve">  Libros y folletos</t>
  </si>
  <si>
    <t xml:space="preserve">  Impresos comerciales</t>
  </si>
  <si>
    <t>Fertilizantes y compuestos de nitrógeno</t>
  </si>
  <si>
    <t>34613</t>
  </si>
  <si>
    <t xml:space="preserve">  Nitrato de amonio</t>
  </si>
  <si>
    <t>34641</t>
  </si>
  <si>
    <t xml:space="preserve">  Fertilizantes completos</t>
  </si>
  <si>
    <t>Otras sustancias y productos químicos</t>
  </si>
  <si>
    <t>34231</t>
  </si>
  <si>
    <t xml:space="preserve">  Ácido sulfúrico al 98% , Cloro líquido y Sosa cáustica al 50%</t>
  </si>
  <si>
    <t>34210</t>
  </si>
  <si>
    <t xml:space="preserve">  Oxígeno</t>
  </si>
  <si>
    <t>35322</t>
  </si>
  <si>
    <t xml:space="preserve">  Detergente</t>
  </si>
  <si>
    <t>35321</t>
  </si>
  <si>
    <t xml:space="preserve">  Jabón</t>
  </si>
  <si>
    <t>35323</t>
  </si>
  <si>
    <t xml:space="preserve">  Pasta dentífrica</t>
  </si>
  <si>
    <t>Productos de caucho y de plástico</t>
  </si>
  <si>
    <t>36111</t>
  </si>
  <si>
    <t xml:space="preserve">  Neumáticos nuevos</t>
  </si>
  <si>
    <t>36120</t>
  </si>
  <si>
    <t xml:space="preserve">  Neumáticos recapados</t>
  </si>
  <si>
    <t>Productos para la construcción</t>
  </si>
  <si>
    <t xml:space="preserve">  Cal</t>
  </si>
  <si>
    <t>37440</t>
  </si>
  <si>
    <t xml:space="preserve">  Cemento gris</t>
  </si>
  <si>
    <t>Metales comunes</t>
  </si>
  <si>
    <t>41267</t>
  </si>
  <si>
    <t xml:space="preserve">  Alambre acero brillante</t>
  </si>
  <si>
    <t>41242</t>
  </si>
  <si>
    <t xml:space="preserve">  Barras de acero corrugadas</t>
  </si>
  <si>
    <t>41121</t>
  </si>
  <si>
    <t xml:space="preserve">  Palanquillas de acero</t>
  </si>
  <si>
    <t>Metálicos, excepto maquinarias y equipos</t>
  </si>
  <si>
    <t>42220</t>
  </si>
  <si>
    <t xml:space="preserve">  Cilindros de gas (excluye reparados)</t>
  </si>
  <si>
    <t>44825</t>
  </si>
  <si>
    <t xml:space="preserve">  Calderas de vapor</t>
  </si>
  <si>
    <t>U</t>
  </si>
  <si>
    <t>42946</t>
  </si>
  <si>
    <t xml:space="preserve">  Alambre de púas</t>
  </si>
  <si>
    <t>Maquinarias y  equipos</t>
  </si>
  <si>
    <t>44821</t>
  </si>
  <si>
    <t xml:space="preserve">  Cocinas de gas</t>
  </si>
  <si>
    <t>44811</t>
  </si>
  <si>
    <t xml:space="preserve">  Refrigeradores uso doméstico</t>
  </si>
  <si>
    <t>44815</t>
  </si>
  <si>
    <t xml:space="preserve">  Ventiladores</t>
  </si>
  <si>
    <t>44111</t>
  </si>
  <si>
    <t xml:space="preserve">  Arados</t>
  </si>
  <si>
    <t>44119</t>
  </si>
  <si>
    <t xml:space="preserve">  Gradas</t>
  </si>
  <si>
    <t xml:space="preserve">Maquinarias y aparatos eléctricos </t>
  </si>
  <si>
    <t>46310</t>
  </si>
  <si>
    <t xml:space="preserve">  Alambres y cables eléctricos desnudos</t>
  </si>
  <si>
    <t>46910</t>
  </si>
  <si>
    <t xml:space="preserve">  Bujías</t>
  </si>
  <si>
    <t>-</t>
  </si>
  <si>
    <t>46420</t>
  </si>
  <si>
    <t xml:space="preserve">  Acumuladores</t>
  </si>
  <si>
    <t>Equipos y aparatos de radio, televisión y comunicaciones</t>
  </si>
  <si>
    <t>47313</t>
  </si>
  <si>
    <t xml:space="preserve">  Televisores a color</t>
  </si>
  <si>
    <t>Equipos de transporte</t>
  </si>
  <si>
    <t>49921</t>
  </si>
  <si>
    <t xml:space="preserve">  Bicicletas</t>
  </si>
  <si>
    <t>Tubérculos y raíces</t>
  </si>
  <si>
    <t>Plátano</t>
  </si>
  <si>
    <t xml:space="preserve">Arroz cáscara húmedo </t>
  </si>
  <si>
    <t>Maíz</t>
  </si>
  <si>
    <t>Frijoles</t>
  </si>
  <si>
    <t xml:space="preserve">14.3 - Valor de la circulación mercantil minorista de bienes </t>
  </si>
  <si>
    <t>CONCEPTO</t>
  </si>
  <si>
    <t>Total</t>
  </si>
  <si>
    <t>MMP</t>
  </si>
  <si>
    <t xml:space="preserve">Per cápita </t>
  </si>
  <si>
    <t>P</t>
  </si>
  <si>
    <t>Venta promedio diaria</t>
  </si>
  <si>
    <t xml:space="preserve">Variación anual </t>
  </si>
  <si>
    <t>%</t>
  </si>
  <si>
    <t/>
  </si>
  <si>
    <t>Per cápita</t>
  </si>
  <si>
    <t xml:space="preserve">Venta promedio diaria </t>
  </si>
  <si>
    <t>Variación anual</t>
  </si>
  <si>
    <t>Participación en la circulación</t>
  </si>
  <si>
    <t xml:space="preserve">  mercantil minorista</t>
  </si>
  <si>
    <t xml:space="preserve">14.6 - Valor de la circulación mercantil minorista de bienes  por provincias </t>
  </si>
  <si>
    <t>Millones de pesos</t>
  </si>
  <si>
    <t>Circulación</t>
  </si>
  <si>
    <t xml:space="preserve"> Mercantil</t>
  </si>
  <si>
    <t xml:space="preserve">  Comercio</t>
  </si>
  <si>
    <t>Alimentación</t>
  </si>
  <si>
    <t xml:space="preserve"> AÑOS/PROVINCIAS</t>
  </si>
  <si>
    <t xml:space="preserve"> Minorista</t>
  </si>
  <si>
    <t xml:space="preserve">  Pública</t>
  </si>
  <si>
    <t xml:space="preserve">    Pinar del Río</t>
  </si>
  <si>
    <t xml:space="preserve">    Artemisa</t>
  </si>
  <si>
    <t xml:space="preserve">    La Habana</t>
  </si>
  <si>
    <t xml:space="preserve">    Mayabeque</t>
  </si>
  <si>
    <t xml:space="preserve">    Matanzas</t>
  </si>
  <si>
    <t xml:space="preserve">    Villa Clara</t>
  </si>
  <si>
    <t xml:space="preserve">    Cienfuegos</t>
  </si>
  <si>
    <t xml:space="preserve">    Sancti Spíritus</t>
  </si>
  <si>
    <t xml:space="preserve">    Ciego de Ávila</t>
  </si>
  <si>
    <t xml:space="preserve">    Camagüey</t>
  </si>
  <si>
    <t xml:space="preserve">    Las Tunas</t>
  </si>
  <si>
    <t xml:space="preserve">    Holguín</t>
  </si>
  <si>
    <t xml:space="preserve">    Granma</t>
  </si>
  <si>
    <t xml:space="preserve">    Santiago de Cuba</t>
  </si>
  <si>
    <t xml:space="preserve">    Guantánamo</t>
  </si>
  <si>
    <t xml:space="preserve">    Isla de la Juventud</t>
  </si>
  <si>
    <t xml:space="preserve">14.7 - Ventas totales por tipos de establecimientos en el comercio minorista por provincias </t>
  </si>
  <si>
    <t xml:space="preserve"> Millones de pesos</t>
  </si>
  <si>
    <t>Tiendas de</t>
  </si>
  <si>
    <t xml:space="preserve">productos </t>
  </si>
  <si>
    <t>productos</t>
  </si>
  <si>
    <t>alimenticios</t>
  </si>
  <si>
    <t>industriales</t>
  </si>
  <si>
    <t xml:space="preserve">    </t>
  </si>
  <si>
    <t>De ello:</t>
  </si>
  <si>
    <t>Tabacos y</t>
  </si>
  <si>
    <t>alcohólicas</t>
  </si>
  <si>
    <t>Cervezas</t>
  </si>
  <si>
    <t>cigarros</t>
  </si>
  <si>
    <t>Importacio    nes</t>
  </si>
  <si>
    <t>Importacio   nes</t>
  </si>
  <si>
    <t xml:space="preserve">14,2 - Estructura de la producción nacional en la oferta de productos seleccionados / </t>
  </si>
  <si>
    <t xml:space="preserve">        It structures of the national production in the offer of selected products</t>
  </si>
  <si>
    <t>14.1 - Oferta total de productos seleccionados</t>
  </si>
  <si>
    <t>14.2 - Estructura de la producción nacional en la oferta total de productos seleccionados</t>
  </si>
  <si>
    <t>14.4 - Ventas en el comercio minorista</t>
  </si>
  <si>
    <t>14.5 - Ventas en la alimentación pública</t>
  </si>
  <si>
    <t>14.8 - Ventas por conceptos en la alimentación pública por provincias</t>
  </si>
  <si>
    <t>14.1 - Oferta total de productos seleccionados (conclusión)</t>
  </si>
  <si>
    <t xml:space="preserve">Nota: En los datos de La Habana se incluye el valor de la circulación mercantil minorista de empresas de </t>
  </si>
  <si>
    <t xml:space="preserve">          subordinación nacional radicadas en este territorio.</t>
  </si>
  <si>
    <t>Grafico</t>
  </si>
  <si>
    <t>Nota: No se calculan subtotales en los grupos de productos donde no se pueden homogenizar las unidades de medida.</t>
  </si>
  <si>
    <r>
      <rPr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 Incluye comedores obreros y merenderos.</t>
    </r>
  </si>
  <si>
    <t>14.2 - Estructura de la producción nacional en la oferta total de productos seleccionados (conclusión)</t>
  </si>
  <si>
    <t>2020</t>
  </si>
  <si>
    <t>2021</t>
  </si>
  <si>
    <t xml:space="preserve">  Sosa cáustica al 50%</t>
  </si>
  <si>
    <t xml:space="preserve">  Madera aserrada</t>
  </si>
  <si>
    <t>Otros</t>
  </si>
  <si>
    <r>
      <t>Comestibles</t>
    </r>
    <r>
      <rPr>
        <b/>
        <vertAlign val="superscript"/>
        <sz val="9"/>
        <color theme="0"/>
        <rFont val="Arial"/>
        <family val="2"/>
      </rPr>
      <t xml:space="preserve"> (a)</t>
    </r>
  </si>
  <si>
    <t xml:space="preserve">Fuente:  SIEN  SIEC Aduana General de la República </t>
  </si>
  <si>
    <t>Fuente:  SIEN  y SIEC Unión Eléctrica</t>
  </si>
  <si>
    <t xml:space="preserve">Fuente:  SIEN, SIEC Aduana General de la República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</si>
</sst>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_)"/>
    <numFmt numFmtId="165" formatCode="General_)"/>
    <numFmt numFmtId="166" formatCode="0.0"/>
    <numFmt numFmtId="167" formatCode="0.0_)"/>
    <numFmt numFmtId="168" formatCode="#,##0.0"/>
    <numFmt numFmtId="169" formatCode="_-* #,##0.00\ [$€]_-;\-* #,##0.00\ [$€]_-;_-* &quot;-&quot;??\ [$€]_-;_-@_-"/>
    <numFmt numFmtId="170" formatCode="_-* #,##0.00\ _P_t_s_-;\-* #,##0.00\ _P_t_s_-;_-* &quot;-&quot;??\ _P_t_s_-;_-@_-"/>
    <numFmt numFmtId="171" formatCode="#\ ###\ ###.0"/>
    <numFmt numFmtId="172" formatCode="0.000"/>
    <numFmt numFmtId="173" formatCode="0.0000000000"/>
  </numFmts>
  <fonts count="4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i/>
      <sz val="8"/>
      <color indexed="8"/>
      <name val="Arial"/>
      <family val="2"/>
    </font>
    <font>
      <b/>
      <sz val="10"/>
      <color rgb="FF000099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perscript"/>
      <sz val="9"/>
      <color indexed="8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color rgb="FF0070C0"/>
      <name val="Arial"/>
      <family val="2"/>
    </font>
    <font>
      <b/>
      <sz val="15"/>
      <color indexed="62"/>
      <name val="Calibri"/>
      <family val="2"/>
    </font>
    <font>
      <sz val="9"/>
      <color rgb="FFFF0000"/>
      <name val="Arial"/>
      <family val="2"/>
    </font>
    <font>
      <b/>
      <i/>
      <sz val="10"/>
      <color rgb="FF000099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9"/>
      <color rgb="FF000099"/>
      <name val="Arial"/>
      <family val="2"/>
    </font>
    <font>
      <sz val="11"/>
      <name val="Arial"/>
      <family val="2"/>
    </font>
    <font>
      <sz val="11"/>
      <color rgb="FF000099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b/>
      <sz val="9"/>
      <color rgb="FF000099"/>
      <name val="Arial"/>
      <family val="2"/>
    </font>
    <font>
      <sz val="10"/>
      <color rgb="FF000099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vertAlign val="superscript"/>
      <sz val="9"/>
      <name val="Arial"/>
      <family val="2"/>
    </font>
    <font>
      <b/>
      <vertAlign val="superscript"/>
      <sz val="9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6695C4"/>
      </bottom>
      <diagonal/>
    </border>
    <border>
      <left/>
      <right/>
      <top style="thin">
        <color rgb="FF6695C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164" fontId="2" fillId="0" borderId="0"/>
    <xf numFmtId="165" fontId="2" fillId="0" borderId="0"/>
    <xf numFmtId="0" fontId="2" fillId="0" borderId="0"/>
    <xf numFmtId="0" fontId="20" fillId="0" borderId="3" applyNumberFormat="0" applyFill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</cellStyleXfs>
  <cellXfs count="396">
    <xf numFmtId="0" fontId="0" fillId="0" borderId="0" xfId="0"/>
    <xf numFmtId="164" fontId="3" fillId="0" borderId="0" xfId="1" applyFont="1" applyAlignment="1" applyProtection="1">
      <alignment vertical="center"/>
    </xf>
    <xf numFmtId="164" fontId="3" fillId="0" borderId="0" xfId="1" applyFont="1" applyAlignment="1" applyProtection="1">
      <alignment horizontal="center" vertical="center"/>
    </xf>
    <xf numFmtId="164" fontId="7" fillId="0" borderId="0" xfId="1" applyFont="1" applyAlignment="1" applyProtection="1">
      <alignment vertical="center"/>
    </xf>
    <xf numFmtId="164" fontId="7" fillId="0" borderId="0" xfId="1" applyFont="1" applyAlignment="1" applyProtection="1">
      <alignment horizontal="center" vertical="center"/>
    </xf>
    <xf numFmtId="164" fontId="8" fillId="0" borderId="0" xfId="1" applyFont="1" applyBorder="1" applyAlignment="1" applyProtection="1">
      <alignment horizontal="left" vertical="center"/>
    </xf>
    <xf numFmtId="164" fontId="5" fillId="0" borderId="0" xfId="1" applyFont="1" applyBorder="1" applyAlignment="1" applyProtection="1">
      <alignment horizontal="center" vertical="center"/>
    </xf>
    <xf numFmtId="164" fontId="10" fillId="0" borderId="0" xfId="1" applyNumberFormat="1" applyFont="1" applyFill="1" applyBorder="1" applyAlignment="1" applyProtection="1">
      <alignment vertical="center"/>
    </xf>
    <xf numFmtId="164" fontId="9" fillId="0" borderId="0" xfId="1" applyFont="1" applyFill="1" applyBorder="1" applyAlignment="1" applyProtection="1">
      <alignment horizontal="center" vertical="center"/>
    </xf>
    <xf numFmtId="1" fontId="10" fillId="0" borderId="0" xfId="2" applyNumberFormat="1" applyFont="1" applyFill="1" applyBorder="1" applyAlignment="1" applyProtection="1">
      <alignment horizontal="center" vertical="center" wrapText="1"/>
    </xf>
    <xf numFmtId="164" fontId="9" fillId="0" borderId="0" xfId="1" applyFont="1" applyBorder="1" applyAlignment="1" applyProtection="1">
      <alignment horizontal="left" vertical="center"/>
    </xf>
    <xf numFmtId="164" fontId="9" fillId="0" borderId="0" xfId="1" applyFont="1" applyBorder="1" applyAlignment="1" applyProtection="1">
      <alignment horizontal="center" vertical="center"/>
    </xf>
    <xf numFmtId="164" fontId="7" fillId="0" borderId="0" xfId="1" applyFont="1" applyBorder="1" applyAlignment="1" applyProtection="1">
      <alignment vertical="center"/>
    </xf>
    <xf numFmtId="164" fontId="8" fillId="0" borderId="0" xfId="1" applyFont="1" applyAlignment="1" applyProtection="1">
      <alignment horizontal="left" vertical="center"/>
    </xf>
    <xf numFmtId="164" fontId="9" fillId="0" borderId="0" xfId="1" applyFont="1" applyAlignment="1" applyProtection="1">
      <alignment horizontal="left" vertical="center"/>
    </xf>
    <xf numFmtId="168" fontId="10" fillId="0" borderId="0" xfId="1" applyNumberFormat="1" applyFont="1" applyBorder="1" applyAlignment="1" applyProtection="1">
      <alignment horizontal="right" vertical="center"/>
    </xf>
    <xf numFmtId="49" fontId="12" fillId="0" borderId="0" xfId="0" applyNumberFormat="1" applyFont="1" applyAlignment="1">
      <alignment vertical="center"/>
    </xf>
    <xf numFmtId="168" fontId="10" fillId="0" borderId="0" xfId="1" applyNumberFormat="1" applyFont="1" applyBorder="1" applyAlignment="1" applyProtection="1">
      <alignment horizontal="right" vertical="center" wrapText="1"/>
    </xf>
    <xf numFmtId="49" fontId="14" fillId="0" borderId="0" xfId="3" applyNumberFormat="1" applyFont="1" applyAlignment="1" applyProtection="1">
      <alignment vertical="center"/>
    </xf>
    <xf numFmtId="168" fontId="10" fillId="0" borderId="0" xfId="0" applyNumberFormat="1" applyFont="1" applyBorder="1" applyAlignment="1">
      <alignment horizontal="right" vertical="center"/>
    </xf>
    <xf numFmtId="164" fontId="14" fillId="0" borderId="0" xfId="1" applyFont="1" applyFill="1" applyAlignment="1" applyProtection="1">
      <alignment horizontal="center" vertical="center"/>
    </xf>
    <xf numFmtId="164" fontId="10" fillId="0" borderId="0" xfId="1" applyFont="1" applyFill="1" applyAlignment="1" applyProtection="1">
      <alignment horizontal="left" vertical="center"/>
    </xf>
    <xf numFmtId="164" fontId="15" fillId="0" borderId="0" xfId="1" applyFont="1" applyFill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horizontal="left" vertical="center"/>
    </xf>
    <xf numFmtId="49" fontId="14" fillId="0" borderId="0" xfId="0" applyNumberFormat="1" applyFont="1" applyFill="1" applyBorder="1" applyAlignment="1" applyProtection="1">
      <alignment horizontal="left" vertical="center" wrapText="1"/>
    </xf>
    <xf numFmtId="49" fontId="14" fillId="0" borderId="0" xfId="0" applyNumberFormat="1" applyFont="1" applyAlignment="1" applyProtection="1">
      <alignment vertical="center"/>
    </xf>
    <xf numFmtId="49" fontId="18" fillId="0" borderId="0" xfId="0" applyNumberFormat="1" applyFont="1" applyAlignment="1">
      <alignment vertical="center"/>
    </xf>
    <xf numFmtId="168" fontId="9" fillId="0" borderId="0" xfId="1" applyNumberFormat="1" applyFont="1" applyFill="1" applyAlignment="1" applyProtection="1">
      <alignment horizontal="left" vertical="center"/>
    </xf>
    <xf numFmtId="49" fontId="19" fillId="0" borderId="0" xfId="0" applyNumberFormat="1" applyFont="1" applyFill="1" applyAlignment="1" applyProtection="1">
      <alignment vertical="center"/>
    </xf>
    <xf numFmtId="168" fontId="10" fillId="0" borderId="0" xfId="1" applyNumberFormat="1" applyFont="1" applyFill="1" applyBorder="1" applyAlignment="1" applyProtection="1">
      <alignment horizontal="right" vertical="center"/>
    </xf>
    <xf numFmtId="164" fontId="9" fillId="0" borderId="0" xfId="1" applyNumberFormat="1" applyFont="1" applyAlignment="1" applyProtection="1">
      <alignment horizontal="left" vertical="center"/>
    </xf>
    <xf numFmtId="164" fontId="3" fillId="0" borderId="0" xfId="1" applyFont="1" applyProtection="1"/>
    <xf numFmtId="164" fontId="3" fillId="0" borderId="0" xfId="1" applyFont="1" applyAlignment="1" applyProtection="1">
      <alignment horizontal="center"/>
    </xf>
    <xf numFmtId="49" fontId="4" fillId="0" borderId="0" xfId="1" applyNumberFormat="1" applyFont="1" applyAlignment="1" applyProtection="1">
      <alignment horizontal="left"/>
    </xf>
    <xf numFmtId="167" fontId="3" fillId="0" borderId="0" xfId="1" applyNumberFormat="1" applyFont="1" applyProtection="1"/>
    <xf numFmtId="167" fontId="9" fillId="0" borderId="0" xfId="1" applyNumberFormat="1" applyFont="1" applyAlignment="1" applyProtection="1">
      <alignment horizontal="right"/>
    </xf>
    <xf numFmtId="164" fontId="7" fillId="0" borderId="0" xfId="1" applyFont="1" applyProtection="1"/>
    <xf numFmtId="164" fontId="7" fillId="0" borderId="0" xfId="1" applyFont="1" applyAlignment="1" applyProtection="1">
      <alignment horizontal="center"/>
    </xf>
    <xf numFmtId="1" fontId="10" fillId="0" borderId="0" xfId="2" applyNumberFormat="1" applyFont="1" applyFill="1" applyBorder="1" applyAlignment="1" applyProtection="1">
      <alignment horizontal="center" wrapText="1"/>
    </xf>
    <xf numFmtId="49" fontId="10" fillId="0" borderId="0" xfId="2" applyNumberFormat="1" applyFont="1" applyFill="1" applyBorder="1" applyAlignment="1" applyProtection="1">
      <alignment horizontal="center" vertical="center"/>
    </xf>
    <xf numFmtId="49" fontId="10" fillId="0" borderId="0" xfId="2" applyNumberFormat="1" applyFont="1" applyFill="1" applyBorder="1" applyAlignment="1" applyProtection="1">
      <alignment horizontal="center"/>
    </xf>
    <xf numFmtId="164" fontId="9" fillId="0" borderId="2" xfId="1" applyFont="1" applyFill="1" applyBorder="1" applyAlignment="1" applyProtection="1">
      <alignment horizontal="left"/>
    </xf>
    <xf numFmtId="166" fontId="9" fillId="0" borderId="2" xfId="1" applyNumberFormat="1" applyFont="1" applyFill="1" applyBorder="1" applyAlignment="1" applyProtection="1">
      <alignment horizontal="right"/>
    </xf>
    <xf numFmtId="167" fontId="9" fillId="0" borderId="2" xfId="1" applyNumberFormat="1" applyFont="1" applyFill="1" applyBorder="1" applyAlignment="1" applyProtection="1">
      <alignment horizontal="right"/>
    </xf>
    <xf numFmtId="164" fontId="9" fillId="0" borderId="0" xfId="1" applyFont="1" applyBorder="1" applyAlignment="1" applyProtection="1">
      <alignment horizontal="left"/>
    </xf>
    <xf numFmtId="167" fontId="7" fillId="0" borderId="0" xfId="1" applyNumberFormat="1" applyFont="1" applyProtection="1"/>
    <xf numFmtId="167" fontId="7" fillId="0" borderId="0" xfId="1" applyNumberFormat="1" applyFont="1" applyAlignment="1" applyProtection="1"/>
    <xf numFmtId="164" fontId="7" fillId="0" borderId="0" xfId="1" applyFont="1" applyAlignment="1" applyProtection="1"/>
    <xf numFmtId="167" fontId="11" fillId="0" borderId="0" xfId="1" applyNumberFormat="1" applyFont="1" applyAlignment="1" applyProtection="1"/>
    <xf numFmtId="168" fontId="9" fillId="0" borderId="0" xfId="1" applyNumberFormat="1" applyFont="1" applyAlignment="1" applyProtection="1">
      <alignment horizontal="right" wrapText="1"/>
    </xf>
    <xf numFmtId="167" fontId="9" fillId="0" borderId="0" xfId="1" applyNumberFormat="1" applyFont="1" applyAlignment="1" applyProtection="1">
      <alignment horizontal="right" wrapText="1"/>
    </xf>
    <xf numFmtId="168" fontId="9" fillId="0" borderId="0" xfId="1" applyNumberFormat="1" applyFont="1" applyBorder="1" applyAlignment="1" applyProtection="1"/>
    <xf numFmtId="49" fontId="12" fillId="0" borderId="0" xfId="0" applyNumberFormat="1" applyFont="1"/>
    <xf numFmtId="49" fontId="14" fillId="0" borderId="0" xfId="3" applyNumberFormat="1" applyFont="1" applyAlignment="1" applyProtection="1"/>
    <xf numFmtId="168" fontId="9" fillId="2" borderId="0" xfId="1" applyNumberFormat="1" applyFont="1" applyFill="1" applyBorder="1" applyAlignment="1" applyProtection="1"/>
    <xf numFmtId="168" fontId="9" fillId="2" borderId="0" xfId="1" applyNumberFormat="1" applyFont="1" applyFill="1" applyAlignment="1" applyProtection="1">
      <alignment horizontal="right" wrapText="1"/>
    </xf>
    <xf numFmtId="168" fontId="10" fillId="0" borderId="0" xfId="0" applyNumberFormat="1" applyFont="1" applyBorder="1"/>
    <xf numFmtId="164" fontId="14" fillId="0" borderId="0" xfId="1" applyFont="1" applyFill="1" applyAlignment="1" applyProtection="1">
      <alignment horizontal="center"/>
    </xf>
    <xf numFmtId="168" fontId="10" fillId="0" borderId="0" xfId="1" applyNumberFormat="1" applyFont="1" applyBorder="1" applyAlignment="1" applyProtection="1"/>
    <xf numFmtId="164" fontId="15" fillId="0" borderId="0" xfId="1" applyFont="1" applyFill="1" applyAlignment="1" applyProtection="1"/>
    <xf numFmtId="168" fontId="9" fillId="0" borderId="0" xfId="1" applyNumberFormat="1" applyFont="1" applyBorder="1" applyProtection="1"/>
    <xf numFmtId="168" fontId="9" fillId="0" borderId="0" xfId="1" applyNumberFormat="1" applyFont="1" applyProtection="1"/>
    <xf numFmtId="167" fontId="9" fillId="0" borderId="0" xfId="1" applyNumberFormat="1" applyFont="1" applyProtection="1"/>
    <xf numFmtId="49" fontId="14" fillId="0" borderId="0" xfId="0" applyNumberFormat="1" applyFont="1" applyProtection="1"/>
    <xf numFmtId="168" fontId="21" fillId="0" borderId="0" xfId="1" applyNumberFormat="1" applyFont="1" applyAlignment="1" applyProtection="1">
      <alignment horizontal="right" wrapText="1"/>
    </xf>
    <xf numFmtId="49" fontId="18" fillId="0" borderId="0" xfId="0" applyNumberFormat="1" applyFont="1"/>
    <xf numFmtId="164" fontId="7" fillId="0" borderId="0" xfId="1" applyFont="1" applyFill="1" applyProtection="1"/>
    <xf numFmtId="164" fontId="7" fillId="0" borderId="0" xfId="1" applyFont="1" applyFill="1" applyAlignment="1" applyProtection="1">
      <alignment horizontal="center"/>
    </xf>
    <xf numFmtId="168" fontId="10" fillId="0" borderId="0" xfId="1" applyNumberFormat="1" applyFont="1" applyAlignment="1" applyProtection="1">
      <alignment horizontal="right" wrapText="1"/>
    </xf>
    <xf numFmtId="167" fontId="13" fillId="0" borderId="0" xfId="1" applyNumberFormat="1" applyFont="1" applyAlignment="1" applyProtection="1">
      <alignment horizontal="right" wrapText="1"/>
    </xf>
    <xf numFmtId="49" fontId="14" fillId="0" borderId="0" xfId="3" applyNumberFormat="1" applyFont="1" applyProtection="1"/>
    <xf numFmtId="166" fontId="9" fillId="0" borderId="0" xfId="1" applyNumberFormat="1" applyFont="1" applyFill="1" applyProtection="1"/>
    <xf numFmtId="3" fontId="9" fillId="0" borderId="0" xfId="1" applyNumberFormat="1" applyFont="1" applyProtection="1"/>
    <xf numFmtId="3" fontId="21" fillId="0" borderId="0" xfId="1" applyNumberFormat="1" applyFont="1" applyFill="1" applyProtection="1"/>
    <xf numFmtId="164" fontId="5" fillId="0" borderId="2" xfId="1" applyFont="1" applyBorder="1" applyAlignment="1" applyProtection="1">
      <alignment horizontal="left"/>
    </xf>
    <xf numFmtId="168" fontId="9" fillId="0" borderId="2" xfId="1" applyNumberFormat="1" applyFont="1" applyBorder="1" applyAlignment="1" applyProtection="1">
      <alignment horizontal="right"/>
    </xf>
    <xf numFmtId="167" fontId="9" fillId="0" borderId="2" xfId="1" applyNumberFormat="1" applyFont="1" applyBorder="1" applyAlignment="1" applyProtection="1">
      <alignment horizontal="right"/>
    </xf>
    <xf numFmtId="164" fontId="5" fillId="0" borderId="0" xfId="1" applyFont="1" applyAlignment="1" applyProtection="1">
      <alignment horizontal="left"/>
    </xf>
    <xf numFmtId="166" fontId="9" fillId="0" borderId="0" xfId="1" applyNumberFormat="1" applyFont="1" applyProtection="1"/>
    <xf numFmtId="164" fontId="9" fillId="0" borderId="0" xfId="1" quotePrefix="1" applyFont="1" applyFill="1" applyAlignment="1" applyProtection="1">
      <alignment horizontal="left" vertical="center"/>
    </xf>
    <xf numFmtId="168" fontId="10" fillId="0" borderId="0" xfId="1" applyNumberFormat="1" applyFont="1" applyFill="1" applyBorder="1" applyAlignment="1" applyProtection="1">
      <alignment horizontal="right" vertical="center" wrapText="1"/>
    </xf>
    <xf numFmtId="167" fontId="8" fillId="0" borderId="0" xfId="1" applyNumberFormat="1" applyFont="1" applyAlignment="1" applyProtection="1">
      <alignment horizontal="right" wrapText="1"/>
    </xf>
    <xf numFmtId="167" fontId="5" fillId="0" borderId="0" xfId="1" applyNumberFormat="1" applyFont="1" applyAlignment="1" applyProtection="1"/>
    <xf numFmtId="49" fontId="22" fillId="0" borderId="0" xfId="1" applyNumberFormat="1" applyFont="1" applyAlignment="1" applyProtection="1">
      <alignment horizontal="left"/>
    </xf>
    <xf numFmtId="164" fontId="9" fillId="0" borderId="2" xfId="1" applyFont="1" applyBorder="1" applyAlignment="1" applyProtection="1">
      <alignment horizontal="left" vertical="center"/>
    </xf>
    <xf numFmtId="167" fontId="9" fillId="0" borderId="2" xfId="1" applyNumberFormat="1" applyFont="1" applyBorder="1" applyAlignment="1" applyProtection="1">
      <alignment horizontal="right" wrapText="1"/>
    </xf>
    <xf numFmtId="167" fontId="7" fillId="0" borderId="2" xfId="1" applyNumberFormat="1" applyFont="1" applyBorder="1" applyAlignment="1" applyProtection="1"/>
    <xf numFmtId="168" fontId="8" fillId="0" borderId="0" xfId="1" applyNumberFormat="1" applyFont="1" applyAlignment="1" applyProtection="1">
      <alignment horizontal="right" wrapText="1"/>
    </xf>
    <xf numFmtId="3" fontId="8" fillId="0" borderId="0" xfId="1" applyNumberFormat="1" applyFont="1" applyAlignment="1" applyProtection="1">
      <alignment horizontal="right" wrapText="1"/>
    </xf>
    <xf numFmtId="164" fontId="5" fillId="0" borderId="0" xfId="1" applyFont="1" applyProtection="1"/>
    <xf numFmtId="0" fontId="23" fillId="0" borderId="0" xfId="12" applyFont="1" applyProtection="1"/>
    <xf numFmtId="0" fontId="10" fillId="0" borderId="0" xfId="12" applyFont="1" applyBorder="1" applyAlignment="1" applyProtection="1">
      <alignment horizontal="left"/>
    </xf>
    <xf numFmtId="0" fontId="10" fillId="0" borderId="0" xfId="12" applyFont="1" applyBorder="1" applyProtection="1"/>
    <xf numFmtId="0" fontId="10" fillId="0" borderId="0" xfId="12" applyFont="1" applyBorder="1" applyAlignment="1" applyProtection="1">
      <alignment horizontal="right"/>
    </xf>
    <xf numFmtId="0" fontId="10" fillId="0" borderId="0" xfId="12" applyFont="1" applyProtection="1"/>
    <xf numFmtId="0" fontId="10" fillId="0" borderId="0" xfId="13" applyFont="1" applyFill="1" applyBorder="1" applyAlignment="1" applyProtection="1">
      <alignment horizontal="left"/>
    </xf>
    <xf numFmtId="0" fontId="10" fillId="0" borderId="0" xfId="13" applyFont="1" applyFill="1" applyBorder="1" applyAlignment="1" applyProtection="1">
      <alignment horizontal="right"/>
    </xf>
    <xf numFmtId="166" fontId="10" fillId="0" borderId="0" xfId="12" applyNumberFormat="1" applyFont="1" applyBorder="1" applyProtection="1"/>
    <xf numFmtId="166" fontId="10" fillId="0" borderId="0" xfId="12" applyNumberFormat="1" applyFont="1" applyBorder="1" applyAlignment="1" applyProtection="1">
      <alignment horizontal="left" indent="1"/>
    </xf>
    <xf numFmtId="166" fontId="10" fillId="0" borderId="0" xfId="12" applyNumberFormat="1" applyFont="1" applyBorder="1" applyAlignment="1" applyProtection="1">
      <alignment horizontal="center"/>
    </xf>
    <xf numFmtId="3" fontId="10" fillId="0" borderId="0" xfId="12" applyNumberFormat="1" applyFont="1" applyFill="1" applyBorder="1" applyAlignment="1" applyProtection="1">
      <alignment horizontal="right"/>
      <protection locked="0"/>
    </xf>
    <xf numFmtId="0" fontId="10" fillId="0" borderId="0" xfId="12" applyFont="1" applyAlignment="1" applyProtection="1"/>
    <xf numFmtId="171" fontId="10" fillId="0" borderId="0" xfId="12" applyNumberFormat="1" applyFont="1" applyFill="1" applyBorder="1" applyAlignment="1" applyProtection="1">
      <alignment horizontal="right"/>
      <protection locked="0"/>
    </xf>
    <xf numFmtId="168" fontId="10" fillId="0" borderId="0" xfId="12" applyNumberFormat="1" applyFont="1" applyBorder="1" applyProtection="1"/>
    <xf numFmtId="0" fontId="12" fillId="0" borderId="0" xfId="12" applyFont="1" applyBorder="1" applyProtection="1"/>
    <xf numFmtId="0" fontId="12" fillId="0" borderId="0" xfId="12" applyFont="1" applyProtection="1"/>
    <xf numFmtId="0" fontId="24" fillId="0" borderId="0" xfId="12" applyFont="1" applyBorder="1" applyAlignment="1" applyProtection="1">
      <alignment horizontal="left"/>
    </xf>
    <xf numFmtId="1" fontId="10" fillId="0" borderId="0" xfId="12" applyNumberFormat="1" applyFont="1" applyBorder="1" applyAlignment="1" applyProtection="1">
      <alignment horizontal="left" indent="1"/>
    </xf>
    <xf numFmtId="0" fontId="10" fillId="0" borderId="0" xfId="12" applyFont="1" applyBorder="1" applyAlignment="1" applyProtection="1">
      <alignment horizontal="left" indent="1"/>
    </xf>
    <xf numFmtId="0" fontId="10" fillId="0" borderId="0" xfId="12" applyFont="1" applyBorder="1" applyAlignment="1" applyProtection="1">
      <alignment horizontal="center"/>
    </xf>
    <xf numFmtId="0" fontId="10" fillId="0" borderId="0" xfId="12" applyFont="1" applyBorder="1" applyAlignment="1" applyProtection="1"/>
    <xf numFmtId="0" fontId="26" fillId="0" borderId="0" xfId="14" applyFont="1" applyAlignment="1" applyProtection="1">
      <alignment horizontal="center"/>
    </xf>
    <xf numFmtId="0" fontId="26" fillId="0" borderId="0" xfId="14" applyFont="1" applyProtection="1"/>
    <xf numFmtId="0" fontId="14" fillId="0" borderId="0" xfId="14" applyFont="1" applyBorder="1" applyAlignment="1" applyProtection="1">
      <alignment horizontal="left"/>
    </xf>
    <xf numFmtId="0" fontId="14" fillId="0" borderId="0" xfId="14" applyFont="1" applyBorder="1" applyAlignment="1" applyProtection="1">
      <alignment horizontal="center"/>
    </xf>
    <xf numFmtId="0" fontId="10" fillId="0" borderId="0" xfId="14" applyFont="1" applyBorder="1" applyAlignment="1" applyProtection="1">
      <alignment horizontal="right"/>
    </xf>
    <xf numFmtId="0" fontId="14" fillId="0" borderId="0" xfId="14" applyFont="1" applyBorder="1" applyProtection="1"/>
    <xf numFmtId="0" fontId="26" fillId="0" borderId="0" xfId="14" applyFont="1" applyBorder="1" applyProtection="1"/>
    <xf numFmtId="0" fontId="10" fillId="0" borderId="0" xfId="14" applyFont="1" applyBorder="1" applyAlignment="1" applyProtection="1">
      <alignment horizontal="left"/>
    </xf>
    <xf numFmtId="171" fontId="10" fillId="0" borderId="0" xfId="14" applyNumberFormat="1" applyFont="1" applyBorder="1" applyAlignment="1" applyProtection="1">
      <alignment horizontal="right"/>
    </xf>
    <xf numFmtId="0" fontId="14" fillId="0" borderId="0" xfId="14" applyFont="1" applyBorder="1" applyAlignment="1" applyProtection="1">
      <alignment vertical="center"/>
    </xf>
    <xf numFmtId="0" fontId="26" fillId="0" borderId="0" xfId="14" applyFont="1" applyAlignment="1" applyProtection="1">
      <alignment vertical="center"/>
    </xf>
    <xf numFmtId="171" fontId="10" fillId="0" borderId="0" xfId="14" applyNumberFormat="1" applyFont="1" applyBorder="1" applyAlignment="1" applyProtection="1">
      <alignment horizontal="right"/>
      <protection locked="0"/>
    </xf>
    <xf numFmtId="0" fontId="28" fillId="0" borderId="0" xfId="14" applyFont="1" applyAlignment="1" applyProtection="1">
      <alignment vertical="center"/>
    </xf>
    <xf numFmtId="0" fontId="17" fillId="0" borderId="0" xfId="14" applyNumberFormat="1" applyFont="1" applyBorder="1" applyAlignment="1" applyProtection="1">
      <alignment horizontal="right"/>
    </xf>
    <xf numFmtId="171" fontId="10" fillId="0" borderId="0" xfId="15" applyNumberFormat="1" applyFont="1" applyBorder="1" applyAlignment="1" applyProtection="1">
      <alignment horizontal="right"/>
    </xf>
    <xf numFmtId="168" fontId="10" fillId="0" borderId="0" xfId="8" applyNumberFormat="1" applyFont="1" applyFill="1" applyBorder="1"/>
    <xf numFmtId="168" fontId="10" fillId="0" borderId="0" xfId="0" applyNumberFormat="1" applyFont="1" applyFill="1"/>
    <xf numFmtId="166" fontId="26" fillId="0" borderId="0" xfId="14" applyNumberFormat="1" applyFont="1" applyProtection="1"/>
    <xf numFmtId="168" fontId="10" fillId="0" borderId="0" xfId="14" applyNumberFormat="1" applyFont="1" applyBorder="1" applyAlignment="1" applyProtection="1">
      <alignment horizontal="right"/>
      <protection locked="0"/>
    </xf>
    <xf numFmtId="0" fontId="26" fillId="0" borderId="0" xfId="15" applyFont="1" applyProtection="1"/>
    <xf numFmtId="0" fontId="14" fillId="0" borderId="0" xfId="15" applyFont="1" applyBorder="1" applyAlignment="1" applyProtection="1">
      <alignment horizontal="left"/>
    </xf>
    <xf numFmtId="0" fontId="14" fillId="0" borderId="0" xfId="15" applyFont="1" applyBorder="1" applyProtection="1"/>
    <xf numFmtId="0" fontId="14" fillId="0" borderId="0" xfId="15" applyFont="1" applyBorder="1" applyAlignment="1" applyProtection="1">
      <alignment horizontal="right"/>
    </xf>
    <xf numFmtId="167" fontId="10" fillId="0" borderId="0" xfId="15" applyNumberFormat="1" applyFont="1" applyBorder="1" applyAlignment="1" applyProtection="1">
      <alignment horizontal="right"/>
    </xf>
    <xf numFmtId="0" fontId="10" fillId="0" borderId="0" xfId="15" applyFont="1" applyProtection="1"/>
    <xf numFmtId="0" fontId="29" fillId="0" borderId="0" xfId="15" applyFont="1" applyBorder="1" applyAlignment="1" applyProtection="1">
      <alignment horizontal="left"/>
    </xf>
    <xf numFmtId="167" fontId="29" fillId="0" borderId="0" xfId="15" applyNumberFormat="1" applyFont="1" applyBorder="1" applyAlignment="1" applyProtection="1">
      <alignment horizontal="center"/>
    </xf>
    <xf numFmtId="167" fontId="29" fillId="0" borderId="0" xfId="15" applyNumberFormat="1" applyFont="1" applyBorder="1" applyAlignment="1" applyProtection="1">
      <alignment horizontal="right"/>
    </xf>
    <xf numFmtId="0" fontId="28" fillId="0" borderId="0" xfId="15" applyFont="1" applyProtection="1"/>
    <xf numFmtId="0" fontId="10" fillId="0" borderId="0" xfId="15" applyFont="1" applyBorder="1" applyAlignment="1" applyProtection="1">
      <alignment horizontal="left"/>
    </xf>
    <xf numFmtId="166" fontId="14" fillId="0" borderId="0" xfId="15" applyNumberFormat="1" applyFont="1" applyBorder="1" applyAlignment="1" applyProtection="1">
      <alignment horizontal="right"/>
    </xf>
    <xf numFmtId="166" fontId="14" fillId="0" borderId="0" xfId="15" applyNumberFormat="1" applyFont="1" applyBorder="1" applyProtection="1"/>
    <xf numFmtId="171" fontId="14" fillId="0" borderId="0" xfId="15" applyNumberFormat="1" applyFont="1" applyBorder="1" applyProtection="1">
      <protection locked="0"/>
    </xf>
    <xf numFmtId="0" fontId="26" fillId="0" borderId="0" xfId="15" applyFont="1" applyAlignment="1" applyProtection="1">
      <alignment horizontal="right"/>
    </xf>
    <xf numFmtId="0" fontId="10" fillId="0" borderId="0" xfId="15" applyFont="1" applyBorder="1" applyProtection="1"/>
    <xf numFmtId="0" fontId="14" fillId="0" borderId="0" xfId="15" applyFont="1" applyFill="1" applyBorder="1" applyProtection="1"/>
    <xf numFmtId="166" fontId="10" fillId="0" borderId="0" xfId="15" applyNumberFormat="1" applyFont="1" applyBorder="1" applyAlignment="1" applyProtection="1">
      <alignment horizontal="right"/>
    </xf>
    <xf numFmtId="166" fontId="10" fillId="0" borderId="0" xfId="15" applyNumberFormat="1" applyFont="1" applyBorder="1" applyProtection="1"/>
    <xf numFmtId="171" fontId="10" fillId="0" borderId="0" xfId="15" applyNumberFormat="1" applyFont="1" applyBorder="1" applyProtection="1"/>
    <xf numFmtId="168" fontId="10" fillId="0" borderId="0" xfId="15" applyNumberFormat="1" applyFont="1" applyBorder="1" applyProtection="1"/>
    <xf numFmtId="168" fontId="10" fillId="0" borderId="0" xfId="15" applyNumberFormat="1" applyFont="1" applyBorder="1" applyAlignment="1" applyProtection="1">
      <alignment horizontal="right"/>
      <protection locked="0"/>
    </xf>
    <xf numFmtId="168" fontId="10" fillId="0" borderId="0" xfId="15" applyNumberFormat="1" applyFont="1" applyBorder="1" applyProtection="1">
      <protection locked="0"/>
    </xf>
    <xf numFmtId="168" fontId="10" fillId="3" borderId="0" xfId="15" applyNumberFormat="1" applyFont="1" applyFill="1" applyBorder="1" applyProtection="1">
      <protection locked="0"/>
    </xf>
    <xf numFmtId="166" fontId="7" fillId="0" borderId="0" xfId="1" applyNumberFormat="1" applyFont="1" applyAlignment="1" applyProtection="1">
      <alignment vertical="center"/>
    </xf>
    <xf numFmtId="168" fontId="7" fillId="0" borderId="0" xfId="1" applyNumberFormat="1" applyFont="1" applyAlignment="1" applyProtection="1">
      <alignment vertical="center"/>
    </xf>
    <xf numFmtId="166" fontId="10" fillId="0" borderId="0" xfId="1" applyNumberFormat="1" applyFont="1" applyFill="1" applyBorder="1" applyAlignment="1" applyProtection="1">
      <alignment horizontal="right" vertical="center" wrapText="1"/>
    </xf>
    <xf numFmtId="166" fontId="10" fillId="0" borderId="0" xfId="1" applyNumberFormat="1" applyFont="1" applyFill="1" applyBorder="1" applyAlignment="1" applyProtection="1">
      <alignment horizontal="right" vertical="center"/>
    </xf>
    <xf numFmtId="166" fontId="10" fillId="0" borderId="0" xfId="1" applyNumberFormat="1" applyFont="1" applyFill="1" applyAlignment="1" applyProtection="1">
      <alignment horizontal="right" vertical="center"/>
    </xf>
    <xf numFmtId="166" fontId="10" fillId="0" borderId="0" xfId="1" applyNumberFormat="1" applyFont="1" applyFill="1" applyAlignment="1" applyProtection="1">
      <alignment horizontal="right" vertical="center" wrapText="1"/>
    </xf>
    <xf numFmtId="49" fontId="22" fillId="0" borderId="1" xfId="1" applyNumberFormat="1" applyFont="1" applyBorder="1" applyAlignment="1" applyProtection="1">
      <alignment horizontal="left"/>
    </xf>
    <xf numFmtId="164" fontId="3" fillId="0" borderId="1" xfId="1" applyFont="1" applyBorder="1" applyProtection="1"/>
    <xf numFmtId="167" fontId="3" fillId="0" borderId="1" xfId="1" applyNumberFormat="1" applyFont="1" applyBorder="1" applyProtection="1"/>
    <xf numFmtId="49" fontId="10" fillId="0" borderId="0" xfId="2" applyNumberFormat="1" applyFont="1" applyFill="1" applyBorder="1" applyAlignment="1" applyProtection="1">
      <alignment horizontal="right" vertical="center"/>
    </xf>
    <xf numFmtId="168" fontId="9" fillId="0" borderId="2" xfId="1" applyNumberFormat="1" applyFont="1" applyBorder="1" applyProtection="1"/>
    <xf numFmtId="168" fontId="10" fillId="0" borderId="2" xfId="1" applyNumberFormat="1" applyFont="1" applyBorder="1" applyAlignment="1" applyProtection="1">
      <alignment horizontal="right" wrapText="1"/>
    </xf>
    <xf numFmtId="0" fontId="31" fillId="0" borderId="0" xfId="0" applyFont="1"/>
    <xf numFmtId="164" fontId="9" fillId="0" borderId="0" xfId="1" applyFont="1" applyFill="1" applyBorder="1" applyAlignment="1" applyProtection="1">
      <alignment horizontal="lef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4" fontId="7" fillId="0" borderId="0" xfId="1" applyFont="1" applyBorder="1" applyAlignment="1" applyProtection="1">
      <alignment horizontal="center" vertical="center"/>
    </xf>
    <xf numFmtId="164" fontId="9" fillId="0" borderId="0" xfId="1" applyFont="1" applyFill="1" applyBorder="1" applyAlignment="1" applyProtection="1">
      <alignment horizontal="left" vertical="center" wrapText="1"/>
    </xf>
    <xf numFmtId="0" fontId="4" fillId="0" borderId="0" xfId="0" applyFont="1"/>
    <xf numFmtId="164" fontId="3" fillId="0" borderId="0" xfId="1" applyFont="1" applyBorder="1" applyAlignment="1" applyProtection="1">
      <alignment vertical="center"/>
    </xf>
    <xf numFmtId="49" fontId="6" fillId="0" borderId="0" xfId="1" applyNumberFormat="1" applyFont="1" applyBorder="1" applyAlignment="1" applyProtection="1">
      <alignment horizontal="left" vertical="center"/>
    </xf>
    <xf numFmtId="164" fontId="9" fillId="0" borderId="0" xfId="1" applyFont="1" applyBorder="1" applyAlignment="1" applyProtection="1">
      <alignment horizontal="left" vertical="center" wrapText="1" indent="1"/>
    </xf>
    <xf numFmtId="164" fontId="9" fillId="0" borderId="0" xfId="1" applyFont="1" applyBorder="1" applyAlignment="1" applyProtection="1">
      <alignment horizontal="left" vertical="center" wrapText="1" indent="2"/>
    </xf>
    <xf numFmtId="164" fontId="9" fillId="0" borderId="0" xfId="1" applyFont="1" applyBorder="1" applyAlignment="1" applyProtection="1">
      <alignment horizontal="left" vertical="center" wrapText="1"/>
    </xf>
    <xf numFmtId="164" fontId="10" fillId="0" borderId="0" xfId="1" applyFont="1" applyFill="1" applyBorder="1" applyAlignment="1" applyProtection="1">
      <alignment horizontal="left" vertical="center" wrapText="1"/>
    </xf>
    <xf numFmtId="164" fontId="10" fillId="0" borderId="0" xfId="1" applyFont="1" applyFill="1" applyBorder="1" applyAlignment="1" applyProtection="1">
      <alignment horizontal="center" vertical="center"/>
    </xf>
    <xf numFmtId="164" fontId="9" fillId="0" borderId="0" xfId="1" quotePrefix="1" applyFont="1" applyFill="1" applyBorder="1" applyAlignment="1" applyProtection="1">
      <alignment horizontal="left" vertical="center" wrapText="1"/>
    </xf>
    <xf numFmtId="168" fontId="9" fillId="0" borderId="0" xfId="1" applyNumberFormat="1" applyFont="1" applyFill="1" applyBorder="1" applyAlignment="1" applyProtection="1">
      <alignment horizontal="left" vertical="center" wrapText="1"/>
    </xf>
    <xf numFmtId="168" fontId="9" fillId="0" borderId="0" xfId="1" applyNumberFormat="1" applyFont="1" applyFill="1" applyBorder="1" applyAlignment="1" applyProtection="1">
      <alignment horizontal="center" vertical="center"/>
    </xf>
    <xf numFmtId="164" fontId="9" fillId="0" borderId="0" xfId="1" applyNumberFormat="1" applyFont="1" applyFill="1" applyBorder="1" applyAlignment="1" applyProtection="1">
      <alignment horizontal="left" vertical="center" wrapText="1"/>
    </xf>
    <xf numFmtId="164" fontId="9" fillId="0" borderId="0" xfId="1" applyNumberFormat="1" applyFont="1" applyFill="1" applyBorder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vertical="center"/>
    </xf>
    <xf numFmtId="164" fontId="32" fillId="4" borderId="0" xfId="1" applyFont="1" applyFill="1" applyBorder="1" applyAlignment="1" applyProtection="1">
      <alignment horizontal="left" vertical="center"/>
    </xf>
    <xf numFmtId="164" fontId="33" fillId="4" borderId="0" xfId="1" applyFont="1" applyFill="1" applyBorder="1" applyAlignment="1" applyProtection="1">
      <alignment horizontal="center" vertical="center"/>
    </xf>
    <xf numFmtId="164" fontId="34" fillId="4" borderId="0" xfId="1" applyFont="1" applyFill="1" applyBorder="1" applyAlignment="1" applyProtection="1">
      <alignment horizontal="center" vertical="center"/>
    </xf>
    <xf numFmtId="164" fontId="32" fillId="4" borderId="0" xfId="1" applyFont="1" applyFill="1" applyBorder="1" applyAlignment="1" applyProtection="1">
      <alignment horizontal="center" vertical="center"/>
    </xf>
    <xf numFmtId="168" fontId="32" fillId="4" borderId="0" xfId="1" applyNumberFormat="1" applyFont="1" applyFill="1" applyBorder="1" applyAlignment="1" applyProtection="1">
      <alignment horizontal="right" vertical="center"/>
    </xf>
    <xf numFmtId="164" fontId="9" fillId="0" borderId="5" xfId="1" applyFont="1" applyFill="1" applyBorder="1" applyAlignment="1" applyProtection="1">
      <alignment horizontal="left" vertical="center" wrapText="1"/>
    </xf>
    <xf numFmtId="164" fontId="9" fillId="0" borderId="5" xfId="1" applyFont="1" applyFill="1" applyBorder="1" applyAlignment="1" applyProtection="1">
      <alignment horizontal="center" vertical="center"/>
    </xf>
    <xf numFmtId="168" fontId="10" fillId="0" borderId="5" xfId="1" applyNumberFormat="1" applyFont="1" applyFill="1" applyBorder="1" applyAlignment="1" applyProtection="1">
      <alignment horizontal="right" vertical="center"/>
    </xf>
    <xf numFmtId="168" fontId="10" fillId="0" borderId="5" xfId="1" applyNumberFormat="1" applyFont="1" applyFill="1" applyBorder="1" applyAlignment="1" applyProtection="1">
      <alignment horizontal="right" vertical="center" wrapText="1"/>
    </xf>
    <xf numFmtId="164" fontId="35" fillId="4" borderId="0" xfId="1" applyFont="1" applyFill="1" applyBorder="1" applyAlignment="1" applyProtection="1">
      <alignment vertical="center"/>
    </xf>
    <xf numFmtId="164" fontId="34" fillId="4" borderId="0" xfId="1" applyFont="1" applyFill="1" applyBorder="1" applyAlignment="1" applyProtection="1">
      <alignment horizontal="left" vertical="center"/>
    </xf>
    <xf numFmtId="166" fontId="34" fillId="4" borderId="0" xfId="1" applyNumberFormat="1" applyFont="1" applyFill="1" applyBorder="1" applyAlignment="1" applyProtection="1">
      <alignment horizontal="right" vertical="center"/>
    </xf>
    <xf numFmtId="164" fontId="7" fillId="0" borderId="6" xfId="1" applyFont="1" applyBorder="1" applyAlignment="1" applyProtection="1">
      <alignment horizontal="center" vertical="center"/>
    </xf>
    <xf numFmtId="168" fontId="9" fillId="0" borderId="6" xfId="1" applyNumberFormat="1" applyFont="1" applyBorder="1" applyAlignment="1" applyProtection="1">
      <alignment horizontal="right" vertical="center"/>
    </xf>
    <xf numFmtId="164" fontId="3" fillId="0" borderId="0" xfId="1" applyFont="1" applyBorder="1" applyProtection="1"/>
    <xf numFmtId="167" fontId="3" fillId="0" borderId="0" xfId="1" applyNumberFormat="1" applyFont="1" applyBorder="1" applyProtection="1"/>
    <xf numFmtId="167" fontId="9" fillId="0" borderId="0" xfId="1" applyNumberFormat="1" applyFont="1" applyBorder="1" applyAlignment="1" applyProtection="1">
      <alignment horizontal="right"/>
    </xf>
    <xf numFmtId="49" fontId="22" fillId="0" borderId="0" xfId="1" applyNumberFormat="1" applyFont="1" applyBorder="1" applyAlignment="1" applyProtection="1">
      <alignment horizontal="left"/>
    </xf>
    <xf numFmtId="164" fontId="9" fillId="0" borderId="0" xfId="1" applyFont="1" applyFill="1" applyBorder="1" applyAlignment="1" applyProtection="1">
      <alignment horizontal="left"/>
    </xf>
    <xf numFmtId="166" fontId="9" fillId="0" borderId="0" xfId="1" applyNumberFormat="1" applyFont="1" applyFill="1" applyBorder="1" applyAlignment="1" applyProtection="1">
      <alignment horizontal="right"/>
    </xf>
    <xf numFmtId="167" fontId="9" fillId="0" borderId="0" xfId="1" applyNumberFormat="1" applyFont="1" applyFill="1" applyBorder="1" applyAlignment="1" applyProtection="1">
      <alignment horizontal="right"/>
    </xf>
    <xf numFmtId="164" fontId="7" fillId="0" borderId="0" xfId="1" applyFont="1" applyBorder="1" applyProtection="1"/>
    <xf numFmtId="167" fontId="7" fillId="0" borderId="0" xfId="1" applyNumberFormat="1" applyFont="1" applyBorder="1" applyProtection="1"/>
    <xf numFmtId="167" fontId="7" fillId="0" borderId="0" xfId="1" applyNumberFormat="1" applyFont="1" applyBorder="1" applyAlignment="1" applyProtection="1"/>
    <xf numFmtId="167" fontId="11" fillId="0" borderId="0" xfId="1" applyNumberFormat="1" applyFont="1" applyBorder="1" applyAlignment="1" applyProtection="1"/>
    <xf numFmtId="168" fontId="9" fillId="0" borderId="0" xfId="1" applyNumberFormat="1" applyFont="1" applyBorder="1" applyAlignment="1" applyProtection="1">
      <alignment horizontal="right" wrapText="1"/>
    </xf>
    <xf numFmtId="167" fontId="8" fillId="0" borderId="0" xfId="1" applyNumberFormat="1" applyFont="1" applyBorder="1" applyAlignment="1" applyProtection="1">
      <alignment horizontal="right" wrapText="1"/>
    </xf>
    <xf numFmtId="167" fontId="5" fillId="0" borderId="0" xfId="1" applyNumberFormat="1" applyFont="1" applyBorder="1" applyAlignment="1" applyProtection="1"/>
    <xf numFmtId="167" fontId="9" fillId="0" borderId="0" xfId="1" applyNumberFormat="1" applyFont="1" applyBorder="1" applyAlignment="1" applyProtection="1">
      <alignment horizontal="right" wrapText="1"/>
    </xf>
    <xf numFmtId="168" fontId="9" fillId="2" borderId="0" xfId="1" applyNumberFormat="1" applyFont="1" applyFill="1" applyBorder="1" applyAlignment="1" applyProtection="1">
      <alignment horizontal="right" wrapText="1"/>
    </xf>
    <xf numFmtId="168" fontId="10" fillId="0" borderId="0" xfId="1" applyNumberFormat="1" applyFont="1" applyBorder="1" applyProtection="1"/>
    <xf numFmtId="167" fontId="17" fillId="0" borderId="0" xfId="1" applyNumberFormat="1" applyFont="1" applyBorder="1" applyAlignment="1" applyProtection="1"/>
    <xf numFmtId="168" fontId="10" fillId="2" borderId="0" xfId="1" applyNumberFormat="1" applyFont="1" applyFill="1" applyBorder="1" applyProtection="1"/>
    <xf numFmtId="168" fontId="21" fillId="0" borderId="0" xfId="1" applyNumberFormat="1" applyFont="1" applyBorder="1" applyAlignment="1" applyProtection="1">
      <alignment horizontal="right" wrapText="1"/>
    </xf>
    <xf numFmtId="168" fontId="8" fillId="0" borderId="0" xfId="1" applyNumberFormat="1" applyFont="1" applyBorder="1" applyAlignment="1" applyProtection="1">
      <alignment horizontal="right" wrapText="1"/>
    </xf>
    <xf numFmtId="168" fontId="10" fillId="0" borderId="0" xfId="1" applyNumberFormat="1" applyFont="1" applyBorder="1" applyAlignment="1" applyProtection="1">
      <alignment horizontal="right" wrapText="1"/>
    </xf>
    <xf numFmtId="167" fontId="13" fillId="0" borderId="0" xfId="1" applyNumberFormat="1" applyFont="1" applyBorder="1" applyAlignment="1" applyProtection="1">
      <alignment horizontal="right" wrapText="1"/>
    </xf>
    <xf numFmtId="166" fontId="9" fillId="0" borderId="0" xfId="1" applyNumberFormat="1" applyFont="1" applyFill="1" applyBorder="1" applyProtection="1"/>
    <xf numFmtId="3" fontId="9" fillId="0" borderId="0" xfId="1" applyNumberFormat="1" applyFont="1" applyBorder="1" applyProtection="1"/>
    <xf numFmtId="3" fontId="21" fillId="0" borderId="0" xfId="1" applyNumberFormat="1" applyFont="1" applyFill="1" applyBorder="1" applyProtection="1"/>
    <xf numFmtId="168" fontId="9" fillId="0" borderId="0" xfId="1" applyNumberFormat="1" applyFont="1" applyBorder="1" applyAlignment="1" applyProtection="1">
      <alignment horizontal="right"/>
    </xf>
    <xf numFmtId="166" fontId="9" fillId="0" borderId="0" xfId="1" applyNumberFormat="1" applyFont="1" applyBorder="1" applyProtection="1"/>
    <xf numFmtId="164" fontId="34" fillId="4" borderId="0" xfId="1" applyFont="1" applyFill="1" applyBorder="1" applyAlignment="1" applyProtection="1">
      <alignment horizontal="left"/>
    </xf>
    <xf numFmtId="166" fontId="34" fillId="4" borderId="0" xfId="1" applyNumberFormat="1" applyFont="1" applyFill="1" applyBorder="1" applyAlignment="1" applyProtection="1">
      <alignment horizontal="right"/>
    </xf>
    <xf numFmtId="167" fontId="34" fillId="4" borderId="0" xfId="1" applyNumberFormat="1" applyFont="1" applyFill="1" applyBorder="1" applyAlignment="1" applyProtection="1">
      <alignment horizontal="right"/>
    </xf>
    <xf numFmtId="167" fontId="33" fillId="4" borderId="0" xfId="1" applyNumberFormat="1" applyFont="1" applyFill="1" applyBorder="1" applyAlignment="1" applyProtection="1"/>
    <xf numFmtId="168" fontId="34" fillId="4" borderId="0" xfId="1" applyNumberFormat="1" applyFont="1" applyFill="1" applyBorder="1" applyAlignment="1" applyProtection="1">
      <alignment horizontal="right" wrapText="1"/>
    </xf>
    <xf numFmtId="167" fontId="32" fillId="4" borderId="0" xfId="1" applyNumberFormat="1" applyFont="1" applyFill="1" applyBorder="1" applyAlignment="1" applyProtection="1">
      <alignment horizontal="right" wrapText="1"/>
    </xf>
    <xf numFmtId="49" fontId="24" fillId="0" borderId="0" xfId="1" applyNumberFormat="1" applyFont="1" applyBorder="1" applyAlignment="1" applyProtection="1">
      <alignment horizontal="left"/>
    </xf>
    <xf numFmtId="167" fontId="9" fillId="0" borderId="5" xfId="1" applyNumberFormat="1" applyFont="1" applyBorder="1" applyAlignment="1" applyProtection="1">
      <alignment horizontal="right" wrapText="1"/>
    </xf>
    <xf numFmtId="167" fontId="7" fillId="0" borderId="5" xfId="1" applyNumberFormat="1" applyFont="1" applyBorder="1" applyAlignment="1" applyProtection="1"/>
    <xf numFmtId="168" fontId="9" fillId="0" borderId="5" xfId="1" applyNumberFormat="1" applyFont="1" applyBorder="1" applyProtection="1"/>
    <xf numFmtId="168" fontId="10" fillId="0" borderId="5" xfId="1" applyNumberFormat="1" applyFont="1" applyBorder="1" applyAlignment="1" applyProtection="1">
      <alignment horizontal="right" wrapText="1"/>
    </xf>
    <xf numFmtId="0" fontId="4" fillId="0" borderId="0" xfId="12" applyFont="1" applyBorder="1" applyProtection="1"/>
    <xf numFmtId="0" fontId="23" fillId="0" borderId="0" xfId="12" applyFont="1" applyBorder="1" applyProtection="1"/>
    <xf numFmtId="0" fontId="22" fillId="0" borderId="0" xfId="3" applyFont="1" applyBorder="1" applyAlignment="1" applyProtection="1">
      <alignment horizontal="left"/>
    </xf>
    <xf numFmtId="168" fontId="10" fillId="0" borderId="0" xfId="12" applyNumberFormat="1" applyFont="1" applyBorder="1" applyAlignment="1" applyProtection="1"/>
    <xf numFmtId="3" fontId="10" fillId="0" borderId="0" xfId="12" applyNumberFormat="1" applyFont="1" applyBorder="1" applyProtection="1"/>
    <xf numFmtId="3" fontId="10" fillId="0" borderId="0" xfId="11" applyNumberFormat="1" applyFont="1" applyBorder="1"/>
    <xf numFmtId="168" fontId="10" fillId="0" borderId="0" xfId="11" applyNumberFormat="1" applyFont="1" applyBorder="1"/>
    <xf numFmtId="0" fontId="10" fillId="0" borderId="0" xfId="12" applyFont="1" applyFill="1" applyBorder="1" applyProtection="1"/>
    <xf numFmtId="0" fontId="34" fillId="4" borderId="0" xfId="13" applyFont="1" applyFill="1" applyBorder="1" applyAlignment="1" applyProtection="1">
      <alignment horizontal="left"/>
    </xf>
    <xf numFmtId="166" fontId="34" fillId="4" borderId="0" xfId="12" applyNumberFormat="1" applyFont="1" applyFill="1" applyBorder="1" applyProtection="1"/>
    <xf numFmtId="0" fontId="34" fillId="4" borderId="0" xfId="12" applyFont="1" applyFill="1" applyBorder="1" applyProtection="1"/>
    <xf numFmtId="166" fontId="32" fillId="4" borderId="0" xfId="12" applyNumberFormat="1" applyFont="1" applyFill="1" applyBorder="1" applyAlignment="1" applyProtection="1">
      <alignment horizontal="left"/>
    </xf>
    <xf numFmtId="166" fontId="32" fillId="4" borderId="0" xfId="12" applyNumberFormat="1" applyFont="1" applyFill="1" applyBorder="1" applyAlignment="1" applyProtection="1">
      <alignment horizontal="center"/>
    </xf>
    <xf numFmtId="171" fontId="32" fillId="4" borderId="0" xfId="12" applyNumberFormat="1" applyFont="1" applyFill="1" applyBorder="1" applyAlignment="1" applyProtection="1">
      <alignment horizontal="right"/>
      <protection locked="0"/>
    </xf>
    <xf numFmtId="0" fontId="32" fillId="4" borderId="0" xfId="12" applyFont="1" applyFill="1" applyBorder="1" applyAlignment="1" applyProtection="1">
      <alignment horizontal="left"/>
    </xf>
    <xf numFmtId="0" fontId="32" fillId="4" borderId="0" xfId="12" applyFont="1" applyFill="1" applyBorder="1" applyAlignment="1" applyProtection="1">
      <alignment horizontal="center"/>
    </xf>
    <xf numFmtId="168" fontId="32" fillId="4" borderId="0" xfId="12" applyNumberFormat="1" applyFont="1" applyFill="1" applyBorder="1" applyProtection="1"/>
    <xf numFmtId="0" fontId="10" fillId="0" borderId="5" xfId="12" applyFont="1" applyBorder="1" applyProtection="1"/>
    <xf numFmtId="0" fontId="25" fillId="0" borderId="0" xfId="14" applyFont="1" applyBorder="1" applyAlignment="1" applyProtection="1">
      <alignment horizontal="center"/>
    </xf>
    <xf numFmtId="0" fontId="4" fillId="0" borderId="0" xfId="14" applyFont="1" applyBorder="1" applyAlignment="1" applyProtection="1">
      <alignment horizontal="center"/>
    </xf>
    <xf numFmtId="0" fontId="26" fillId="0" borderId="0" xfId="14" applyFont="1" applyBorder="1" applyAlignment="1" applyProtection="1">
      <alignment horizontal="center"/>
    </xf>
    <xf numFmtId="0" fontId="27" fillId="0" borderId="0" xfId="14" applyFont="1" applyBorder="1" applyAlignment="1" applyProtection="1">
      <alignment horizontal="center"/>
    </xf>
    <xf numFmtId="0" fontId="14" fillId="0" borderId="0" xfId="14" applyFont="1" applyFill="1" applyBorder="1" applyProtection="1"/>
    <xf numFmtId="0" fontId="14" fillId="0" borderId="0" xfId="14" applyFont="1" applyFill="1" applyBorder="1" applyAlignment="1" applyProtection="1">
      <alignment horizontal="center"/>
    </xf>
    <xf numFmtId="0" fontId="10" fillId="0" borderId="0" xfId="14" applyFont="1" applyFill="1" applyBorder="1" applyAlignment="1" applyProtection="1">
      <alignment horizontal="left"/>
    </xf>
    <xf numFmtId="167" fontId="10" fillId="0" borderId="0" xfId="14" applyNumberFormat="1" applyFont="1" applyFill="1" applyBorder="1" applyAlignment="1" applyProtection="1">
      <alignment horizontal="center"/>
    </xf>
    <xf numFmtId="49" fontId="24" fillId="0" borderId="0" xfId="14" applyNumberFormat="1" applyFont="1" applyBorder="1" applyAlignment="1" applyProtection="1"/>
    <xf numFmtId="0" fontId="10" fillId="0" borderId="5" xfId="14" applyFont="1" applyBorder="1" applyAlignment="1" applyProtection="1">
      <alignment horizontal="left"/>
    </xf>
    <xf numFmtId="168" fontId="10" fillId="0" borderId="5" xfId="14" applyNumberFormat="1" applyFont="1" applyBorder="1" applyAlignment="1" applyProtection="1">
      <alignment horizontal="right"/>
      <protection locked="0"/>
    </xf>
    <xf numFmtId="171" fontId="10" fillId="0" borderId="5" xfId="15" applyNumberFormat="1" applyFont="1" applyBorder="1" applyAlignment="1" applyProtection="1">
      <alignment horizontal="right"/>
    </xf>
    <xf numFmtId="168" fontId="10" fillId="0" borderId="5" xfId="8" applyNumberFormat="1" applyFont="1" applyFill="1" applyBorder="1"/>
    <xf numFmtId="0" fontId="25" fillId="0" borderId="0" xfId="15" applyFont="1" applyBorder="1" applyProtection="1"/>
    <xf numFmtId="0" fontId="4" fillId="0" borderId="0" xfId="15" applyFont="1" applyBorder="1" applyAlignment="1" applyProtection="1">
      <alignment horizontal="right"/>
    </xf>
    <xf numFmtId="49" fontId="22" fillId="0" borderId="0" xfId="15" applyNumberFormat="1" applyFont="1" applyBorder="1" applyAlignment="1" applyProtection="1">
      <alignment horizontal="left"/>
    </xf>
    <xf numFmtId="0" fontId="25" fillId="0" borderId="0" xfId="15" applyFont="1" applyBorder="1" applyAlignment="1" applyProtection="1">
      <alignment horizontal="right"/>
    </xf>
    <xf numFmtId="0" fontId="14" fillId="0" borderId="0" xfId="15" applyFont="1" applyFill="1" applyBorder="1" applyAlignment="1" applyProtection="1">
      <alignment horizontal="right"/>
    </xf>
    <xf numFmtId="0" fontId="29" fillId="0" borderId="0" xfId="15" applyFont="1" applyFill="1" applyBorder="1" applyAlignment="1" applyProtection="1">
      <alignment horizontal="left"/>
    </xf>
    <xf numFmtId="167" fontId="29" fillId="0" borderId="0" xfId="15" applyNumberFormat="1" applyFont="1" applyFill="1" applyBorder="1" applyAlignment="1" applyProtection="1">
      <alignment horizontal="center"/>
    </xf>
    <xf numFmtId="167" fontId="29" fillId="0" borderId="0" xfId="15" applyNumberFormat="1" applyFont="1" applyFill="1" applyBorder="1" applyAlignment="1" applyProtection="1">
      <alignment horizontal="right"/>
    </xf>
    <xf numFmtId="0" fontId="26" fillId="0" borderId="0" xfId="15" applyFont="1" applyBorder="1" applyProtection="1"/>
    <xf numFmtId="0" fontId="26" fillId="0" borderId="0" xfId="15" applyFont="1" applyBorder="1" applyAlignment="1" applyProtection="1">
      <alignment horizontal="right"/>
    </xf>
    <xf numFmtId="49" fontId="24" fillId="0" borderId="0" xfId="15" applyNumberFormat="1" applyFont="1" applyBorder="1" applyAlignment="1" applyProtection="1">
      <alignment horizontal="left"/>
    </xf>
    <xf numFmtId="0" fontId="10" fillId="0" borderId="4" xfId="15" applyFont="1" applyBorder="1" applyProtection="1"/>
    <xf numFmtId="0" fontId="34" fillId="4" borderId="0" xfId="15" applyFont="1" applyFill="1" applyBorder="1" applyProtection="1"/>
    <xf numFmtId="0" fontId="26" fillId="0" borderId="4" xfId="15" applyFont="1" applyBorder="1" applyProtection="1"/>
    <xf numFmtId="0" fontId="14" fillId="0" borderId="5" xfId="15" applyFont="1" applyBorder="1" applyAlignment="1" applyProtection="1">
      <alignment horizontal="left"/>
    </xf>
    <xf numFmtId="0" fontId="14" fillId="0" borderId="5" xfId="15" applyFont="1" applyBorder="1" applyProtection="1"/>
    <xf numFmtId="166" fontId="14" fillId="0" borderId="5" xfId="15" applyNumberFormat="1" applyFont="1" applyBorder="1" applyAlignment="1" applyProtection="1">
      <alignment horizontal="right"/>
    </xf>
    <xf numFmtId="166" fontId="14" fillId="0" borderId="5" xfId="15" applyNumberFormat="1" applyFont="1" applyBorder="1" applyProtection="1"/>
    <xf numFmtId="0" fontId="30" fillId="0" borderId="0" xfId="15" applyFont="1" applyBorder="1" applyProtection="1"/>
    <xf numFmtId="166" fontId="4" fillId="0" borderId="0" xfId="15" applyNumberFormat="1" applyFont="1" applyBorder="1" applyProtection="1"/>
    <xf numFmtId="166" fontId="17" fillId="0" borderId="0" xfId="15" applyNumberFormat="1" applyFont="1" applyBorder="1" applyProtection="1"/>
    <xf numFmtId="166" fontId="30" fillId="0" borderId="0" xfId="15" applyNumberFormat="1" applyFont="1" applyBorder="1" applyProtection="1"/>
    <xf numFmtId="168" fontId="10" fillId="0" borderId="0" xfId="15" applyNumberFormat="1" applyFont="1" applyBorder="1" applyAlignment="1" applyProtection="1">
      <alignment horizontal="right"/>
    </xf>
    <xf numFmtId="166" fontId="34" fillId="4" borderId="0" xfId="15" applyNumberFormat="1" applyFont="1" applyFill="1" applyBorder="1" applyAlignment="1" applyProtection="1">
      <alignment horizontal="right"/>
    </xf>
    <xf numFmtId="166" fontId="34" fillId="4" borderId="0" xfId="15" applyNumberFormat="1" applyFont="1" applyFill="1" applyBorder="1" applyProtection="1"/>
    <xf numFmtId="171" fontId="14" fillId="0" borderId="5" xfId="15" applyNumberFormat="1" applyFont="1" applyBorder="1" applyProtection="1">
      <protection locked="0"/>
    </xf>
    <xf numFmtId="171" fontId="14" fillId="0" borderId="5" xfId="15" applyNumberFormat="1" applyFont="1" applyBorder="1" applyAlignment="1" applyProtection="1">
      <alignment horizontal="right"/>
      <protection locked="0"/>
    </xf>
    <xf numFmtId="164" fontId="32" fillId="4" borderId="0" xfId="1" applyFont="1" applyFill="1" applyBorder="1" applyAlignment="1" applyProtection="1">
      <alignment horizontal="left" vertical="center" wrapText="1"/>
    </xf>
    <xf numFmtId="168" fontId="33" fillId="4" borderId="0" xfId="1" applyNumberFormat="1" applyFont="1" applyFill="1" applyBorder="1" applyAlignment="1" applyProtection="1">
      <alignment horizontal="right" vertical="center"/>
    </xf>
    <xf numFmtId="168" fontId="32" fillId="4" borderId="0" xfId="1" applyNumberFormat="1" applyFont="1" applyFill="1" applyBorder="1" applyAlignment="1" applyProtection="1">
      <alignment horizontal="right" vertical="center" wrapText="1"/>
    </xf>
    <xf numFmtId="168" fontId="34" fillId="4" borderId="0" xfId="1" applyNumberFormat="1" applyFont="1" applyFill="1" applyBorder="1" applyAlignment="1" applyProtection="1">
      <alignment horizontal="right" vertical="center"/>
    </xf>
    <xf numFmtId="168" fontId="34" fillId="4" borderId="0" xfId="1" applyNumberFormat="1" applyFont="1" applyFill="1" applyBorder="1" applyAlignment="1" applyProtection="1">
      <alignment horizontal="right" vertical="center" wrapText="1"/>
    </xf>
    <xf numFmtId="168" fontId="35" fillId="4" borderId="0" xfId="1" applyNumberFormat="1" applyFont="1" applyFill="1" applyBorder="1" applyAlignment="1" applyProtection="1">
      <alignment horizontal="right" vertical="center"/>
    </xf>
    <xf numFmtId="164" fontId="36" fillId="0" borderId="0" xfId="1" applyFont="1" applyAlignment="1" applyProtection="1">
      <alignment vertical="center"/>
    </xf>
    <xf numFmtId="168" fontId="10" fillId="0" borderId="7" xfId="1" applyNumberFormat="1" applyFont="1" applyBorder="1" applyAlignment="1" applyProtection="1">
      <alignment horizontal="right" vertical="center"/>
    </xf>
    <xf numFmtId="166" fontId="7" fillId="0" borderId="0" xfId="1" applyNumberFormat="1" applyFont="1" applyAlignment="1" applyProtection="1"/>
    <xf numFmtId="168" fontId="10" fillId="0" borderId="0" xfId="12" applyNumberFormat="1" applyFont="1" applyAlignment="1" applyProtection="1"/>
    <xf numFmtId="3" fontId="10" fillId="0" borderId="0" xfId="11" applyNumberFormat="1" applyFont="1"/>
    <xf numFmtId="168" fontId="10" fillId="0" borderId="0" xfId="11" applyNumberFormat="1" applyFont="1"/>
    <xf numFmtId="164" fontId="10" fillId="0" borderId="0" xfId="1" applyFont="1" applyBorder="1" applyAlignment="1" applyProtection="1">
      <alignment horizontal="center" vertical="center"/>
    </xf>
    <xf numFmtId="168" fontId="10" fillId="0" borderId="0" xfId="1" applyNumberFormat="1" applyFont="1" applyFill="1" applyBorder="1" applyAlignment="1" applyProtection="1">
      <alignment horizontal="center" vertical="center"/>
    </xf>
    <xf numFmtId="166" fontId="7" fillId="0" borderId="0" xfId="1" applyNumberFormat="1" applyFont="1" applyProtection="1"/>
    <xf numFmtId="167" fontId="10" fillId="0" borderId="0" xfId="1" applyNumberFormat="1" applyFont="1" applyBorder="1" applyAlignment="1" applyProtection="1"/>
    <xf numFmtId="164" fontId="9" fillId="0" borderId="5" xfId="1" applyNumberFormat="1" applyFont="1" applyFill="1" applyBorder="1" applyAlignment="1" applyProtection="1">
      <alignment horizontal="left" vertical="center" wrapText="1"/>
    </xf>
    <xf numFmtId="164" fontId="7" fillId="0" borderId="5" xfId="1" applyFont="1" applyBorder="1" applyProtection="1"/>
    <xf numFmtId="167" fontId="7" fillId="0" borderId="5" xfId="1" applyNumberFormat="1" applyFont="1" applyBorder="1" applyProtection="1"/>
    <xf numFmtId="168" fontId="10" fillId="0" borderId="5" xfId="1" applyNumberFormat="1" applyFont="1" applyBorder="1" applyProtection="1"/>
    <xf numFmtId="168" fontId="21" fillId="0" borderId="5" xfId="1" applyNumberFormat="1" applyFont="1" applyBorder="1" applyAlignment="1" applyProtection="1">
      <alignment horizontal="right" wrapText="1"/>
    </xf>
    <xf numFmtId="3" fontId="10" fillId="0" borderId="0" xfId="1" applyNumberFormat="1" applyFont="1" applyBorder="1" applyAlignment="1" applyProtection="1">
      <alignment horizontal="right" vertical="center" wrapText="1"/>
    </xf>
    <xf numFmtId="3" fontId="10" fillId="0" borderId="0" xfId="1" applyNumberFormat="1" applyFont="1" applyBorder="1" applyAlignment="1" applyProtection="1">
      <alignment horizontal="right" vertical="center"/>
    </xf>
    <xf numFmtId="3" fontId="10" fillId="0" borderId="0" xfId="1" applyNumberFormat="1" applyFont="1" applyFill="1" applyBorder="1" applyAlignment="1" applyProtection="1">
      <alignment horizontal="right" vertical="center" wrapText="1"/>
    </xf>
    <xf numFmtId="168" fontId="10" fillId="0" borderId="8" xfId="1" applyNumberFormat="1" applyFont="1" applyFill="1" applyBorder="1" applyAlignment="1" applyProtection="1">
      <alignment horizontal="right" vertical="center"/>
    </xf>
    <xf numFmtId="168" fontId="10" fillId="0" borderId="7" xfId="1" applyNumberFormat="1" applyFont="1" applyFill="1" applyBorder="1" applyAlignment="1" applyProtection="1">
      <alignment horizontal="right" vertical="center"/>
    </xf>
    <xf numFmtId="167" fontId="32" fillId="4" borderId="0" xfId="1" applyNumberFormat="1" applyFont="1" applyFill="1" applyBorder="1" applyAlignment="1" applyProtection="1">
      <alignment horizontal="right"/>
    </xf>
    <xf numFmtId="171" fontId="14" fillId="0" borderId="0" xfId="15" applyNumberFormat="1" applyFont="1" applyBorder="1" applyAlignment="1" applyProtection="1">
      <alignment horizontal="right"/>
      <protection locked="0"/>
    </xf>
    <xf numFmtId="0" fontId="10" fillId="0" borderId="0" xfId="14" applyFont="1" applyProtection="1"/>
    <xf numFmtId="0" fontId="10" fillId="0" borderId="0" xfId="14" applyFont="1" applyAlignment="1" applyProtection="1">
      <alignment horizontal="center"/>
    </xf>
    <xf numFmtId="49" fontId="10" fillId="0" borderId="0" xfId="15" applyNumberFormat="1" applyFont="1" applyBorder="1" applyAlignment="1" applyProtection="1">
      <alignment horizontal="left"/>
    </xf>
    <xf numFmtId="0" fontId="10" fillId="0" borderId="0" xfId="15" applyFont="1" applyBorder="1" applyAlignment="1" applyProtection="1">
      <alignment horizontal="right"/>
    </xf>
    <xf numFmtId="0" fontId="32" fillId="4" borderId="0" xfId="14" applyFont="1" applyFill="1" applyBorder="1" applyAlignment="1" applyProtection="1">
      <alignment horizontal="left"/>
    </xf>
    <xf numFmtId="168" fontId="32" fillId="4" borderId="0" xfId="14" applyNumberFormat="1" applyFont="1" applyFill="1" applyBorder="1" applyAlignment="1" applyProtection="1">
      <alignment horizontal="right"/>
    </xf>
    <xf numFmtId="171" fontId="32" fillId="4" borderId="0" xfId="14" applyNumberFormat="1" applyFont="1" applyFill="1" applyBorder="1" applyAlignment="1" applyProtection="1">
      <alignment horizontal="right"/>
    </xf>
    <xf numFmtId="171" fontId="32" fillId="4" borderId="0" xfId="15" applyNumberFormat="1" applyFont="1" applyFill="1" applyBorder="1" applyAlignment="1" applyProtection="1">
      <alignment horizontal="right"/>
    </xf>
    <xf numFmtId="0" fontId="32" fillId="4" borderId="0" xfId="15" applyFont="1" applyFill="1" applyBorder="1" applyAlignment="1" applyProtection="1">
      <alignment horizontal="left"/>
    </xf>
    <xf numFmtId="168" fontId="32" fillId="4" borderId="0" xfId="15" applyNumberFormat="1" applyFont="1" applyFill="1" applyBorder="1" applyProtection="1"/>
    <xf numFmtId="164" fontId="33" fillId="4" borderId="0" xfId="1" applyFont="1" applyFill="1" applyBorder="1" applyAlignment="1" applyProtection="1">
      <alignment vertical="center"/>
    </xf>
    <xf numFmtId="164" fontId="32" fillId="4" borderId="0" xfId="1" applyNumberFormat="1" applyFont="1" applyFill="1" applyBorder="1" applyAlignment="1" applyProtection="1">
      <alignment vertical="center"/>
    </xf>
    <xf numFmtId="1" fontId="32" fillId="4" borderId="0" xfId="2" applyNumberFormat="1" applyFont="1" applyFill="1" applyBorder="1" applyAlignment="1" applyProtection="1">
      <alignment horizontal="center" vertical="center" wrapText="1"/>
    </xf>
    <xf numFmtId="164" fontId="32" fillId="4" borderId="0" xfId="1" applyFont="1" applyFill="1" applyBorder="1" applyAlignment="1" applyProtection="1">
      <alignment horizontal="center" vertical="center" wrapText="1"/>
    </xf>
    <xf numFmtId="166" fontId="32" fillId="4" borderId="0" xfId="1" applyNumberFormat="1" applyFont="1" applyFill="1" applyBorder="1" applyAlignment="1" applyProtection="1">
      <alignment horizontal="right" vertical="center"/>
    </xf>
    <xf numFmtId="168" fontId="10" fillId="0" borderId="0" xfId="1" applyNumberFormat="1" applyFont="1" applyFill="1" applyBorder="1" applyAlignment="1" applyProtection="1">
      <alignment vertical="center"/>
    </xf>
    <xf numFmtId="168" fontId="10" fillId="0" borderId="0" xfId="1" applyNumberFormat="1" applyFont="1" applyFill="1" applyBorder="1" applyAlignment="1" applyProtection="1">
      <alignment vertical="center" wrapText="1"/>
    </xf>
    <xf numFmtId="3" fontId="10" fillId="0" borderId="0" xfId="1" applyNumberFormat="1" applyFont="1" applyFill="1" applyBorder="1" applyAlignment="1" applyProtection="1">
      <alignment horizontal="right" vertical="center"/>
    </xf>
    <xf numFmtId="168" fontId="10" fillId="0" borderId="0" xfId="14" applyNumberFormat="1" applyFont="1" applyFill="1" applyBorder="1" applyAlignment="1" applyProtection="1">
      <alignment horizontal="right"/>
    </xf>
    <xf numFmtId="172" fontId="7" fillId="0" borderId="0" xfId="1" applyNumberFormat="1" applyFont="1" applyProtection="1"/>
    <xf numFmtId="173" fontId="7" fillId="0" borderId="0" xfId="1" applyNumberFormat="1" applyFont="1" applyProtection="1"/>
    <xf numFmtId="2" fontId="7" fillId="0" borderId="0" xfId="1" applyNumberFormat="1" applyFont="1" applyProtection="1"/>
    <xf numFmtId="164" fontId="9" fillId="0" borderId="0" xfId="1" applyFont="1" applyBorder="1" applyAlignment="1" applyProtection="1">
      <alignment vertical="center"/>
    </xf>
    <xf numFmtId="164" fontId="9" fillId="0" borderId="0" xfId="1" applyFont="1" applyBorder="1" applyProtection="1"/>
    <xf numFmtId="167" fontId="9" fillId="0" borderId="0" xfId="1" applyNumberFormat="1" applyFont="1" applyBorder="1" applyProtection="1"/>
    <xf numFmtId="167" fontId="10" fillId="0" borderId="0" xfId="1" applyNumberFormat="1" applyFont="1" applyBorder="1" applyAlignment="1" applyProtection="1">
      <alignment horizontal="right"/>
    </xf>
    <xf numFmtId="166" fontId="9" fillId="0" borderId="0" xfId="1" applyNumberFormat="1" applyFont="1" applyBorder="1" applyAlignment="1" applyProtection="1">
      <alignment horizontal="right" wrapText="1"/>
    </xf>
    <xf numFmtId="164" fontId="32" fillId="4" borderId="0" xfId="1" applyFont="1" applyFill="1" applyBorder="1" applyAlignment="1" applyProtection="1">
      <alignment horizontal="right" vertical="center" wrapText="1"/>
    </xf>
    <xf numFmtId="0" fontId="32" fillId="4" borderId="0" xfId="13" applyFont="1" applyFill="1" applyBorder="1" applyAlignment="1" applyProtection="1">
      <alignment horizontal="left"/>
    </xf>
    <xf numFmtId="0" fontId="32" fillId="4" borderId="0" xfId="13" applyFont="1" applyFill="1" applyBorder="1" applyAlignment="1" applyProtection="1">
      <alignment horizontal="center"/>
    </xf>
    <xf numFmtId="0" fontId="32" fillId="4" borderId="0" xfId="13" applyFont="1" applyFill="1" applyBorder="1" applyAlignment="1" applyProtection="1">
      <alignment horizontal="right"/>
    </xf>
    <xf numFmtId="0" fontId="32" fillId="4" borderId="0" xfId="12" applyFont="1" applyFill="1" applyBorder="1" applyProtection="1"/>
    <xf numFmtId="0" fontId="32" fillId="4" borderId="0" xfId="14" applyFont="1" applyFill="1" applyBorder="1" applyProtection="1"/>
    <xf numFmtId="167" fontId="32" fillId="4" borderId="0" xfId="14" applyNumberFormat="1" applyFont="1" applyFill="1" applyBorder="1" applyAlignment="1" applyProtection="1">
      <alignment horizontal="right"/>
    </xf>
    <xf numFmtId="0" fontId="32" fillId="4" borderId="0" xfId="14" applyFont="1" applyFill="1" applyBorder="1" applyAlignment="1" applyProtection="1">
      <alignment horizontal="center"/>
    </xf>
    <xf numFmtId="0" fontId="32" fillId="4" borderId="0" xfId="15" applyFont="1" applyFill="1" applyBorder="1" applyProtection="1"/>
    <xf numFmtId="167" fontId="32" fillId="4" borderId="4" xfId="15" applyNumberFormat="1" applyFont="1" applyFill="1" applyBorder="1" applyAlignment="1" applyProtection="1">
      <alignment horizontal="center"/>
    </xf>
    <xf numFmtId="167" fontId="32" fillId="4" borderId="0" xfId="15" applyNumberFormat="1" applyFont="1" applyFill="1" applyBorder="1" applyAlignment="1" applyProtection="1">
      <alignment horizontal="right"/>
    </xf>
    <xf numFmtId="0" fontId="32" fillId="4" borderId="0" xfId="15" applyFont="1" applyFill="1" applyBorder="1" applyAlignment="1" applyProtection="1">
      <alignment horizontal="right"/>
    </xf>
    <xf numFmtId="0" fontId="33" fillId="4" borderId="0" xfId="15" applyFont="1" applyFill="1" applyBorder="1" applyProtection="1"/>
    <xf numFmtId="166" fontId="32" fillId="4" borderId="0" xfId="15" applyNumberFormat="1" applyFont="1" applyFill="1" applyBorder="1" applyAlignment="1" applyProtection="1">
      <alignment horizontal="right"/>
    </xf>
    <xf numFmtId="168" fontId="10" fillId="0" borderId="0" xfId="16" applyNumberFormat="1" applyFont="1"/>
    <xf numFmtId="3" fontId="10" fillId="0" borderId="0" xfId="16" applyNumberFormat="1" applyFont="1" applyBorder="1"/>
    <xf numFmtId="0" fontId="34" fillId="0" borderId="0" xfId="12" applyFont="1" applyBorder="1" applyProtection="1"/>
    <xf numFmtId="49" fontId="32" fillId="4" borderId="0" xfId="1" applyNumberFormat="1" applyFont="1" applyFill="1" applyBorder="1" applyAlignment="1" applyProtection="1">
      <alignment horizontal="center" vertical="center"/>
    </xf>
    <xf numFmtId="49" fontId="32" fillId="4" borderId="4" xfId="1" applyNumberFormat="1" applyFont="1" applyFill="1" applyBorder="1" applyAlignment="1" applyProtection="1">
      <alignment horizontal="center" vertical="center"/>
    </xf>
    <xf numFmtId="1" fontId="32" fillId="4" borderId="0" xfId="2" applyNumberFormat="1" applyFont="1" applyFill="1" applyBorder="1" applyAlignment="1" applyProtection="1">
      <alignment horizontal="right" vertical="center" wrapText="1"/>
    </xf>
    <xf numFmtId="164" fontId="34" fillId="4" borderId="0" xfId="1" applyNumberFormat="1" applyFont="1" applyFill="1" applyBorder="1" applyAlignment="1" applyProtection="1">
      <alignment vertical="center"/>
    </xf>
    <xf numFmtId="1" fontId="34" fillId="4" borderId="0" xfId="2" applyNumberFormat="1" applyFont="1" applyFill="1" applyBorder="1" applyAlignment="1" applyProtection="1">
      <alignment horizontal="center" wrapText="1"/>
    </xf>
    <xf numFmtId="1" fontId="34" fillId="4" borderId="0" xfId="2" applyNumberFormat="1" applyFont="1" applyFill="1" applyBorder="1" applyAlignment="1" applyProtection="1">
      <alignment horizontal="center" vertical="center" wrapText="1"/>
    </xf>
    <xf numFmtId="0" fontId="34" fillId="4" borderId="0" xfId="2" applyNumberFormat="1" applyFont="1" applyFill="1" applyBorder="1" applyAlignment="1" applyProtection="1">
      <alignment vertical="center"/>
    </xf>
    <xf numFmtId="49" fontId="34" fillId="4" borderId="0" xfId="2" applyNumberFormat="1" applyFont="1" applyFill="1" applyBorder="1" applyAlignment="1" applyProtection="1"/>
    <xf numFmtId="49" fontId="34" fillId="4" borderId="0" xfId="2" applyNumberFormat="1" applyFont="1" applyFill="1" applyBorder="1" applyAlignment="1" applyProtection="1">
      <alignment vertical="center"/>
    </xf>
    <xf numFmtId="49" fontId="34" fillId="4" borderId="0" xfId="2" applyNumberFormat="1" applyFont="1" applyFill="1" applyBorder="1" applyAlignment="1" applyProtection="1">
      <alignment horizontal="right" vertical="center"/>
    </xf>
    <xf numFmtId="49" fontId="34" fillId="4" borderId="0" xfId="2" applyNumberFormat="1" applyFont="1" applyFill="1" applyBorder="1" applyAlignment="1" applyProtection="1">
      <alignment horizontal="right"/>
    </xf>
    <xf numFmtId="1" fontId="9" fillId="0" borderId="0" xfId="1" applyNumberFormat="1" applyFont="1" applyBorder="1" applyAlignment="1" applyProtection="1">
      <alignment horizontal="right" wrapText="1"/>
    </xf>
    <xf numFmtId="0" fontId="39" fillId="0" borderId="0" xfId="15" applyFont="1" applyProtection="1"/>
    <xf numFmtId="0" fontId="34" fillId="0" borderId="0" xfId="15" applyFont="1" applyProtection="1"/>
    <xf numFmtId="164" fontId="33" fillId="0" borderId="0" xfId="1" applyFont="1" applyAlignment="1" applyProtection="1">
      <alignment vertical="center"/>
    </xf>
    <xf numFmtId="0" fontId="40" fillId="0" borderId="0" xfId="15" applyFont="1" applyProtection="1"/>
    <xf numFmtId="0" fontId="40" fillId="0" borderId="0" xfId="15" applyFont="1" applyBorder="1" applyProtection="1"/>
    <xf numFmtId="171" fontId="40" fillId="0" borderId="0" xfId="15" applyNumberFormat="1" applyFont="1" applyProtection="1"/>
    <xf numFmtId="171" fontId="34" fillId="0" borderId="0" xfId="15" applyNumberFormat="1" applyFont="1" applyBorder="1" applyProtection="1"/>
    <xf numFmtId="168" fontId="40" fillId="0" borderId="0" xfId="15" applyNumberFormat="1" applyFont="1" applyProtection="1"/>
    <xf numFmtId="0" fontId="34" fillId="0" borderId="0" xfId="14" applyFont="1" applyProtection="1"/>
    <xf numFmtId="49" fontId="32" fillId="4" borderId="4" xfId="1" applyNumberFormat="1" applyFont="1" applyFill="1" applyBorder="1" applyAlignment="1" applyProtection="1">
      <alignment horizontal="center" vertical="center"/>
    </xf>
    <xf numFmtId="0" fontId="32" fillId="4" borderId="4" xfId="1" applyNumberFormat="1" applyFont="1" applyFill="1" applyBorder="1" applyAlignment="1" applyProtection="1">
      <alignment horizontal="center" vertical="center"/>
    </xf>
    <xf numFmtId="49" fontId="24" fillId="0" borderId="0" xfId="1" applyNumberFormat="1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49" fontId="32" fillId="4" borderId="0" xfId="1" applyNumberFormat="1" applyFont="1" applyFill="1" applyBorder="1" applyAlignment="1" applyProtection="1">
      <alignment horizontal="center" vertical="center"/>
    </xf>
    <xf numFmtId="167" fontId="32" fillId="4" borderId="0" xfId="15" applyNumberFormat="1" applyFont="1" applyFill="1" applyBorder="1" applyAlignment="1" applyProtection="1">
      <alignment horizontal="center"/>
    </xf>
    <xf numFmtId="167" fontId="10" fillId="0" borderId="0" xfId="15" applyNumberFormat="1" applyFont="1" applyFill="1" applyBorder="1" applyAlignment="1" applyProtection="1">
      <alignment horizontal="center"/>
    </xf>
  </cellXfs>
  <cellStyles count="17">
    <cellStyle name="Encabezado 1" xfId="4"/>
    <cellStyle name="Euro" xfId="5"/>
    <cellStyle name="Millares 2" xfId="6"/>
    <cellStyle name="Millares 2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6"/>
    <cellStyle name="Normal_CINT-1" xfId="13"/>
    <cellStyle name="Normal_CINT-2" xfId="3"/>
    <cellStyle name="Normal_CINT-35" xfId="12"/>
    <cellStyle name="Normal_CINT-6" xfId="14"/>
    <cellStyle name="Normal_CINT-78" xfId="15"/>
    <cellStyle name="Normal_IND-1" xfId="2"/>
    <cellStyle name="Normal_IND-4" xfId="1"/>
  </cellStyles>
  <dxfs count="10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</dxfs>
  <tableStyles count="0" defaultTableStyle="TableStyleMedium2" defaultPivotStyle="PivotStyleLight16"/>
  <colors>
    <mruColors>
      <color rgb="FF6695C4"/>
      <color rgb="FFB73826"/>
      <color rgb="FF9E4E16"/>
      <color rgb="FFD39337"/>
      <color rgb="FF4B77A3"/>
      <color rgb="FF4EAF4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>
                <a:solidFill>
                  <a:srgbClr val="000099"/>
                </a:solidFill>
                <a:latin typeface="Arial" pitchFamily="34" charset="0"/>
                <a:cs typeface="Arial" pitchFamily="34" charset="0"/>
              </a:rPr>
              <a:t>14.2 Gráfico:</a:t>
            </a:r>
            <a:r>
              <a:rPr lang="en-US" sz="900" baseline="0">
                <a:solidFill>
                  <a:srgbClr val="000099"/>
                </a:solidFill>
                <a:latin typeface="Arial" pitchFamily="34" charset="0"/>
                <a:cs typeface="Arial" pitchFamily="34" charset="0"/>
              </a:rPr>
              <a:t> </a:t>
            </a:r>
            <a:r>
              <a:rPr lang="en-US" sz="900">
                <a:solidFill>
                  <a:srgbClr val="000099"/>
                </a:solidFill>
                <a:latin typeface="Arial" pitchFamily="34" charset="0"/>
                <a:cs typeface="Arial" pitchFamily="34" charset="0"/>
              </a:rPr>
              <a:t>Estructura de la producción nacional en la oferta de productos seleccionados  en el año 2019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('14.2   (2)'!$C$9,'14.2   (2)'!$C$25,'14.2   (2)'!$C$41,'14.2   (2)'!$C$46,'14.2   (2)'!$C$49,'14.2   (2)'!$C$56,'14.2   (2)'!$C$59,'14.2   (2)'!$C$62,'14.2   (2)'!$C$66)</c:f>
              <c:strCache>
                <c:ptCount val="9"/>
                <c:pt idx="0">
                  <c:v>Agropecuarios</c:v>
                </c:pt>
                <c:pt idx="1">
                  <c:v>Alimenticios</c:v>
                </c:pt>
                <c:pt idx="2">
                  <c:v>Bebidas</c:v>
                </c:pt>
                <c:pt idx="3">
                  <c:v>Prendas de vestir</c:v>
                </c:pt>
                <c:pt idx="4">
                  <c:v>Edición e impresión y  reproducción de grabaciones</c:v>
                </c:pt>
                <c:pt idx="5">
                  <c:v>Productos de caucho y de plástico</c:v>
                </c:pt>
                <c:pt idx="6">
                  <c:v>Productos para la construcción</c:v>
                </c:pt>
                <c:pt idx="7">
                  <c:v>Metales comunes</c:v>
                </c:pt>
                <c:pt idx="8">
                  <c:v>Maquinarias y  equipos</c:v>
                </c:pt>
              </c:strCache>
            </c:strRef>
          </c:cat>
          <c:val>
            <c:numRef>
              <c:f>('14.2   (2)'!$N$9,'14.2   (2)'!$N$25,'14.2   (2)'!$N$41,'14.2   (2)'!$N$46,'14.2   (2)'!$N$49,'14.2   (2)'!$N$56,'14.2   (2)'!$N$59,'14.2   (2)'!$N$62,'14.2   (2)'!$N$66)</c:f>
              <c:numCache>
                <c:formatCode>0.0_)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93280"/>
        <c:axId val="138275072"/>
      </c:barChart>
      <c:catAx>
        <c:axId val="13859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8275072"/>
        <c:crosses val="autoZero"/>
        <c:auto val="1"/>
        <c:lblAlgn val="ctr"/>
        <c:lblOffset val="100"/>
        <c:noMultiLvlLbl val="0"/>
      </c:catAx>
      <c:valAx>
        <c:axId val="138275072"/>
        <c:scaling>
          <c:orientation val="minMax"/>
        </c:scaling>
        <c:delete val="1"/>
        <c:axPos val="b"/>
        <c:numFmt formatCode="0.0_)" sourceLinked="1"/>
        <c:majorTickMark val="out"/>
        <c:minorTickMark val="none"/>
        <c:tickLblPos val="nextTo"/>
        <c:crossAx val="1385932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55118110236220474" l="0.31496062992125984" r="0.31496062992125984" t="0.55118110236220474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902352696231521E-2"/>
          <c:y val="0.21476517633397676"/>
          <c:w val="0.70972882761922096"/>
          <c:h val="0.686890270003089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'14.6'!$B$6:$B$8</c:f>
              <c:strCache>
                <c:ptCount val="1"/>
                <c:pt idx="0">
                  <c:v>Circulación  Mercantil  Minorista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787563874940368E-4"/>
                  <c:y val="-1.38522834125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5950611576426152E-3"/>
                  <c:y val="-1.3733556600805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514501271351072E-3"/>
                  <c:y val="-1.3422823520873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5772933911056245E-3"/>
                  <c:y val="-1.7897098027831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'14.6'!$A$25:$A$29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'14.6'!$B$25:$B$29</c:f>
              <c:numCache>
                <c:formatCode>#\ ###\ ###.0</c:formatCode>
                <c:ptCount val="5"/>
                <c:pt idx="0">
                  <c:v>32175.468700000005</c:v>
                </c:pt>
                <c:pt idx="1">
                  <c:v>30594.769590000004</c:v>
                </c:pt>
                <c:pt idx="2">
                  <c:v>26402.379151919995</c:v>
                </c:pt>
                <c:pt idx="3">
                  <c:v>123567.30444587997</c:v>
                </c:pt>
                <c:pt idx="4" formatCode="#,##0.0">
                  <c:v>143616.62852670002</c:v>
                </c:pt>
              </c:numCache>
            </c:numRef>
          </c:val>
        </c:ser>
        <c:ser>
          <c:idx val="1"/>
          <c:order val="1"/>
          <c:tx>
            <c:strRef>
              <c:f>'14.6'!$C$7:$C$8</c:f>
              <c:strCache>
                <c:ptCount val="1"/>
                <c:pt idx="0">
                  <c:v>  Comercio  Minorista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8.9656444701601001E-3"/>
                  <c:y val="-9.25926263461017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1126093263901118E-3"/>
                  <c:y val="-4.4149184947938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9.242534778999269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1649182829782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0820320632937671E-2"/>
                  <c:y val="-4.47427450695784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'14.6'!$A$25:$A$29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'14.6'!$C$25:$C$29</c:f>
              <c:numCache>
                <c:formatCode>#\ ###\ ###.0</c:formatCode>
                <c:ptCount val="5"/>
                <c:pt idx="0">
                  <c:v>21960.600000000002</c:v>
                </c:pt>
                <c:pt idx="1">
                  <c:v>20725.899900000004</c:v>
                </c:pt>
                <c:pt idx="2">
                  <c:v>17690.916071259995</c:v>
                </c:pt>
                <c:pt idx="3">
                  <c:v>94565.072749709972</c:v>
                </c:pt>
                <c:pt idx="4">
                  <c:v>104095.93508742002</c:v>
                </c:pt>
              </c:numCache>
            </c:numRef>
          </c:val>
        </c:ser>
        <c:ser>
          <c:idx val="2"/>
          <c:order val="2"/>
          <c:tx>
            <c:strRef>
              <c:f>'14.6'!$D$7:$D$8</c:f>
              <c:strCache>
                <c:ptCount val="1"/>
                <c:pt idx="0">
                  <c:v>Alimentación   Pública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8.796592119275826E-3"/>
                  <c:y val="-1.2927972050150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796592119275826E-3"/>
                  <c:y val="-1.484835770208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9.3502050262886469E-3"/>
                  <c:y val="-7.38371514425311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9.3502050262886469E-3"/>
                  <c:y val="-1.0087128203240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ctr" anchorCtr="1"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'14.6'!$A$25:$A$29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'14.6'!$D$25:$D$29</c:f>
              <c:numCache>
                <c:formatCode>#\ ###\ ###.0</c:formatCode>
                <c:ptCount val="5"/>
                <c:pt idx="0">
                  <c:v>10214.868700000001</c:v>
                </c:pt>
                <c:pt idx="1">
                  <c:v>9868.8696900000014</c:v>
                </c:pt>
                <c:pt idx="2">
                  <c:v>8711.4630806599998</c:v>
                </c:pt>
                <c:pt idx="3">
                  <c:v>29002.231696169998</c:v>
                </c:pt>
                <c:pt idx="4">
                  <c:v>39520.693439280003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9458048"/>
        <c:axId val="138277952"/>
        <c:axId val="0"/>
      </c:bar3DChart>
      <c:catAx>
        <c:axId val="1394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es-MX"/>
          </a:p>
        </c:txPr>
        <c:crossAx val="138277952"/>
        <c:crosses val="autoZero"/>
        <c:auto val="1"/>
        <c:lblAlgn val="ctr"/>
        <c:lblOffset val="100"/>
        <c:noMultiLvlLbl val="0"/>
      </c:catAx>
      <c:valAx>
        <c:axId val="138277952"/>
        <c:scaling>
          <c:orientation val="minMax"/>
        </c:scaling>
        <c:delete val="1"/>
        <c:axPos val="l"/>
        <c:numFmt formatCode="#\ ###\ ###.0" sourceLinked="1"/>
        <c:majorTickMark val="out"/>
        <c:minorTickMark val="none"/>
        <c:tickLblPos val="nextTo"/>
        <c:crossAx val="1394580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="0">
                <a:solidFill>
                  <a:sysClr val="windowText" lastClr="000000"/>
                </a:solidFill>
              </a:defRPr>
            </a:pPr>
            <a:endParaRPr lang="es-MX"/>
          </a:p>
        </c:txPr>
      </c:legendEntry>
      <c:legendEntry>
        <c:idx val="1"/>
        <c:txPr>
          <a:bodyPr/>
          <a:lstStyle/>
          <a:p>
            <a:pPr>
              <a:defRPr sz="800" b="0">
                <a:solidFill>
                  <a:sysClr val="windowText" lastClr="000000"/>
                </a:solidFill>
              </a:defRPr>
            </a:pPr>
            <a:endParaRPr lang="es-MX"/>
          </a:p>
        </c:txPr>
      </c:legendEntry>
      <c:legendEntry>
        <c:idx val="2"/>
        <c:txPr>
          <a:bodyPr/>
          <a:lstStyle/>
          <a:p>
            <a:pPr>
              <a:defRPr sz="800" b="0">
                <a:solidFill>
                  <a:sysClr val="windowText" lastClr="000000"/>
                </a:solidFill>
              </a:defRPr>
            </a:pPr>
            <a:endParaRPr lang="es-MX"/>
          </a:p>
        </c:txPr>
      </c:legendEntry>
      <c:layout>
        <c:manualLayout>
          <c:xMode val="edge"/>
          <c:yMode val="edge"/>
          <c:x val="0.6980978720635127"/>
          <c:y val="0.33290909589673895"/>
          <c:w val="0.29914730699984815"/>
          <c:h val="0.33418146953906341"/>
        </c:manualLayout>
      </c:layout>
      <c:overlay val="0"/>
      <c:txPr>
        <a:bodyPr/>
        <a:lstStyle/>
        <a:p>
          <a:pPr>
            <a:defRPr sz="800" b="0"/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 rtl="0">
        <a:defRPr lang="es-ES" sz="900" b="1" i="0" u="none" strike="noStrike" kern="1200" baseline="0">
          <a:solidFill>
            <a:srgbClr val="000099"/>
          </a:solidFill>
          <a:latin typeface="Arial" pitchFamily="34" charset="0"/>
          <a:ea typeface="+mn-ea"/>
          <a:cs typeface="Arial" pitchFamily="34" charset="0"/>
        </a:defRPr>
      </a:pPr>
      <a:endParaRPr lang="es-MX"/>
    </a:p>
  </c:txPr>
  <c:printSettings>
    <c:headerFooter/>
    <c:pageMargins b="0.55118110236220474" l="0.70866141732283472" r="0.51181102362204722" t="0.55118110236220474" header="0.31496062992125984" footer="0.31496062992125984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8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Gráfico: Ventas por conceptos en la alimentación pública por provincias, año 2022</a:t>
            </a:r>
            <a:endPara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4163017031630171"/>
          <c:y val="2.6936026936026935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B77A3"/>
              </a:solidFill>
            </c:spPr>
          </c:dPt>
          <c:dPt>
            <c:idx val="1"/>
            <c:bubble3D val="0"/>
            <c:spPr>
              <a:solidFill>
                <a:srgbClr val="B73826"/>
              </a:solidFill>
            </c:spPr>
          </c:dPt>
          <c:dPt>
            <c:idx val="2"/>
            <c:bubble3D val="0"/>
            <c:spPr>
              <a:solidFill>
                <a:srgbClr val="9E4E16"/>
              </a:solidFill>
            </c:spPr>
          </c:dPt>
          <c:dPt>
            <c:idx val="3"/>
            <c:bubble3D val="0"/>
            <c:spPr>
              <a:solidFill>
                <a:srgbClr val="D39337"/>
              </a:solidFill>
            </c:spPr>
          </c:dPt>
          <c:dLbls>
            <c:dLbl>
              <c:idx val="0"/>
              <c:layout>
                <c:manualLayout>
                  <c:x val="-0.11543029063359514"/>
                  <c:y val="3.626086665086478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3414257959243111E-2"/>
                  <c:y val="-1.49808257544218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5244279837025415E-2"/>
                  <c:y val="1.22398595759580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6.6608248685181726E-2"/>
                  <c:y val="1.484353516799320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'14-8 '!$C$8:$G$9</c:f>
              <c:multiLvlStrCache>
                <c:ptCount val="5"/>
                <c:lvl>
                  <c:pt idx="0">
                    <c:v>Comestibles (a)</c:v>
                  </c:pt>
                  <c:pt idx="1">
                    <c:v>alcohólicas</c:v>
                  </c:pt>
                  <c:pt idx="2">
                    <c:v>Cervezas</c:v>
                  </c:pt>
                  <c:pt idx="3">
                    <c:v>cigarros</c:v>
                  </c:pt>
                </c:lvl>
                <c:lvl>
                  <c:pt idx="1">
                    <c:v>Bebidas</c:v>
                  </c:pt>
                  <c:pt idx="3">
                    <c:v>Tabacos y</c:v>
                  </c:pt>
                  <c:pt idx="4">
                    <c:v>Otros</c:v>
                  </c:pt>
                </c:lvl>
              </c:multiLvlStrCache>
            </c:multiLvlStrRef>
          </c:cat>
          <c:val>
            <c:numRef>
              <c:f>'14-8 '!$C$22:$G$22</c:f>
              <c:numCache>
                <c:formatCode>#,##0.0</c:formatCode>
                <c:ptCount val="5"/>
                <c:pt idx="0">
                  <c:v>14615.730152759999</c:v>
                </c:pt>
                <c:pt idx="1">
                  <c:v>2421.3953384699998</c:v>
                </c:pt>
                <c:pt idx="2">
                  <c:v>1603.0115987400002</c:v>
                </c:pt>
                <c:pt idx="3">
                  <c:v>1568.5984051599996</c:v>
                </c:pt>
                <c:pt idx="4">
                  <c:v>19311.957944150006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8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Gráfico:</a:t>
            </a:r>
            <a:r>
              <a:rPr lang="en-US" sz="8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</a:t>
            </a:r>
            <a:r>
              <a:rPr lang="en-US" sz="8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Estructura de la producción nacional en la oferta total de productos seleccionados  en el año 2021 (Por ciento)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4360944499423911"/>
          <c:y val="0.19800487836546934"/>
          <c:w val="0.55176225922579347"/>
          <c:h val="0.74846715328467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'[1]14.2  '!$N$6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EAF4C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('[1]14.2  '!$C$9,'[1]14.2  '!$C$25,'[1]14.2  '!$C$41,'[1]14.2  '!$C$49,'[1]14.2  '!$C$81,'[1]14.2  '!$C$94,'[1]14.2  '!$C$97,'[1]14.2  '!$C$100,'[1]14.2  '!$C$108)</c:f>
              <c:strCache>
                <c:ptCount val="9"/>
                <c:pt idx="0">
                  <c:v>Agropecuarios</c:v>
                </c:pt>
                <c:pt idx="1">
                  <c:v>Alimenticios</c:v>
                </c:pt>
                <c:pt idx="2">
                  <c:v>Bebidas</c:v>
                </c:pt>
                <c:pt idx="3">
                  <c:v>Prendas de vestir</c:v>
                </c:pt>
                <c:pt idx="4">
                  <c:v>Edición e impresión y  reproducción de grabaciones</c:v>
                </c:pt>
                <c:pt idx="5">
                  <c:v>Productos de caucho y de plástico</c:v>
                </c:pt>
                <c:pt idx="6">
                  <c:v>Productos para la construcción</c:v>
                </c:pt>
                <c:pt idx="7">
                  <c:v>Metales comunes</c:v>
                </c:pt>
                <c:pt idx="8">
                  <c:v>Maquinarias y  equipos</c:v>
                </c:pt>
              </c:strCache>
            </c:strRef>
          </c:cat>
          <c:val>
            <c:numRef>
              <c:f>('[1]14.2  '!$N$9,'[1]14.2  '!$N$25,'[1]14.2  '!$N$41,'[1]14.2  '!$N$49,'[1]14.2  '!$N$81,'[1]14.2  '!$N$94,'[1]14.2  '!$N$97,'[1]14.2  '!$N$100,'[1]14.2  '!$N$108)</c:f>
              <c:numCache>
                <c:formatCode>General</c:formatCode>
                <c:ptCount val="9"/>
                <c:pt idx="0">
                  <c:v>89.549004650975533</c:v>
                </c:pt>
                <c:pt idx="1">
                  <c:v>64.664466590750266</c:v>
                </c:pt>
                <c:pt idx="2">
                  <c:v>85.42198798437316</c:v>
                </c:pt>
                <c:pt idx="3">
                  <c:v>70.157808872800885</c:v>
                </c:pt>
                <c:pt idx="4">
                  <c:v>93.679826697814704</c:v>
                </c:pt>
                <c:pt idx="5">
                  <c:v>16.956343400084485</c:v>
                </c:pt>
                <c:pt idx="6">
                  <c:v>99.662269144880781</c:v>
                </c:pt>
                <c:pt idx="7">
                  <c:v>71.971865347073972</c:v>
                </c:pt>
                <c:pt idx="8">
                  <c:v>8.3240467464297048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267136"/>
        <c:axId val="704913984"/>
      </c:barChart>
      <c:catAx>
        <c:axId val="578267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04913984"/>
        <c:crosses val="autoZero"/>
        <c:auto val="1"/>
        <c:lblAlgn val="ctr"/>
        <c:lblOffset val="100"/>
        <c:noMultiLvlLbl val="0"/>
      </c:catAx>
      <c:valAx>
        <c:axId val="70491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2671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55118110236220474" l="0.31496062992125984" r="0.31496062992125984" t="0.55118110236220474" header="0.31496062992125984" footer="0.3149606299212598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74</xdr:row>
      <xdr:rowOff>38099</xdr:rowOff>
    </xdr:from>
    <xdr:to>
      <xdr:col>13</xdr:col>
      <xdr:colOff>533400</xdr:colOff>
      <xdr:row>93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104775</xdr:rowOff>
    </xdr:from>
    <xdr:to>
      <xdr:col>6</xdr:col>
      <xdr:colOff>714375</xdr:colOff>
      <xdr:row>35</xdr:row>
      <xdr:rowOff>129540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36</xdr:row>
      <xdr:rowOff>32386</xdr:rowOff>
    </xdr:from>
    <xdr:to>
      <xdr:col>6</xdr:col>
      <xdr:colOff>746760</xdr:colOff>
      <xdr:row>51</xdr:row>
      <xdr:rowOff>175259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657225</xdr:colOff>
      <xdr:row>16</xdr:row>
      <xdr:rowOff>19050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0.99793</cdr:x>
      <cdr:y>0.125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0"/>
          <a:ext cx="46005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8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s-ES" sz="800" b="1" i="0" u="none" strike="noStrike" kern="12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Gráfico</a:t>
          </a:r>
          <a:r>
            <a:rPr lang="es-ES" sz="8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: Valor total de la circulación mercantil minorista de bienes (MMP)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AEC%202023/publicos/Comercio%20interno/Nueva%20carpeta/14%20Comercio%20Intern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.1 "/>
      <sheetName val="14.2  "/>
      <sheetName val="14.2   (2)"/>
      <sheetName val="14.3-5"/>
      <sheetName val="14.6"/>
      <sheetName val="14.7"/>
      <sheetName val="14-8 "/>
      <sheetName val="Gráficos 14.2, 14.6 y 14.8 "/>
    </sheetNames>
    <sheetDataSet>
      <sheetData sheetId="0"/>
      <sheetData sheetId="1">
        <row r="6">
          <cell r="N6">
            <v>2021</v>
          </cell>
        </row>
        <row r="9">
          <cell r="C9" t="str">
            <v>Agropecuarios</v>
          </cell>
          <cell r="N9">
            <v>89.549004650975533</v>
          </cell>
        </row>
        <row r="25">
          <cell r="C25" t="str">
            <v>Alimenticios</v>
          </cell>
          <cell r="N25">
            <v>64.664466590750266</v>
          </cell>
        </row>
        <row r="41">
          <cell r="C41" t="str">
            <v>Bebidas</v>
          </cell>
          <cell r="N41">
            <v>85.42198798437316</v>
          </cell>
        </row>
        <row r="49">
          <cell r="C49" t="str">
            <v>Prendas de vestir</v>
          </cell>
          <cell r="N49">
            <v>70.157808872800885</v>
          </cell>
        </row>
        <row r="81">
          <cell r="C81" t="str">
            <v>Edición e impresión y  reproducción de grabaciones</v>
          </cell>
          <cell r="N81">
            <v>93.679826697814704</v>
          </cell>
        </row>
        <row r="94">
          <cell r="C94" t="str">
            <v>Productos de caucho y de plástico</v>
          </cell>
          <cell r="N94">
            <v>16.956343400084485</v>
          </cell>
        </row>
        <row r="97">
          <cell r="C97" t="str">
            <v>Productos para la construcción</v>
          </cell>
          <cell r="N97">
            <v>99.662269144880781</v>
          </cell>
        </row>
        <row r="100">
          <cell r="C100" t="str">
            <v>Metales comunes</v>
          </cell>
          <cell r="N100">
            <v>71.971865347073972</v>
          </cell>
        </row>
        <row r="108">
          <cell r="C108" t="str">
            <v>Maquinarias y  equipos</v>
          </cell>
          <cell r="N108">
            <v>8.3240467464297048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AA319"/>
  <sheetViews>
    <sheetView showGridLines="0" tabSelected="1" topLeftCell="C1" zoomScaleNormal="100" zoomScaleSheetLayoutView="100" workbookViewId="0">
      <selection activeCell="C122" sqref="C122"/>
    </sheetView>
  </sheetViews>
  <sheetFormatPr baseColWidth="10" defaultColWidth="8.44140625" defaultRowHeight="10.199999999999999" x14ac:dyDescent="0.25"/>
  <cols>
    <col min="1" max="1" width="10.44140625" style="3" hidden="1" customWidth="1"/>
    <col min="2" max="2" width="5.33203125" style="4" hidden="1" customWidth="1"/>
    <col min="3" max="3" width="36.6640625" style="3" customWidth="1"/>
    <col min="4" max="4" width="4.6640625" style="4" customWidth="1"/>
    <col min="5" max="5" width="10.6640625" style="3" hidden="1" customWidth="1"/>
    <col min="6" max="6" width="10.33203125" style="3" hidden="1" customWidth="1"/>
    <col min="7" max="7" width="11.33203125" style="4" hidden="1" customWidth="1"/>
    <col min="8" max="8" width="1.6640625" style="4" hidden="1" customWidth="1"/>
    <col min="9" max="9" width="10.33203125" style="3" hidden="1" customWidth="1"/>
    <col min="10" max="10" width="9.6640625" style="3" hidden="1" customWidth="1"/>
    <col min="11" max="11" width="9.5546875" style="3" hidden="1" customWidth="1"/>
    <col min="12" max="12" width="0.6640625" style="3" customWidth="1"/>
    <col min="13" max="13" width="9.88671875" style="3" customWidth="1"/>
    <col min="14" max="15" width="9.44140625" style="3" customWidth="1"/>
    <col min="16" max="16" width="1" style="3" customWidth="1"/>
    <col min="17" max="17" width="9.88671875" style="3" customWidth="1"/>
    <col min="18" max="18" width="9.33203125" style="3" customWidth="1"/>
    <col min="19" max="19" width="8.6640625" style="3" customWidth="1"/>
    <col min="20" max="16384" width="8.44140625" style="3"/>
  </cols>
  <sheetData>
    <row r="1" spans="1:27" s="1" customFormat="1" ht="15" customHeight="1" x14ac:dyDescent="0.25">
      <c r="B1" s="2"/>
      <c r="C1" s="391" t="s">
        <v>221</v>
      </c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172"/>
      <c r="O1" s="172"/>
      <c r="P1" s="172"/>
      <c r="Q1" s="172"/>
      <c r="R1" s="172"/>
      <c r="S1" s="172"/>
      <c r="U1" s="302"/>
    </row>
    <row r="2" spans="1:27" s="1" customFormat="1" ht="12" customHeight="1" x14ac:dyDescent="0.25">
      <c r="B2" s="2"/>
      <c r="C2" s="173"/>
      <c r="D2" s="6"/>
      <c r="E2" s="172"/>
      <c r="F2" s="172"/>
      <c r="G2" s="6"/>
      <c r="H2" s="6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U2" s="302"/>
    </row>
    <row r="3" spans="1:27" ht="5.0999999999999996" customHeight="1" x14ac:dyDescent="0.25">
      <c r="C3" s="5"/>
      <c r="D3" s="6"/>
      <c r="E3" s="12"/>
      <c r="F3" s="12"/>
      <c r="G3" s="6"/>
      <c r="H3" s="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7" ht="5.0999999999999996" customHeight="1" x14ac:dyDescent="0.25">
      <c r="C4" s="185"/>
      <c r="D4" s="186"/>
      <c r="E4" s="334"/>
      <c r="F4" s="334"/>
      <c r="G4" s="186"/>
      <c r="H4" s="186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</row>
    <row r="5" spans="1:27" ht="12.6" customHeight="1" x14ac:dyDescent="0.25">
      <c r="C5" s="185"/>
      <c r="D5" s="186"/>
      <c r="E5" s="393">
        <v>2017</v>
      </c>
      <c r="F5" s="393"/>
      <c r="G5" s="393"/>
      <c r="H5" s="368"/>
      <c r="I5" s="390">
        <v>2019</v>
      </c>
      <c r="J5" s="390"/>
      <c r="K5" s="390"/>
      <c r="L5" s="368"/>
      <c r="M5" s="390">
        <v>2020</v>
      </c>
      <c r="N5" s="389"/>
      <c r="O5" s="389"/>
      <c r="P5" s="368"/>
      <c r="Q5" s="390">
        <v>2021</v>
      </c>
      <c r="R5" s="390"/>
      <c r="S5" s="390"/>
    </row>
    <row r="6" spans="1:27" ht="26.1" customHeight="1" x14ac:dyDescent="0.25">
      <c r="A6" s="3" t="s">
        <v>2</v>
      </c>
      <c r="B6" s="4" t="s">
        <v>3</v>
      </c>
      <c r="C6" s="335" t="s">
        <v>4</v>
      </c>
      <c r="D6" s="188" t="s">
        <v>5</v>
      </c>
      <c r="E6" s="336" t="s">
        <v>6</v>
      </c>
      <c r="F6" s="336" t="s">
        <v>7</v>
      </c>
      <c r="G6" s="337" t="s">
        <v>8</v>
      </c>
      <c r="H6" s="337"/>
      <c r="I6" s="336" t="s">
        <v>6</v>
      </c>
      <c r="J6" s="336" t="s">
        <v>217</v>
      </c>
      <c r="K6" s="337" t="s">
        <v>8</v>
      </c>
      <c r="L6" s="337"/>
      <c r="M6" s="370" t="s">
        <v>6</v>
      </c>
      <c r="N6" s="370" t="s">
        <v>218</v>
      </c>
      <c r="O6" s="370" t="s">
        <v>8</v>
      </c>
      <c r="P6" s="351"/>
      <c r="Q6" s="370" t="s">
        <v>6</v>
      </c>
      <c r="R6" s="370" t="s">
        <v>218</v>
      </c>
      <c r="S6" s="370" t="s">
        <v>8</v>
      </c>
    </row>
    <row r="7" spans="1:27" ht="5.0999999999999996" customHeight="1" x14ac:dyDescent="0.25">
      <c r="C7" s="185"/>
      <c r="D7" s="188"/>
      <c r="E7" s="338"/>
      <c r="F7" s="338"/>
      <c r="G7" s="188"/>
      <c r="H7" s="18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</row>
    <row r="8" spans="1:27" ht="5.0999999999999996" customHeight="1" x14ac:dyDescent="0.25">
      <c r="C8" s="10"/>
      <c r="D8" s="11"/>
      <c r="E8" s="12"/>
      <c r="F8" s="12"/>
      <c r="G8" s="11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27" ht="12" customHeight="1" x14ac:dyDescent="0.25">
      <c r="C9" s="185" t="s">
        <v>9</v>
      </c>
      <c r="D9" s="188" t="s">
        <v>35</v>
      </c>
      <c r="E9" s="189">
        <f>SUM(E10:E24)</f>
        <v>9676.3573351000014</v>
      </c>
      <c r="F9" s="189">
        <f>SUM(F10:F24)</f>
        <v>2119.5928747065095</v>
      </c>
      <c r="G9" s="189">
        <f>SUM(G10:G24)</f>
        <v>11795.950209806513</v>
      </c>
      <c r="H9" s="187"/>
      <c r="I9" s="189">
        <f>I10+I14+I15+I19+I22+I23+I24</f>
        <v>8154.0811000000003</v>
      </c>
      <c r="J9" s="189">
        <f t="shared" ref="J9:O9" si="0">J10+J14+J15+J19+J22+J23+J24</f>
        <v>1024.5889010000001</v>
      </c>
      <c r="K9" s="189">
        <f t="shared" si="0"/>
        <v>9178.6700009999986</v>
      </c>
      <c r="L9" s="189"/>
      <c r="M9" s="189">
        <f t="shared" si="0"/>
        <v>5323.745710000002</v>
      </c>
      <c r="N9" s="189">
        <f t="shared" si="0"/>
        <v>934.08360158979997</v>
      </c>
      <c r="O9" s="189">
        <f t="shared" si="0"/>
        <v>6257.8293115898005</v>
      </c>
      <c r="P9" s="189"/>
      <c r="Q9" s="189">
        <f>Q10+Q14+Q15+Q19+Q22+Q23+Q24</f>
        <v>5158.2434700000003</v>
      </c>
      <c r="R9" s="189">
        <f>R10+R14+R15+R19+R22+R23+R24</f>
        <v>602.00310125410999</v>
      </c>
      <c r="S9" s="189">
        <f>S10+S14+S15+S19+S22+S23+S24</f>
        <v>5760.2465712541089</v>
      </c>
      <c r="U9" s="155"/>
      <c r="V9" s="155"/>
      <c r="W9" s="155"/>
      <c r="X9" s="155"/>
      <c r="Y9" s="155"/>
      <c r="Z9" s="155"/>
      <c r="AA9" s="155"/>
    </row>
    <row r="10" spans="1:27" ht="11.4" x14ac:dyDescent="0.25">
      <c r="B10" s="4" t="s">
        <v>10</v>
      </c>
      <c r="C10" s="174" t="s">
        <v>159</v>
      </c>
      <c r="D10" s="11" t="s">
        <v>35</v>
      </c>
      <c r="E10" s="15">
        <v>1828.9434000000001</v>
      </c>
      <c r="F10" s="15">
        <v>15.5246</v>
      </c>
      <c r="G10" s="303">
        <v>1844.4680000000003</v>
      </c>
      <c r="H10" s="15"/>
      <c r="I10" s="15">
        <v>1934.6723</v>
      </c>
      <c r="J10" s="15">
        <v>19.837201</v>
      </c>
      <c r="K10" s="15">
        <v>1954.5095010000002</v>
      </c>
      <c r="L10" s="15"/>
      <c r="M10" s="15">
        <v>1269.2350600000004</v>
      </c>
      <c r="N10" s="15">
        <v>10.305897000000002</v>
      </c>
      <c r="O10" s="15">
        <v>1279.5409570000004</v>
      </c>
      <c r="P10" s="15"/>
      <c r="Q10" s="15">
        <v>1251.5316999999995</v>
      </c>
      <c r="R10" s="15">
        <v>16.086511999999999</v>
      </c>
      <c r="S10" s="15">
        <v>1267.6182119999996</v>
      </c>
      <c r="U10" s="155"/>
      <c r="V10" s="155"/>
      <c r="W10" s="155"/>
      <c r="X10" s="155"/>
      <c r="Y10" s="155"/>
      <c r="Z10" s="155"/>
      <c r="AA10" s="155"/>
    </row>
    <row r="11" spans="1:27" ht="13.2" x14ac:dyDescent="0.25">
      <c r="A11" s="16" t="s">
        <v>13</v>
      </c>
      <c r="B11" s="4" t="s">
        <v>10</v>
      </c>
      <c r="C11" s="175" t="s">
        <v>14</v>
      </c>
      <c r="D11" s="11" t="s">
        <v>35</v>
      </c>
      <c r="E11" s="15">
        <v>147.04424</v>
      </c>
      <c r="F11" s="17">
        <v>15.52464995651</v>
      </c>
      <c r="G11" s="303">
        <v>162.56888995650999</v>
      </c>
      <c r="H11" s="15"/>
      <c r="I11" s="15">
        <v>131.1755</v>
      </c>
      <c r="J11" s="17">
        <v>19.837199999999999</v>
      </c>
      <c r="K11" s="15">
        <v>151.01270000000002</v>
      </c>
      <c r="L11" s="15"/>
      <c r="M11" s="15">
        <v>115.38494000000004</v>
      </c>
      <c r="N11" s="17">
        <v>10.305897000000002</v>
      </c>
      <c r="O11" s="15">
        <v>125.69083700000004</v>
      </c>
      <c r="P11" s="15"/>
      <c r="Q11" s="15">
        <v>97.292420000000021</v>
      </c>
      <c r="R11" s="17">
        <v>16.086511999999999</v>
      </c>
      <c r="S11" s="15">
        <v>113.37893200000002</v>
      </c>
      <c r="U11" s="155"/>
      <c r="V11" s="155"/>
      <c r="W11" s="155"/>
      <c r="X11" s="155"/>
      <c r="Y11" s="155"/>
      <c r="Z11" s="155"/>
      <c r="AA11" s="155"/>
    </row>
    <row r="12" spans="1:27" ht="13.2" x14ac:dyDescent="0.25">
      <c r="A12" s="16" t="s">
        <v>15</v>
      </c>
      <c r="B12" s="4" t="s">
        <v>10</v>
      </c>
      <c r="C12" s="175" t="s">
        <v>16</v>
      </c>
      <c r="D12" s="11" t="s">
        <v>35</v>
      </c>
      <c r="E12" s="15">
        <v>517.61765000000003</v>
      </c>
      <c r="F12" s="17">
        <v>0</v>
      </c>
      <c r="G12" s="303">
        <v>517.61765000000003</v>
      </c>
      <c r="H12" s="15"/>
      <c r="I12" s="15">
        <v>556.2373</v>
      </c>
      <c r="J12" s="17">
        <v>0</v>
      </c>
      <c r="K12" s="15">
        <v>556.2373</v>
      </c>
      <c r="L12" s="15"/>
      <c r="M12" s="15">
        <v>302.58064999999976</v>
      </c>
      <c r="N12" s="17" t="s">
        <v>150</v>
      </c>
      <c r="O12" s="15">
        <v>302.58064999999976</v>
      </c>
      <c r="P12" s="15"/>
      <c r="Q12" s="15">
        <v>318.48463999999967</v>
      </c>
      <c r="R12" s="17" t="s">
        <v>150</v>
      </c>
      <c r="S12" s="15">
        <v>318.48463999999967</v>
      </c>
      <c r="U12" s="155"/>
      <c r="V12" s="155"/>
      <c r="W12" s="155"/>
      <c r="X12" s="155"/>
      <c r="Y12" s="155"/>
      <c r="Z12" s="155"/>
      <c r="AA12" s="155"/>
    </row>
    <row r="13" spans="1:27" ht="13.2" x14ac:dyDescent="0.25">
      <c r="A13" s="16" t="s">
        <v>17</v>
      </c>
      <c r="B13" s="4" t="s">
        <v>10</v>
      </c>
      <c r="C13" s="175" t="s">
        <v>18</v>
      </c>
      <c r="D13" s="11" t="s">
        <v>35</v>
      </c>
      <c r="E13" s="15">
        <v>174.14991999999998</v>
      </c>
      <c r="F13" s="17">
        <v>0</v>
      </c>
      <c r="G13" s="303">
        <v>174.14991999999998</v>
      </c>
      <c r="H13" s="15"/>
      <c r="I13" s="15">
        <v>167.20189999999999</v>
      </c>
      <c r="J13" s="17">
        <v>0</v>
      </c>
      <c r="K13" s="15">
        <v>167.20189999999999</v>
      </c>
      <c r="L13" s="15"/>
      <c r="M13" s="15">
        <v>101.61971000000007</v>
      </c>
      <c r="N13" s="17" t="s">
        <v>150</v>
      </c>
      <c r="O13" s="15">
        <v>101.61971000000007</v>
      </c>
      <c r="P13" s="15"/>
      <c r="Q13" s="15">
        <v>82.272710000000004</v>
      </c>
      <c r="R13" s="17" t="s">
        <v>150</v>
      </c>
      <c r="S13" s="15">
        <v>82.272710000000004</v>
      </c>
      <c r="U13" s="155"/>
      <c r="V13" s="155"/>
      <c r="W13" s="155"/>
      <c r="X13" s="155"/>
      <c r="Y13" s="155"/>
      <c r="Z13" s="155"/>
      <c r="AA13" s="155"/>
    </row>
    <row r="14" spans="1:27" ht="11.4" x14ac:dyDescent="0.25">
      <c r="B14" s="4" t="s">
        <v>10</v>
      </c>
      <c r="C14" s="174" t="s">
        <v>160</v>
      </c>
      <c r="D14" s="11" t="s">
        <v>35</v>
      </c>
      <c r="E14" s="15">
        <v>1014.91758</v>
      </c>
      <c r="F14" s="15">
        <v>0.13450000000000001</v>
      </c>
      <c r="G14" s="303">
        <v>1015.05208</v>
      </c>
      <c r="H14" s="15"/>
      <c r="I14" s="15">
        <v>1329.8763000000001</v>
      </c>
      <c r="J14" s="15">
        <v>0</v>
      </c>
      <c r="K14" s="15">
        <v>1329.8763000000001</v>
      </c>
      <c r="L14" s="15"/>
      <c r="M14" s="15">
        <v>859.82893999999987</v>
      </c>
      <c r="N14" s="15" t="s">
        <v>150</v>
      </c>
      <c r="O14" s="15">
        <v>859.82893999999987</v>
      </c>
      <c r="P14" s="15"/>
      <c r="Q14" s="15">
        <v>860.5421400000007</v>
      </c>
      <c r="R14" s="15" t="s">
        <v>150</v>
      </c>
      <c r="S14" s="15">
        <v>860.5421400000007</v>
      </c>
      <c r="U14" s="155"/>
      <c r="V14" s="155"/>
      <c r="W14" s="155"/>
      <c r="X14" s="155"/>
      <c r="Y14" s="155"/>
      <c r="Z14" s="155"/>
      <c r="AA14" s="155"/>
    </row>
    <row r="15" spans="1:27" ht="11.4" x14ac:dyDescent="0.25">
      <c r="B15" s="4" t="s">
        <v>10</v>
      </c>
      <c r="C15" s="174" t="s">
        <v>20</v>
      </c>
      <c r="D15" s="11" t="s">
        <v>35</v>
      </c>
      <c r="E15" s="15">
        <v>2483.6638900000003</v>
      </c>
      <c r="F15" s="15">
        <v>1.2723</v>
      </c>
      <c r="G15" s="303">
        <v>2484.9361899999999</v>
      </c>
      <c r="H15" s="15"/>
      <c r="I15" s="15">
        <v>2452.8346000000001</v>
      </c>
      <c r="J15" s="15">
        <v>1.3054000000000001</v>
      </c>
      <c r="K15" s="15">
        <v>2454.14</v>
      </c>
      <c r="L15" s="15"/>
      <c r="M15" s="15">
        <v>1698.0738800000008</v>
      </c>
      <c r="N15" s="15">
        <v>0.51301897070000002</v>
      </c>
      <c r="O15" s="15">
        <v>1698.5868989707008</v>
      </c>
      <c r="P15" s="15"/>
      <c r="Q15" s="15">
        <v>1713.3225099999997</v>
      </c>
      <c r="R15" s="15">
        <v>0.83745347882999988</v>
      </c>
      <c r="S15" s="15">
        <v>1714.1599634788297</v>
      </c>
      <c r="U15" s="155"/>
      <c r="V15" s="155"/>
      <c r="W15" s="155"/>
      <c r="X15" s="155"/>
      <c r="Y15" s="155"/>
      <c r="Z15" s="155"/>
      <c r="AA15" s="155"/>
    </row>
    <row r="16" spans="1:27" ht="13.2" x14ac:dyDescent="0.25">
      <c r="A16" s="16" t="s">
        <v>21</v>
      </c>
      <c r="B16" s="4" t="s">
        <v>10</v>
      </c>
      <c r="C16" s="175" t="s">
        <v>22</v>
      </c>
      <c r="D16" s="11" t="s">
        <v>35</v>
      </c>
      <c r="E16" s="15">
        <v>584.07239000000004</v>
      </c>
      <c r="F16" s="17">
        <v>4.48E-2</v>
      </c>
      <c r="G16" s="303">
        <v>584.11719000000005</v>
      </c>
      <c r="H16" s="15"/>
      <c r="I16" s="15">
        <v>403.14249999999998</v>
      </c>
      <c r="J16" s="17">
        <v>0.10672602</v>
      </c>
      <c r="K16" s="15">
        <v>403.24922601999998</v>
      </c>
      <c r="L16" s="15"/>
      <c r="M16" s="15">
        <v>290.80106000000012</v>
      </c>
      <c r="N16" s="17">
        <v>7.0282110000000009E-2</v>
      </c>
      <c r="O16" s="15">
        <v>290.87134211000011</v>
      </c>
      <c r="P16" s="15"/>
      <c r="Q16" s="15">
        <v>317.2317299999998</v>
      </c>
      <c r="R16" s="317">
        <v>4.8000000000000001E-2</v>
      </c>
      <c r="S16" s="15">
        <v>317.2797299999998</v>
      </c>
      <c r="U16" s="155"/>
      <c r="V16" s="155"/>
      <c r="W16" s="155"/>
      <c r="X16" s="155"/>
      <c r="Y16" s="155"/>
      <c r="Z16" s="155"/>
      <c r="AA16" s="155"/>
    </row>
    <row r="17" spans="1:27" ht="13.2" x14ac:dyDescent="0.25">
      <c r="A17" s="16" t="s">
        <v>23</v>
      </c>
      <c r="B17" s="4" t="s">
        <v>10</v>
      </c>
      <c r="C17" s="175" t="s">
        <v>24</v>
      </c>
      <c r="D17" s="11" t="s">
        <v>35</v>
      </c>
      <c r="E17" s="15">
        <v>111.25725</v>
      </c>
      <c r="F17" s="17">
        <v>0.42582440000000005</v>
      </c>
      <c r="G17" s="303">
        <v>111.6830744</v>
      </c>
      <c r="H17" s="15"/>
      <c r="I17" s="15">
        <v>95.256799999999998</v>
      </c>
      <c r="J17" s="17">
        <v>0.22837771770000001</v>
      </c>
      <c r="K17" s="15">
        <v>95.485177717699997</v>
      </c>
      <c r="L17" s="15"/>
      <c r="M17" s="15">
        <v>58.472629999999988</v>
      </c>
      <c r="N17" s="17">
        <v>0.12717248</v>
      </c>
      <c r="O17" s="15">
        <v>58.599802479999987</v>
      </c>
      <c r="P17" s="15"/>
      <c r="Q17" s="15">
        <v>55.485550000000003</v>
      </c>
      <c r="R17" s="317">
        <v>4.5340000000000005E-2</v>
      </c>
      <c r="S17" s="15">
        <v>55.530890000000007</v>
      </c>
      <c r="U17" s="155"/>
      <c r="V17" s="155"/>
      <c r="W17" s="155"/>
      <c r="X17" s="155"/>
      <c r="Y17" s="155"/>
      <c r="Z17" s="155"/>
      <c r="AA17" s="155"/>
    </row>
    <row r="18" spans="1:27" ht="13.2" x14ac:dyDescent="0.25">
      <c r="A18" s="16" t="s">
        <v>25</v>
      </c>
      <c r="B18" s="4" t="s">
        <v>10</v>
      </c>
      <c r="C18" s="175" t="s">
        <v>26</v>
      </c>
      <c r="D18" s="11" t="s">
        <v>35</v>
      </c>
      <c r="E18" s="15">
        <v>100.33095000000002</v>
      </c>
      <c r="F18" s="17">
        <v>2.7003499999999998E-3</v>
      </c>
      <c r="G18" s="303">
        <v>100.33365035000001</v>
      </c>
      <c r="H18" s="15"/>
      <c r="I18" s="15">
        <v>101.13249999999999</v>
      </c>
      <c r="J18" s="17">
        <v>6.982824E-2</v>
      </c>
      <c r="K18" s="15">
        <v>101.20232824</v>
      </c>
      <c r="L18" s="15"/>
      <c r="M18" s="15">
        <v>59.308930000000032</v>
      </c>
      <c r="N18" s="317">
        <v>4.6578679999999997E-2</v>
      </c>
      <c r="O18" s="15">
        <v>59.355508680000035</v>
      </c>
      <c r="P18" s="15"/>
      <c r="Q18" s="15">
        <v>62.089899999999957</v>
      </c>
      <c r="R18" s="317">
        <v>2.794E-3</v>
      </c>
      <c r="S18" s="15">
        <v>62.092693999999959</v>
      </c>
      <c r="U18" s="155"/>
      <c r="V18" s="155"/>
      <c r="W18" s="155"/>
      <c r="X18" s="155"/>
      <c r="Y18" s="155"/>
      <c r="Z18" s="155"/>
      <c r="AA18" s="155"/>
    </row>
    <row r="19" spans="1:27" ht="11.4" x14ac:dyDescent="0.25">
      <c r="B19" s="4" t="s">
        <v>10</v>
      </c>
      <c r="C19" s="174" t="s">
        <v>27</v>
      </c>
      <c r="D19" s="11" t="s">
        <v>35</v>
      </c>
      <c r="E19" s="15">
        <v>778.60310000000004</v>
      </c>
      <c r="F19" s="15">
        <v>970.12480000000005</v>
      </c>
      <c r="G19" s="303">
        <v>1748.7279000000001</v>
      </c>
      <c r="H19" s="15"/>
      <c r="I19" s="15">
        <v>739.14710000000002</v>
      </c>
      <c r="J19" s="15">
        <v>873.22410000000002</v>
      </c>
      <c r="K19" s="15">
        <v>1612.3712</v>
      </c>
      <c r="L19" s="15"/>
      <c r="M19" s="15">
        <v>523.91267000000016</v>
      </c>
      <c r="N19" s="15">
        <v>779.73286346999987</v>
      </c>
      <c r="O19" s="15">
        <v>1303.6455334699999</v>
      </c>
      <c r="P19" s="15"/>
      <c r="Q19" s="15">
        <v>464.50655000000017</v>
      </c>
      <c r="R19" s="15">
        <v>509.41138162250991</v>
      </c>
      <c r="S19" s="15">
        <v>973.91793162251008</v>
      </c>
      <c r="U19" s="155"/>
      <c r="V19" s="155"/>
      <c r="W19" s="155"/>
      <c r="X19" s="155"/>
      <c r="Y19" s="155"/>
      <c r="Z19" s="155"/>
      <c r="AA19" s="155"/>
    </row>
    <row r="20" spans="1:27" ht="11.4" x14ac:dyDescent="0.25">
      <c r="B20" s="4" t="s">
        <v>10</v>
      </c>
      <c r="C20" s="175" t="s">
        <v>161</v>
      </c>
      <c r="D20" s="11" t="s">
        <v>35</v>
      </c>
      <c r="E20" s="15">
        <v>404.73269999999997</v>
      </c>
      <c r="F20" s="15">
        <v>0</v>
      </c>
      <c r="G20" s="303">
        <v>404.73269999999997</v>
      </c>
      <c r="H20" s="15"/>
      <c r="I20" s="15">
        <v>426.22800000000001</v>
      </c>
      <c r="J20" s="15">
        <v>0</v>
      </c>
      <c r="K20" s="15">
        <v>426.22800000000001</v>
      </c>
      <c r="L20" s="15"/>
      <c r="M20" s="15">
        <v>266.59568000000007</v>
      </c>
      <c r="N20" s="15" t="s">
        <v>150</v>
      </c>
      <c r="O20" s="15">
        <v>266.59568000000007</v>
      </c>
      <c r="P20" s="15"/>
      <c r="Q20" s="15">
        <v>225.78600999999998</v>
      </c>
      <c r="R20" s="15" t="s">
        <v>150</v>
      </c>
      <c r="S20" s="15">
        <v>225.78600999999998</v>
      </c>
      <c r="U20" s="155"/>
      <c r="V20" s="155"/>
      <c r="W20" s="155"/>
      <c r="X20" s="155"/>
      <c r="Y20" s="155"/>
      <c r="Z20" s="155"/>
      <c r="AA20" s="155"/>
    </row>
    <row r="21" spans="1:27" ht="11.4" x14ac:dyDescent="0.25">
      <c r="B21" s="4" t="s">
        <v>10</v>
      </c>
      <c r="C21" s="175" t="s">
        <v>162</v>
      </c>
      <c r="D21" s="11" t="s">
        <v>35</v>
      </c>
      <c r="E21" s="15">
        <v>373.87040000000002</v>
      </c>
      <c r="F21" s="15">
        <v>970.12480000000005</v>
      </c>
      <c r="G21" s="303">
        <v>1343.9952000000003</v>
      </c>
      <c r="H21" s="15"/>
      <c r="I21" s="15">
        <v>312.91909999999996</v>
      </c>
      <c r="J21" s="15">
        <v>873.22410000000002</v>
      </c>
      <c r="K21" s="15">
        <v>1186.1432</v>
      </c>
      <c r="L21" s="15"/>
      <c r="M21" s="15">
        <v>257.31699000000003</v>
      </c>
      <c r="N21" s="15">
        <v>779.73286346999987</v>
      </c>
      <c r="O21" s="15">
        <v>1037.04985347</v>
      </c>
      <c r="P21" s="15"/>
      <c r="Q21" s="15">
        <v>238.7205400000002</v>
      </c>
      <c r="R21" s="15">
        <v>509.41138162250991</v>
      </c>
      <c r="S21" s="15">
        <v>748.13192162251016</v>
      </c>
      <c r="U21" s="155"/>
      <c r="V21" s="155"/>
      <c r="W21" s="155"/>
      <c r="X21" s="155"/>
      <c r="Y21" s="155"/>
      <c r="Z21" s="155"/>
      <c r="AA21" s="155"/>
    </row>
    <row r="22" spans="1:27" ht="11.4" x14ac:dyDescent="0.25">
      <c r="B22" s="4" t="s">
        <v>10</v>
      </c>
      <c r="C22" s="174" t="s">
        <v>163</v>
      </c>
      <c r="D22" s="11" t="s">
        <v>35</v>
      </c>
      <c r="E22" s="15">
        <v>132.17400000000001</v>
      </c>
      <c r="F22" s="15">
        <v>146.31560000000002</v>
      </c>
      <c r="G22" s="303">
        <v>278.4896</v>
      </c>
      <c r="H22" s="15"/>
      <c r="I22" s="15">
        <v>160.52970000000002</v>
      </c>
      <c r="J22" s="15">
        <v>129.92850000000001</v>
      </c>
      <c r="K22" s="15">
        <v>290.45820000000003</v>
      </c>
      <c r="L22" s="15"/>
      <c r="M22" s="15">
        <v>66.033109999999979</v>
      </c>
      <c r="N22" s="15">
        <v>143.43776784910003</v>
      </c>
      <c r="O22" s="15">
        <v>209.47087784910002</v>
      </c>
      <c r="P22" s="15"/>
      <c r="Q22" s="15">
        <v>61.18095999999997</v>
      </c>
      <c r="R22" s="15">
        <v>75.639003077199988</v>
      </c>
      <c r="S22" s="15">
        <v>136.81996307719996</v>
      </c>
      <c r="U22" s="155"/>
      <c r="V22" s="155"/>
      <c r="W22" s="155"/>
      <c r="X22" s="155"/>
      <c r="Y22" s="155"/>
      <c r="Z22" s="155"/>
      <c r="AA22" s="155"/>
    </row>
    <row r="23" spans="1:27" ht="11.4" x14ac:dyDescent="0.25">
      <c r="B23" s="4" t="s">
        <v>10</v>
      </c>
      <c r="C23" s="174" t="s">
        <v>31</v>
      </c>
      <c r="D23" s="11" t="s">
        <v>35</v>
      </c>
      <c r="E23" s="15">
        <v>98.760705099999996</v>
      </c>
      <c r="F23" s="15">
        <v>4.7799999999999995E-2</v>
      </c>
      <c r="G23" s="303">
        <v>98.808505099999991</v>
      </c>
      <c r="H23" s="15"/>
      <c r="I23" s="15">
        <v>91.286799999999999</v>
      </c>
      <c r="J23" s="15">
        <v>0.21730000000000002</v>
      </c>
      <c r="K23" s="15">
        <v>91.504100000000008</v>
      </c>
      <c r="L23" s="15"/>
      <c r="M23" s="15">
        <v>43.352210000000014</v>
      </c>
      <c r="N23" s="15">
        <v>7.288E-2</v>
      </c>
      <c r="O23" s="15">
        <v>43.425090000000012</v>
      </c>
      <c r="P23" s="15"/>
      <c r="Q23" s="15">
        <v>37.077640000000002</v>
      </c>
      <c r="R23" s="318">
        <v>2.5479999999999999E-3</v>
      </c>
      <c r="S23" s="15">
        <v>37.080188</v>
      </c>
      <c r="U23" s="155"/>
      <c r="V23" s="155"/>
      <c r="W23" s="155"/>
      <c r="X23" s="155"/>
      <c r="Y23" s="155"/>
      <c r="Z23" s="155"/>
      <c r="AA23" s="155"/>
    </row>
    <row r="24" spans="1:27" ht="11.4" x14ac:dyDescent="0.25">
      <c r="B24" s="4" t="s">
        <v>10</v>
      </c>
      <c r="C24" s="174" t="s">
        <v>32</v>
      </c>
      <c r="D24" s="11" t="s">
        <v>35</v>
      </c>
      <c r="E24" s="15">
        <v>926.21915999999999</v>
      </c>
      <c r="F24" s="15">
        <v>5.0500000000000003E-2</v>
      </c>
      <c r="G24" s="303">
        <v>926.26966000000004</v>
      </c>
      <c r="H24" s="15"/>
      <c r="I24" s="15">
        <v>1445.7343000000001</v>
      </c>
      <c r="J24" s="15">
        <v>7.640000000000001E-2</v>
      </c>
      <c r="K24" s="15">
        <v>1445.8107</v>
      </c>
      <c r="L24" s="15"/>
      <c r="M24" s="15">
        <v>863.30983999999989</v>
      </c>
      <c r="N24" s="318">
        <v>2.11743E-2</v>
      </c>
      <c r="O24" s="15">
        <v>863.33101429999988</v>
      </c>
      <c r="P24" s="15"/>
      <c r="Q24" s="15">
        <v>770.08196999999984</v>
      </c>
      <c r="R24" s="318">
        <v>2.6203075570000001E-2</v>
      </c>
      <c r="S24" s="15">
        <v>770.10817307556988</v>
      </c>
      <c r="U24" s="155"/>
      <c r="V24" s="155"/>
      <c r="W24" s="155"/>
      <c r="X24" s="155"/>
      <c r="Y24" s="155"/>
      <c r="Z24" s="155"/>
      <c r="AA24" s="155"/>
    </row>
    <row r="25" spans="1:27" ht="12" customHeight="1" x14ac:dyDescent="0.25">
      <c r="C25" s="296" t="s">
        <v>33</v>
      </c>
      <c r="D25" s="188" t="s">
        <v>35</v>
      </c>
      <c r="E25" s="297">
        <f>(E26+E28+E29+E30+E31+E32+E33+E34+E35+E36+E37+E40+((E27+E38+E39)/1000))</f>
        <v>2752.6237999999998</v>
      </c>
      <c r="F25" s="298">
        <f>(F26+F28+F29+F30+F31+F32+F33+F34+F35+F36+F37+F40+((F27+F38+F39)/1000))</f>
        <v>973.06129800530005</v>
      </c>
      <c r="G25" s="189">
        <f>(G26+G28+G29+G30+G31+G32+G33+G34+G35+G36+G37+G40+((G27+G38+G39)/1000))</f>
        <v>3725.6850980053005</v>
      </c>
      <c r="H25" s="299"/>
      <c r="I25" s="189">
        <f t="shared" ref="I25:O25" si="1">(I26+I28+I29+I30+I31+I32+I33+I34+I35+I36+I37+I40+((I27+I38+I39)/1000))</f>
        <v>2285.7622999999994</v>
      </c>
      <c r="J25" s="189">
        <f t="shared" si="1"/>
        <v>950.98880599903009</v>
      </c>
      <c r="K25" s="189">
        <f t="shared" si="1"/>
        <v>3236.7511059990297</v>
      </c>
      <c r="L25" s="189"/>
      <c r="M25" s="189">
        <f t="shared" si="1"/>
        <v>2147.9155099999998</v>
      </c>
      <c r="N25" s="189">
        <f t="shared" si="1"/>
        <v>968.49688801551008</v>
      </c>
      <c r="O25" s="189">
        <f t="shared" si="1"/>
        <v>3118.95878801551</v>
      </c>
      <c r="P25" s="189"/>
      <c r="Q25" s="189">
        <f>(Q26+Q28+Q29+Q30+Q31+Q32+Q33+Q34+Q35+Q36+Q37+Q40+((Q27+Q38+Q39)/1000))</f>
        <v>1729.6488099999997</v>
      </c>
      <c r="R25" s="189">
        <f>(R26+R28+R29+R30+R31+R32+R33+R34+R35+R36+R37+R40+((R27+R38+R39)/1000))</f>
        <v>945.15684632225009</v>
      </c>
      <c r="S25" s="189">
        <f>(S26+S28+S29+S30+S31+S32+S33+S34+S35+S36+S37+S40+((S27+S38+S39)/1000))</f>
        <v>2674.8056563222499</v>
      </c>
    </row>
    <row r="26" spans="1:27" ht="13.5" customHeight="1" x14ac:dyDescent="0.25">
      <c r="B26" s="4" t="s">
        <v>10</v>
      </c>
      <c r="C26" s="176" t="s">
        <v>34</v>
      </c>
      <c r="D26" s="11" t="s">
        <v>35</v>
      </c>
      <c r="E26" s="15">
        <v>42.392000000000003</v>
      </c>
      <c r="F26" s="17">
        <v>1.8</v>
      </c>
      <c r="G26" s="15">
        <v>44.192</v>
      </c>
      <c r="H26" s="15"/>
      <c r="I26" s="15">
        <v>39.700000000000003</v>
      </c>
      <c r="J26" s="17">
        <v>2.9</v>
      </c>
      <c r="K26" s="15">
        <v>42.6</v>
      </c>
      <c r="L26" s="15"/>
      <c r="M26" s="15">
        <v>35.299999999999997</v>
      </c>
      <c r="N26" s="17">
        <v>1.63141626386</v>
      </c>
      <c r="O26" s="15">
        <v>36.931416263859994</v>
      </c>
      <c r="P26" s="15"/>
      <c r="Q26" s="15">
        <v>34.136549999999993</v>
      </c>
      <c r="R26" s="17">
        <v>1.77112038328</v>
      </c>
      <c r="S26" s="15">
        <v>35.907670383279992</v>
      </c>
    </row>
    <row r="27" spans="1:27" ht="11.4" x14ac:dyDescent="0.25">
      <c r="A27" s="18" t="s">
        <v>36</v>
      </c>
      <c r="B27" s="4" t="s">
        <v>10</v>
      </c>
      <c r="C27" s="176" t="s">
        <v>37</v>
      </c>
      <c r="D27" s="308" t="s">
        <v>12</v>
      </c>
      <c r="E27" s="15">
        <v>847.8</v>
      </c>
      <c r="F27" s="15">
        <v>120.95801000000002</v>
      </c>
      <c r="G27" s="15">
        <v>968.75801000000001</v>
      </c>
      <c r="H27" s="15"/>
      <c r="I27" s="15">
        <v>867.3</v>
      </c>
      <c r="J27" s="15">
        <v>54.384</v>
      </c>
      <c r="K27" s="15">
        <v>921.68399999999997</v>
      </c>
      <c r="L27" s="15"/>
      <c r="M27" s="15">
        <v>693.8</v>
      </c>
      <c r="N27" s="15" t="s">
        <v>150</v>
      </c>
      <c r="O27" s="15">
        <v>693.8</v>
      </c>
      <c r="P27" s="15"/>
      <c r="Q27" s="15">
        <v>657.5</v>
      </c>
      <c r="R27" s="318">
        <v>2.4902999999999998E-2</v>
      </c>
      <c r="S27" s="15">
        <v>657.52490299999999</v>
      </c>
    </row>
    <row r="28" spans="1:27" ht="11.4" x14ac:dyDescent="0.25">
      <c r="B28" s="4" t="s">
        <v>10</v>
      </c>
      <c r="C28" s="176" t="s">
        <v>38</v>
      </c>
      <c r="D28" s="11" t="s">
        <v>35</v>
      </c>
      <c r="E28" s="15">
        <v>145.5</v>
      </c>
      <c r="F28" s="17">
        <v>4.2</v>
      </c>
      <c r="G28" s="15">
        <v>149.69999999999999</v>
      </c>
      <c r="H28" s="15"/>
      <c r="I28" s="15">
        <v>134.30000000000001</v>
      </c>
      <c r="J28" s="17">
        <v>4.2</v>
      </c>
      <c r="K28" s="15">
        <v>138.5</v>
      </c>
      <c r="L28" s="15"/>
      <c r="M28" s="15">
        <v>93.4</v>
      </c>
      <c r="N28" s="17">
        <v>2.7290934800000004</v>
      </c>
      <c r="O28" s="15">
        <v>96.129093480000009</v>
      </c>
      <c r="P28" s="15"/>
      <c r="Q28" s="15">
        <v>42.184429999999992</v>
      </c>
      <c r="R28" s="17">
        <v>4.5802187300699977</v>
      </c>
      <c r="S28" s="15">
        <v>46.764648730069993</v>
      </c>
    </row>
    <row r="29" spans="1:27" ht="11.4" x14ac:dyDescent="0.25">
      <c r="B29" s="4" t="s">
        <v>10</v>
      </c>
      <c r="C29" s="176" t="s">
        <v>39</v>
      </c>
      <c r="D29" s="11" t="s">
        <v>35</v>
      </c>
      <c r="E29" s="15">
        <v>119.8</v>
      </c>
      <c r="F29" s="17">
        <v>27.8</v>
      </c>
      <c r="G29" s="15">
        <v>147.6</v>
      </c>
      <c r="H29" s="15"/>
      <c r="I29" s="15">
        <v>111.5</v>
      </c>
      <c r="J29" s="17">
        <v>31.6</v>
      </c>
      <c r="K29" s="15">
        <v>143.1</v>
      </c>
      <c r="L29" s="15"/>
      <c r="M29" s="15">
        <v>117.1</v>
      </c>
      <c r="N29" s="17">
        <v>43.807318547809977</v>
      </c>
      <c r="O29" s="15">
        <v>160.90731854780998</v>
      </c>
      <c r="P29" s="15"/>
      <c r="Q29" s="15">
        <v>83.588650000000015</v>
      </c>
      <c r="R29" s="17">
        <v>27.753517953980008</v>
      </c>
      <c r="S29" s="15">
        <v>111.34216795398002</v>
      </c>
    </row>
    <row r="30" spans="1:27" ht="11.4" x14ac:dyDescent="0.25">
      <c r="B30" s="4" t="s">
        <v>10</v>
      </c>
      <c r="C30" s="176" t="s">
        <v>40</v>
      </c>
      <c r="D30" s="11" t="s">
        <v>35</v>
      </c>
      <c r="E30" s="15">
        <v>7.6</v>
      </c>
      <c r="F30" s="17">
        <v>307.39999999999998</v>
      </c>
      <c r="G30" s="15">
        <v>315</v>
      </c>
      <c r="H30" s="15"/>
      <c r="I30" s="15">
        <v>5.3</v>
      </c>
      <c r="J30" s="17">
        <v>286.60000000000002</v>
      </c>
      <c r="K30" s="15">
        <v>291.90000000000003</v>
      </c>
      <c r="L30" s="15"/>
      <c r="M30" s="15">
        <v>4.0999999999999996</v>
      </c>
      <c r="N30" s="17">
        <v>410.22276495779016</v>
      </c>
      <c r="O30" s="15">
        <v>414.32276495779018</v>
      </c>
      <c r="P30" s="15"/>
      <c r="Q30" s="15">
        <v>4.58</v>
      </c>
      <c r="R30" s="17">
        <v>352.51234215033008</v>
      </c>
      <c r="S30" s="15">
        <v>357.09234215033007</v>
      </c>
    </row>
    <row r="31" spans="1:27" ht="11.4" x14ac:dyDescent="0.25">
      <c r="B31" s="4" t="s">
        <v>10</v>
      </c>
      <c r="C31" s="176" t="s">
        <v>41</v>
      </c>
      <c r="D31" s="11" t="s">
        <v>35</v>
      </c>
      <c r="E31" s="19">
        <v>15.8</v>
      </c>
      <c r="F31" s="17">
        <v>4.9000000000000004</v>
      </c>
      <c r="G31" s="15">
        <v>20.700000000000003</v>
      </c>
      <c r="H31" s="15"/>
      <c r="I31" s="19">
        <v>10</v>
      </c>
      <c r="J31" s="17">
        <v>5.8</v>
      </c>
      <c r="K31" s="15">
        <v>15.8</v>
      </c>
      <c r="L31" s="15"/>
      <c r="M31" s="19">
        <v>9.9536100000000012</v>
      </c>
      <c r="N31" s="17">
        <v>4.2628374713000028</v>
      </c>
      <c r="O31" s="15">
        <v>16.762837471300003</v>
      </c>
      <c r="P31" s="15"/>
      <c r="Q31" s="19">
        <v>7.4499199999999997</v>
      </c>
      <c r="R31" s="17">
        <v>4.9386659074199999</v>
      </c>
      <c r="S31" s="15">
        <v>12.38858590742</v>
      </c>
    </row>
    <row r="32" spans="1:27" s="22" customFormat="1" ht="11.4" x14ac:dyDescent="0.25">
      <c r="A32" s="18" t="s">
        <v>42</v>
      </c>
      <c r="B32" s="20" t="s">
        <v>10</v>
      </c>
      <c r="C32" s="177" t="s">
        <v>43</v>
      </c>
      <c r="D32" s="178" t="s">
        <v>35</v>
      </c>
      <c r="E32" s="15">
        <v>168.5</v>
      </c>
      <c r="F32" s="17">
        <v>464.08654187857991</v>
      </c>
      <c r="G32" s="15">
        <v>632.58654187857996</v>
      </c>
      <c r="H32" s="15"/>
      <c r="I32" s="15">
        <v>196.1</v>
      </c>
      <c r="J32" s="17">
        <v>476.94950817942998</v>
      </c>
      <c r="K32" s="15">
        <v>673.04950817942995</v>
      </c>
      <c r="L32" s="15"/>
      <c r="M32" s="15">
        <v>111.3</v>
      </c>
      <c r="N32" s="17">
        <v>446.73442657819999</v>
      </c>
      <c r="O32" s="15">
        <v>558.03442657819994</v>
      </c>
      <c r="P32" s="15"/>
      <c r="Q32" s="15">
        <v>75.840489999999988</v>
      </c>
      <c r="R32" s="17">
        <v>502.22817078746999</v>
      </c>
      <c r="S32" s="15">
        <v>578.06866078746998</v>
      </c>
    </row>
    <row r="33" spans="1:19" ht="11.4" x14ac:dyDescent="0.25">
      <c r="A33" s="18" t="s">
        <v>44</v>
      </c>
      <c r="B33" s="4" t="s">
        <v>10</v>
      </c>
      <c r="C33" s="176" t="s">
        <v>45</v>
      </c>
      <c r="D33" s="11" t="s">
        <v>35</v>
      </c>
      <c r="E33" s="15">
        <v>1438.8</v>
      </c>
      <c r="F33" s="17">
        <v>117.94254193000002</v>
      </c>
      <c r="G33" s="15">
        <v>1556.74254193</v>
      </c>
      <c r="H33" s="15"/>
      <c r="I33" s="15">
        <v>1052.8</v>
      </c>
      <c r="J33" s="17">
        <v>86.471599959999992</v>
      </c>
      <c r="K33" s="15">
        <v>1139.27159996</v>
      </c>
      <c r="L33" s="15"/>
      <c r="M33" s="15">
        <v>1032.9000000000001</v>
      </c>
      <c r="N33" s="17">
        <v>31.331747029999999</v>
      </c>
      <c r="O33" s="15">
        <v>1064.2317470300002</v>
      </c>
      <c r="P33" s="15"/>
      <c r="Q33" s="15">
        <v>808.61879999999985</v>
      </c>
      <c r="R33" s="17">
        <v>17.315008689999999</v>
      </c>
      <c r="S33" s="15">
        <v>825.93380868999986</v>
      </c>
    </row>
    <row r="34" spans="1:19" ht="11.4" x14ac:dyDescent="0.25">
      <c r="A34" s="18" t="s">
        <v>46</v>
      </c>
      <c r="B34" s="4" t="s">
        <v>10</v>
      </c>
      <c r="C34" s="176" t="s">
        <v>47</v>
      </c>
      <c r="D34" s="11" t="s">
        <v>35</v>
      </c>
      <c r="E34" s="15">
        <v>535.79999999999995</v>
      </c>
      <c r="F34" s="17">
        <v>3.0687750892200008</v>
      </c>
      <c r="G34" s="15">
        <v>538.86877508921998</v>
      </c>
      <c r="H34" s="15"/>
      <c r="I34" s="15">
        <v>470.1</v>
      </c>
      <c r="J34" s="17">
        <v>3.7958821019600024</v>
      </c>
      <c r="K34" s="15">
        <v>473.89588210196001</v>
      </c>
      <c r="L34" s="15"/>
      <c r="M34" s="15">
        <v>483.6</v>
      </c>
      <c r="N34" s="17">
        <v>1.8380737004999979</v>
      </c>
      <c r="O34" s="15">
        <v>485.43807370050001</v>
      </c>
      <c r="P34" s="15"/>
      <c r="Q34" s="15">
        <v>457.66702000000004</v>
      </c>
      <c r="R34" s="17">
        <v>1.5185168818800003</v>
      </c>
      <c r="S34" s="15">
        <v>459.18553688188001</v>
      </c>
    </row>
    <row r="35" spans="1:19" ht="11.4" x14ac:dyDescent="0.25">
      <c r="B35" s="4" t="s">
        <v>10</v>
      </c>
      <c r="C35" s="176" t="s">
        <v>48</v>
      </c>
      <c r="D35" s="11" t="s">
        <v>35</v>
      </c>
      <c r="E35" s="15">
        <v>38.6</v>
      </c>
      <c r="F35" s="17">
        <v>4.2</v>
      </c>
      <c r="G35" s="15">
        <v>42.800000000000004</v>
      </c>
      <c r="H35" s="15"/>
      <c r="I35" s="15">
        <v>38.200000000000003</v>
      </c>
      <c r="J35" s="17">
        <v>6.1</v>
      </c>
      <c r="K35" s="15">
        <v>44.300000000000004</v>
      </c>
      <c r="L35" s="15"/>
      <c r="M35" s="15">
        <v>31.1</v>
      </c>
      <c r="N35" s="17">
        <v>5.0559435981999998</v>
      </c>
      <c r="O35" s="15">
        <v>36.155943598200004</v>
      </c>
      <c r="P35" s="15"/>
      <c r="Q35" s="15">
        <v>16.999910000000003</v>
      </c>
      <c r="R35" s="17">
        <v>12.101711119410002</v>
      </c>
      <c r="S35" s="15">
        <v>29.101621119410005</v>
      </c>
    </row>
    <row r="36" spans="1:19" ht="22.8" x14ac:dyDescent="0.25">
      <c r="B36" s="4" t="s">
        <v>10</v>
      </c>
      <c r="C36" s="176" t="s">
        <v>49</v>
      </c>
      <c r="D36" s="11" t="s">
        <v>35</v>
      </c>
      <c r="E36" s="15">
        <v>142.69999999999999</v>
      </c>
      <c r="F36" s="17">
        <v>27.1</v>
      </c>
      <c r="G36" s="15">
        <v>169.79999999999998</v>
      </c>
      <c r="H36" s="15"/>
      <c r="I36" s="15">
        <v>125.6</v>
      </c>
      <c r="J36" s="17">
        <v>26.6</v>
      </c>
      <c r="K36" s="15">
        <v>152.19999999999999</v>
      </c>
      <c r="L36" s="15"/>
      <c r="M36" s="15">
        <v>126.6</v>
      </c>
      <c r="N36" s="17">
        <v>15.814939474899999</v>
      </c>
      <c r="O36" s="15">
        <v>142.4149394749</v>
      </c>
      <c r="P36" s="15"/>
      <c r="Q36" s="15">
        <v>111.57</v>
      </c>
      <c r="R36" s="17">
        <v>18.243826280020002</v>
      </c>
      <c r="S36" s="15">
        <v>129.81382628002001</v>
      </c>
    </row>
    <row r="37" spans="1:19" ht="11.4" x14ac:dyDescent="0.25">
      <c r="A37" s="18" t="s">
        <v>50</v>
      </c>
      <c r="B37" s="4" t="s">
        <v>10</v>
      </c>
      <c r="C37" s="176" t="s">
        <v>51</v>
      </c>
      <c r="D37" s="11" t="s">
        <v>35</v>
      </c>
      <c r="E37" s="15">
        <v>19.8</v>
      </c>
      <c r="F37" s="17">
        <v>0.63516503450000017</v>
      </c>
      <c r="G37" s="15">
        <v>20.435165034500002</v>
      </c>
      <c r="H37" s="15"/>
      <c r="I37" s="15">
        <v>19.2</v>
      </c>
      <c r="J37" s="17">
        <v>7.3954204059999973E-2</v>
      </c>
      <c r="K37" s="15">
        <v>19.273954204060001</v>
      </c>
      <c r="L37" s="15"/>
      <c r="M37" s="15">
        <v>18.399999999999999</v>
      </c>
      <c r="N37" s="17">
        <v>0.57159214629999999</v>
      </c>
      <c r="O37" s="15">
        <v>18.971592146299997</v>
      </c>
      <c r="P37" s="15"/>
      <c r="Q37" s="15">
        <v>17.056939999999997</v>
      </c>
      <c r="R37" s="17">
        <v>0.40275232752000001</v>
      </c>
      <c r="S37" s="15">
        <v>17.459692327519996</v>
      </c>
    </row>
    <row r="38" spans="1:19" ht="11.4" x14ac:dyDescent="0.25">
      <c r="A38" s="18" t="s">
        <v>52</v>
      </c>
      <c r="B38" s="4" t="s">
        <v>10</v>
      </c>
      <c r="C38" s="176" t="s">
        <v>53</v>
      </c>
      <c r="D38" s="308" t="s">
        <v>12</v>
      </c>
      <c r="E38" s="15">
        <v>879.5</v>
      </c>
      <c r="F38" s="17">
        <v>6395.18130157</v>
      </c>
      <c r="G38" s="15">
        <v>7274.68130157</v>
      </c>
      <c r="H38" s="15"/>
      <c r="I38" s="15">
        <v>577.70000000000005</v>
      </c>
      <c r="J38" s="17">
        <v>17282.489515000001</v>
      </c>
      <c r="K38" s="15">
        <v>17860.189515000002</v>
      </c>
      <c r="L38" s="15"/>
      <c r="M38" s="15">
        <v>412.2</v>
      </c>
      <c r="N38" s="17">
        <v>3520.3332750000004</v>
      </c>
      <c r="O38" s="15">
        <v>3932.5332750000002</v>
      </c>
      <c r="P38" s="15"/>
      <c r="Q38" s="15">
        <v>730.7</v>
      </c>
      <c r="R38" s="17">
        <v>302.17865</v>
      </c>
      <c r="S38" s="15">
        <v>1032.8786500000001</v>
      </c>
    </row>
    <row r="39" spans="1:19" ht="11.4" x14ac:dyDescent="0.25">
      <c r="B39" s="4" t="s">
        <v>10</v>
      </c>
      <c r="C39" s="176" t="s">
        <v>54</v>
      </c>
      <c r="D39" s="308" t="s">
        <v>12</v>
      </c>
      <c r="E39" s="15">
        <v>1934.5</v>
      </c>
      <c r="F39" s="17">
        <v>3410.3</v>
      </c>
      <c r="G39" s="15">
        <v>5344.8</v>
      </c>
      <c r="H39" s="15"/>
      <c r="I39" s="15">
        <v>1623.3</v>
      </c>
      <c r="J39" s="17">
        <v>2559.3000000000002</v>
      </c>
      <c r="K39" s="15">
        <v>4182.6000000000004</v>
      </c>
      <c r="L39" s="15"/>
      <c r="M39" s="15">
        <v>1355.9</v>
      </c>
      <c r="N39" s="17">
        <v>975.38210292999997</v>
      </c>
      <c r="O39" s="15">
        <v>2331.2821029300003</v>
      </c>
      <c r="P39" s="15"/>
      <c r="Q39" s="15">
        <v>967.9</v>
      </c>
      <c r="R39" s="17">
        <v>676.1781878700001</v>
      </c>
      <c r="S39" s="15">
        <v>1644.07818787</v>
      </c>
    </row>
    <row r="40" spans="1:19" ht="11.4" x14ac:dyDescent="0.25">
      <c r="A40" s="18" t="s">
        <v>55</v>
      </c>
      <c r="B40" s="4" t="s">
        <v>10</v>
      </c>
      <c r="C40" s="176" t="s">
        <v>56</v>
      </c>
      <c r="D40" s="11" t="s">
        <v>35</v>
      </c>
      <c r="E40" s="15">
        <v>73.67</v>
      </c>
      <c r="F40" s="17">
        <v>1.8347614300000012E-3</v>
      </c>
      <c r="G40" s="15">
        <v>73.671834761430006</v>
      </c>
      <c r="H40" s="15"/>
      <c r="I40" s="15">
        <v>79.894000000000005</v>
      </c>
      <c r="J40" s="317">
        <v>1.6880385800000003E-3</v>
      </c>
      <c r="K40" s="15">
        <v>79.895688038580005</v>
      </c>
      <c r="L40" s="15"/>
      <c r="M40" s="15">
        <v>81.7</v>
      </c>
      <c r="N40" s="317">
        <v>1.0193887199999999E-3</v>
      </c>
      <c r="O40" s="15">
        <v>81.701019388719999</v>
      </c>
      <c r="P40" s="15"/>
      <c r="Q40" s="15">
        <v>67.599999999999994</v>
      </c>
      <c r="R40" s="17">
        <v>0.81261336999999956</v>
      </c>
      <c r="S40" s="15">
        <v>68.412613369999988</v>
      </c>
    </row>
    <row r="41" spans="1:19" ht="12" customHeight="1" x14ac:dyDescent="0.25">
      <c r="C41" s="296" t="s">
        <v>57</v>
      </c>
      <c r="D41" s="188" t="s">
        <v>60</v>
      </c>
      <c r="E41" s="189">
        <f>SUM(E42:E45)</f>
        <v>8278.4459999999999</v>
      </c>
      <c r="F41" s="189">
        <f>SUM(F42:F45)</f>
        <v>1294.8146342799996</v>
      </c>
      <c r="G41" s="189">
        <f>SUM(G42:G45)</f>
        <v>9573.2606342799991</v>
      </c>
      <c r="H41" s="299"/>
      <c r="I41" s="189">
        <f>SUM(I42:I45)</f>
        <v>7641.2629999999999</v>
      </c>
      <c r="J41" s="189">
        <f>SUM(J42:J45)</f>
        <v>915.00281545580003</v>
      </c>
      <c r="K41" s="189">
        <f>SUM(K42:K45)</f>
        <v>8556.2658154557994</v>
      </c>
      <c r="L41" s="189"/>
      <c r="M41" s="189">
        <f>SUM(M42:M45)</f>
        <v>6200.5045099999998</v>
      </c>
      <c r="N41" s="189">
        <f>SUM(N42:N45)</f>
        <v>694.0660082797998</v>
      </c>
      <c r="O41" s="189">
        <f>SUM(O42:O45)</f>
        <v>6482.6660082797989</v>
      </c>
      <c r="P41" s="189"/>
      <c r="Q41" s="189">
        <f>SUM(Q42:Q45)</f>
        <v>5160.4336999999996</v>
      </c>
      <c r="R41" s="189">
        <f>SUM(R42:R45)</f>
        <v>880.67330507700058</v>
      </c>
      <c r="S41" s="189">
        <f>SUM(S42:S45)</f>
        <v>6041.1070050769995</v>
      </c>
    </row>
    <row r="42" spans="1:19" ht="11.4" x14ac:dyDescent="0.25">
      <c r="A42" s="18" t="s">
        <v>58</v>
      </c>
      <c r="C42" s="179" t="s">
        <v>59</v>
      </c>
      <c r="D42" s="8" t="s">
        <v>60</v>
      </c>
      <c r="E42" s="29">
        <v>1228</v>
      </c>
      <c r="F42" s="80">
        <v>7.1022259999999999</v>
      </c>
      <c r="G42" s="29">
        <v>1235.102226</v>
      </c>
      <c r="H42" s="29"/>
      <c r="I42" s="29">
        <v>1213.8</v>
      </c>
      <c r="J42" s="80">
        <v>5.2979560999999995</v>
      </c>
      <c r="K42" s="29">
        <v>1219.0979560999999</v>
      </c>
      <c r="L42" s="29"/>
      <c r="M42" s="29">
        <v>1225.70451</v>
      </c>
      <c r="N42" s="80">
        <v>2.5364839000000003</v>
      </c>
      <c r="O42" s="29">
        <v>1216.3364838999998</v>
      </c>
      <c r="P42" s="29"/>
      <c r="Q42" s="29">
        <v>985.76082000000008</v>
      </c>
      <c r="R42" s="80">
        <v>2.2730283999999994</v>
      </c>
      <c r="S42" s="29">
        <v>988.03384840000012</v>
      </c>
    </row>
    <row r="43" spans="1:19" ht="11.4" x14ac:dyDescent="0.25">
      <c r="B43" s="4" t="s">
        <v>10</v>
      </c>
      <c r="C43" s="170" t="s">
        <v>61</v>
      </c>
      <c r="D43" s="8" t="s">
        <v>60</v>
      </c>
      <c r="E43" s="29">
        <v>119.846</v>
      </c>
      <c r="F43" s="80">
        <v>75.400000000000006</v>
      </c>
      <c r="G43" s="29">
        <v>195.24600000000001</v>
      </c>
      <c r="H43" s="29"/>
      <c r="I43" s="29">
        <v>105.96299999999999</v>
      </c>
      <c r="J43" s="80">
        <v>50.7</v>
      </c>
      <c r="K43" s="29">
        <v>156.66300000000001</v>
      </c>
      <c r="L43" s="29"/>
      <c r="M43" s="29">
        <v>144.30000000000001</v>
      </c>
      <c r="N43" s="80">
        <v>33.003517089799992</v>
      </c>
      <c r="O43" s="29">
        <v>177.30351708980001</v>
      </c>
      <c r="P43" s="29"/>
      <c r="Q43" s="29">
        <v>130.69999999999999</v>
      </c>
      <c r="R43" s="80">
        <v>22.705071849999992</v>
      </c>
      <c r="S43" s="29">
        <v>153.40507184999998</v>
      </c>
    </row>
    <row r="44" spans="1:19" ht="11.4" x14ac:dyDescent="0.25">
      <c r="A44" s="18" t="s">
        <v>62</v>
      </c>
      <c r="B44" s="4" t="s">
        <v>10</v>
      </c>
      <c r="C44" s="170" t="s">
        <v>63</v>
      </c>
      <c r="D44" s="8" t="s">
        <v>60</v>
      </c>
      <c r="E44" s="29">
        <v>2730.6</v>
      </c>
      <c r="F44" s="80">
        <v>621.91519979999987</v>
      </c>
      <c r="G44" s="29">
        <v>3352.5151997999997</v>
      </c>
      <c r="H44" s="29"/>
      <c r="I44" s="29">
        <v>2586.9</v>
      </c>
      <c r="J44" s="80">
        <v>580.1640945800001</v>
      </c>
      <c r="K44" s="29">
        <v>3167.0640945800001</v>
      </c>
      <c r="L44" s="29"/>
      <c r="M44" s="29">
        <v>1496</v>
      </c>
      <c r="N44" s="80">
        <v>465.17431839999989</v>
      </c>
      <c r="O44" s="29">
        <v>1561.1743183999999</v>
      </c>
      <c r="P44" s="29"/>
      <c r="Q44" s="29">
        <v>1095.5803900000001</v>
      </c>
      <c r="R44" s="80">
        <v>520.29820465200055</v>
      </c>
      <c r="S44" s="29">
        <v>1615.8785946520006</v>
      </c>
    </row>
    <row r="45" spans="1:19" ht="11.4" x14ac:dyDescent="0.25">
      <c r="A45" s="23" t="s">
        <v>64</v>
      </c>
      <c r="B45" s="4" t="s">
        <v>10</v>
      </c>
      <c r="C45" s="170" t="s">
        <v>65</v>
      </c>
      <c r="D45" s="8" t="s">
        <v>60</v>
      </c>
      <c r="E45" s="29">
        <v>4200</v>
      </c>
      <c r="F45" s="80">
        <v>590.39720847999979</v>
      </c>
      <c r="G45" s="29">
        <v>4790.3972084799998</v>
      </c>
      <c r="H45" s="29"/>
      <c r="I45" s="29">
        <v>3734.6</v>
      </c>
      <c r="J45" s="80">
        <v>278.84076477579993</v>
      </c>
      <c r="K45" s="29">
        <v>4013.4407647757998</v>
      </c>
      <c r="L45" s="29"/>
      <c r="M45" s="29">
        <v>3334.5</v>
      </c>
      <c r="N45" s="80">
        <v>193.35168888999991</v>
      </c>
      <c r="O45" s="29">
        <v>3527.8516888899999</v>
      </c>
      <c r="P45" s="29"/>
      <c r="Q45" s="29">
        <v>2948.3924899999993</v>
      </c>
      <c r="R45" s="80">
        <v>335.39700017500002</v>
      </c>
      <c r="S45" s="29">
        <v>3283.7894901749992</v>
      </c>
    </row>
    <row r="46" spans="1:19" ht="12" customHeight="1" x14ac:dyDescent="0.25">
      <c r="C46" s="296" t="s">
        <v>66</v>
      </c>
      <c r="D46" s="187"/>
      <c r="E46" s="299"/>
      <c r="F46" s="300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</row>
    <row r="47" spans="1:19" ht="13.2" x14ac:dyDescent="0.25">
      <c r="B47" s="4" t="s">
        <v>10</v>
      </c>
      <c r="C47" s="170" t="s">
        <v>67</v>
      </c>
      <c r="D47" s="8" t="s">
        <v>68</v>
      </c>
      <c r="E47" s="29">
        <v>39.299999999999997</v>
      </c>
      <c r="F47" s="80">
        <v>19.8</v>
      </c>
      <c r="G47" s="29">
        <v>59.099999999999994</v>
      </c>
      <c r="H47" s="29"/>
      <c r="I47" s="29">
        <v>24.271999999999998</v>
      </c>
      <c r="J47" s="80">
        <v>14.7</v>
      </c>
      <c r="K47" s="29">
        <v>38.971999999999994</v>
      </c>
      <c r="L47" s="29"/>
      <c r="M47" s="29">
        <v>30.300599999999999</v>
      </c>
      <c r="N47" s="80">
        <v>10.404471738240002</v>
      </c>
      <c r="O47" s="29">
        <v>34.676471738239997</v>
      </c>
      <c r="P47" s="29"/>
      <c r="Q47" s="29">
        <v>15.708860000000001</v>
      </c>
      <c r="R47" s="80">
        <v>11.603855366800001</v>
      </c>
      <c r="S47" s="29">
        <v>27.312715366800003</v>
      </c>
    </row>
    <row r="48" spans="1:19" ht="11.4" x14ac:dyDescent="0.25">
      <c r="A48" s="24" t="s">
        <v>69</v>
      </c>
      <c r="B48" s="4" t="s">
        <v>10</v>
      </c>
      <c r="C48" s="170" t="s">
        <v>70</v>
      </c>
      <c r="D48" s="8" t="s">
        <v>71</v>
      </c>
      <c r="E48" s="29">
        <v>3.6648999999999998</v>
      </c>
      <c r="F48" s="80">
        <v>3.5834259999999998</v>
      </c>
      <c r="G48" s="29">
        <v>7.2483259999999996</v>
      </c>
      <c r="H48" s="29"/>
      <c r="I48" s="29">
        <v>2</v>
      </c>
      <c r="J48" s="80">
        <v>2.2249059999999998</v>
      </c>
      <c r="K48" s="29">
        <v>4.2249059999999998</v>
      </c>
      <c r="L48" s="29"/>
      <c r="M48" s="29">
        <v>0.76782000000000017</v>
      </c>
      <c r="N48" s="80">
        <v>0.74620200000000003</v>
      </c>
      <c r="O48" s="29">
        <v>2.7462020000000003</v>
      </c>
      <c r="P48" s="29"/>
      <c r="Q48" s="29">
        <v>0.35615000000000002</v>
      </c>
      <c r="R48" s="80">
        <v>0.67597299999999994</v>
      </c>
      <c r="S48" s="29">
        <v>1.0321229999999999</v>
      </c>
    </row>
    <row r="49" spans="1:19" ht="12" x14ac:dyDescent="0.25">
      <c r="C49" s="296" t="s">
        <v>72</v>
      </c>
      <c r="D49" s="188" t="s">
        <v>71</v>
      </c>
      <c r="E49" s="189">
        <f>SUM(E50:E51)</f>
        <v>17.600000000000001</v>
      </c>
      <c r="F49" s="189">
        <f>SUM(F50:F51)</f>
        <v>17.100000000000001</v>
      </c>
      <c r="G49" s="189">
        <f>SUM(G50:G51)</f>
        <v>34.700000000000003</v>
      </c>
      <c r="H49" s="189"/>
      <c r="I49" s="189">
        <f>SUM(I50:I51)</f>
        <v>12.119</v>
      </c>
      <c r="J49" s="189">
        <f>SUM(J50:J51)</f>
        <v>6.1999999999999993</v>
      </c>
      <c r="K49" s="189">
        <f>SUM(K50:K51)</f>
        <v>18.318999999999999</v>
      </c>
      <c r="L49" s="189"/>
      <c r="M49" s="189">
        <f>SUM(M50:M51)</f>
        <v>8</v>
      </c>
      <c r="N49" s="189">
        <f>SUM(N50:N51)</f>
        <v>3.3777490000000006</v>
      </c>
      <c r="O49" s="189">
        <f>SUM(O50:O51)</f>
        <v>11.377749000000001</v>
      </c>
      <c r="P49" s="189"/>
      <c r="Q49" s="189">
        <f>SUM(Q50:Q51)</f>
        <v>6.6213600000000001</v>
      </c>
      <c r="R49" s="189">
        <f>SUM(R50:R51)</f>
        <v>2.8164489999999995</v>
      </c>
      <c r="S49" s="189">
        <f>SUM(S50:S51)</f>
        <v>9.4378089999999997</v>
      </c>
    </row>
    <row r="50" spans="1:19" ht="11.4" x14ac:dyDescent="0.25">
      <c r="B50" s="4" t="s">
        <v>10</v>
      </c>
      <c r="C50" s="170" t="s">
        <v>73</v>
      </c>
      <c r="D50" s="8" t="s">
        <v>71</v>
      </c>
      <c r="E50" s="29">
        <v>5.6</v>
      </c>
      <c r="F50" s="80">
        <v>9.6</v>
      </c>
      <c r="G50" s="29">
        <v>15.2</v>
      </c>
      <c r="H50" s="29"/>
      <c r="I50" s="29">
        <v>3.3</v>
      </c>
      <c r="J50" s="80">
        <v>2.9</v>
      </c>
      <c r="K50" s="29">
        <v>6.1999999999999993</v>
      </c>
      <c r="L50" s="29"/>
      <c r="M50" s="29">
        <v>2.1</v>
      </c>
      <c r="N50" s="80">
        <v>1.9621890000000004</v>
      </c>
      <c r="O50" s="29">
        <v>4.062189</v>
      </c>
      <c r="P50" s="29"/>
      <c r="Q50" s="29">
        <v>1.32348</v>
      </c>
      <c r="R50" s="80">
        <v>0.99261899999999992</v>
      </c>
      <c r="S50" s="29">
        <v>2.3160989999999999</v>
      </c>
    </row>
    <row r="51" spans="1:19" ht="11.4" x14ac:dyDescent="0.25">
      <c r="B51" s="4" t="s">
        <v>10</v>
      </c>
      <c r="C51" s="170" t="s">
        <v>74</v>
      </c>
      <c r="D51" s="8" t="s">
        <v>71</v>
      </c>
      <c r="E51" s="29">
        <v>12</v>
      </c>
      <c r="F51" s="80">
        <v>7.5</v>
      </c>
      <c r="G51" s="29">
        <v>19.5</v>
      </c>
      <c r="H51" s="29"/>
      <c r="I51" s="29">
        <v>8.8190000000000008</v>
      </c>
      <c r="J51" s="80">
        <v>3.3</v>
      </c>
      <c r="K51" s="29">
        <v>12.119</v>
      </c>
      <c r="L51" s="29"/>
      <c r="M51" s="29">
        <v>5.9</v>
      </c>
      <c r="N51" s="80">
        <v>1.4155599999999999</v>
      </c>
      <c r="O51" s="29">
        <v>7.3155600000000005</v>
      </c>
      <c r="P51" s="29"/>
      <c r="Q51" s="29">
        <v>5.2978800000000001</v>
      </c>
      <c r="R51" s="80">
        <v>1.8238299999999998</v>
      </c>
      <c r="S51" s="29">
        <v>7.1217100000000002</v>
      </c>
    </row>
    <row r="52" spans="1:19" ht="12" x14ac:dyDescent="0.25">
      <c r="C52" s="296" t="s">
        <v>75</v>
      </c>
      <c r="D52" s="187"/>
      <c r="E52" s="189"/>
      <c r="F52" s="300"/>
      <c r="G52" s="299"/>
      <c r="H52" s="299"/>
      <c r="I52" s="189"/>
      <c r="J52" s="189"/>
      <c r="K52" s="299"/>
      <c r="L52" s="299"/>
      <c r="M52" s="189"/>
      <c r="N52" s="189"/>
      <c r="O52" s="299"/>
      <c r="P52" s="299"/>
      <c r="Q52" s="189"/>
      <c r="R52" s="189"/>
      <c r="S52" s="299"/>
    </row>
    <row r="53" spans="1:19" ht="11.4" x14ac:dyDescent="0.25">
      <c r="B53" s="4" t="s">
        <v>10</v>
      </c>
      <c r="C53" s="170" t="s">
        <v>76</v>
      </c>
      <c r="D53" s="8" t="s">
        <v>77</v>
      </c>
      <c r="E53" s="29">
        <v>2758.8999999999996</v>
      </c>
      <c r="F53" s="80">
        <v>12333.6</v>
      </c>
      <c r="G53" s="29">
        <v>15092.5</v>
      </c>
      <c r="H53" s="29"/>
      <c r="I53" s="29">
        <v>1511.3</v>
      </c>
      <c r="J53" s="80">
        <v>7831.5</v>
      </c>
      <c r="K53" s="29">
        <v>9342.7999999999993</v>
      </c>
      <c r="L53" s="29"/>
      <c r="M53" s="29">
        <v>905.6</v>
      </c>
      <c r="N53" s="80">
        <v>2798.956835</v>
      </c>
      <c r="O53" s="29">
        <v>3704.5568349999999</v>
      </c>
      <c r="P53" s="29"/>
      <c r="Q53" s="29">
        <v>779.1</v>
      </c>
      <c r="R53" s="80">
        <v>2572.7159999999999</v>
      </c>
      <c r="S53" s="29">
        <v>3351.8159999999998</v>
      </c>
    </row>
    <row r="54" spans="1:19" ht="12" customHeight="1" x14ac:dyDescent="0.25">
      <c r="C54" s="296" t="s">
        <v>78</v>
      </c>
      <c r="D54" s="187"/>
      <c r="E54" s="299"/>
      <c r="F54" s="300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</row>
    <row r="55" spans="1:19" ht="13.2" x14ac:dyDescent="0.25">
      <c r="A55" s="25" t="s">
        <v>79</v>
      </c>
      <c r="B55" s="4" t="s">
        <v>10</v>
      </c>
      <c r="C55" s="170" t="s">
        <v>80</v>
      </c>
      <c r="D55" s="8" t="s">
        <v>81</v>
      </c>
      <c r="E55" s="29">
        <v>148.69999999999999</v>
      </c>
      <c r="F55" s="80">
        <v>1566.8949383999998</v>
      </c>
      <c r="G55" s="29">
        <v>1715.5949383999998</v>
      </c>
      <c r="H55" s="29"/>
      <c r="I55" s="29">
        <v>89.4</v>
      </c>
      <c r="J55" s="80">
        <v>1022.6252162000002</v>
      </c>
      <c r="K55" s="29">
        <v>1112.0252162000002</v>
      </c>
      <c r="L55" s="29"/>
      <c r="M55" s="29">
        <v>89</v>
      </c>
      <c r="N55" s="80">
        <v>877.48184959999969</v>
      </c>
      <c r="O55" s="29">
        <v>966.48184959999969</v>
      </c>
      <c r="P55" s="29"/>
      <c r="Q55" s="29">
        <v>82.392989999999998</v>
      </c>
      <c r="R55" s="80">
        <v>834.90610115000015</v>
      </c>
      <c r="S55" s="29">
        <v>917.29909115000009</v>
      </c>
    </row>
    <row r="56" spans="1:19" ht="11.4" x14ac:dyDescent="0.25">
      <c r="A56" s="23" t="s">
        <v>82</v>
      </c>
      <c r="B56" s="4" t="s">
        <v>10</v>
      </c>
      <c r="C56" s="190" t="s">
        <v>83</v>
      </c>
      <c r="D56" s="191" t="s">
        <v>84</v>
      </c>
      <c r="E56" s="192">
        <v>7540.5</v>
      </c>
      <c r="F56" s="193">
        <v>94.486999999999995</v>
      </c>
      <c r="G56" s="192">
        <v>7634.9870000000001</v>
      </c>
      <c r="H56" s="192"/>
      <c r="I56" s="192">
        <v>7122.5</v>
      </c>
      <c r="J56" s="193">
        <v>223.114</v>
      </c>
      <c r="K56" s="192">
        <v>7345.6139999999996</v>
      </c>
      <c r="L56" s="192"/>
      <c r="M56" s="192">
        <v>3245.67</v>
      </c>
      <c r="N56" s="193">
        <v>94.024000000000001</v>
      </c>
      <c r="O56" s="192">
        <v>4894.1240000000007</v>
      </c>
      <c r="P56" s="192"/>
      <c r="Q56" s="192">
        <v>2860.7</v>
      </c>
      <c r="R56" s="193">
        <v>280.435</v>
      </c>
      <c r="S56" s="192">
        <v>3141.1349999999998</v>
      </c>
    </row>
    <row r="57" spans="1:19" ht="11.4" x14ac:dyDescent="0.25">
      <c r="A57" s="23"/>
      <c r="C57" s="170"/>
      <c r="D57" s="8"/>
      <c r="E57" s="29"/>
      <c r="F57" s="80"/>
      <c r="G57" s="29"/>
      <c r="H57" s="29"/>
      <c r="I57" s="29"/>
      <c r="J57" s="80"/>
      <c r="K57" s="29"/>
      <c r="L57" s="29"/>
      <c r="M57" s="29"/>
      <c r="N57" s="80"/>
      <c r="O57" s="29"/>
      <c r="P57" s="29"/>
      <c r="Q57" s="29"/>
      <c r="R57" s="80"/>
      <c r="S57" s="29"/>
    </row>
    <row r="58" spans="1:19" ht="11.4" x14ac:dyDescent="0.25">
      <c r="A58" s="23"/>
      <c r="C58" s="170"/>
      <c r="D58" s="8"/>
      <c r="E58" s="29"/>
      <c r="F58" s="80"/>
      <c r="G58" s="29"/>
      <c r="H58" s="29"/>
      <c r="I58" s="29"/>
      <c r="J58" s="80"/>
      <c r="K58" s="29"/>
      <c r="L58" s="29"/>
      <c r="M58" s="29"/>
      <c r="N58" s="80"/>
      <c r="O58" s="29"/>
      <c r="P58" s="29"/>
      <c r="Q58" s="29"/>
      <c r="R58" s="80"/>
      <c r="S58" s="29"/>
    </row>
    <row r="59" spans="1:19" ht="11.4" x14ac:dyDescent="0.25">
      <c r="A59" s="23"/>
      <c r="C59" s="170"/>
      <c r="D59" s="8"/>
      <c r="E59" s="29"/>
      <c r="F59" s="80"/>
      <c r="G59" s="29"/>
      <c r="H59" s="29"/>
      <c r="I59" s="29"/>
      <c r="J59" s="80"/>
      <c r="K59" s="29"/>
      <c r="L59" s="29"/>
      <c r="M59" s="29"/>
      <c r="N59" s="80"/>
      <c r="O59" s="29"/>
      <c r="P59" s="29"/>
      <c r="Q59" s="29"/>
      <c r="R59" s="80"/>
      <c r="S59" s="29"/>
    </row>
    <row r="60" spans="1:19" ht="11.4" x14ac:dyDescent="0.25">
      <c r="A60" s="23"/>
      <c r="C60" s="170"/>
      <c r="D60" s="8"/>
      <c r="E60" s="29"/>
      <c r="F60" s="80"/>
      <c r="G60" s="29"/>
      <c r="H60" s="29"/>
      <c r="I60" s="29"/>
      <c r="J60" s="80"/>
      <c r="K60" s="29"/>
      <c r="L60" s="29"/>
      <c r="M60" s="29"/>
      <c r="N60" s="80"/>
      <c r="O60" s="29"/>
      <c r="P60" s="29"/>
      <c r="Q60" s="29"/>
      <c r="R60" s="80"/>
      <c r="S60" s="29"/>
    </row>
    <row r="61" spans="1:19" ht="11.4" x14ac:dyDescent="0.25">
      <c r="A61" s="23"/>
      <c r="C61" s="170"/>
      <c r="D61" s="8"/>
      <c r="E61" s="29"/>
      <c r="F61" s="80"/>
      <c r="G61" s="29"/>
      <c r="H61" s="29"/>
      <c r="I61" s="29"/>
      <c r="J61" s="80"/>
      <c r="K61" s="29"/>
      <c r="L61" s="29"/>
      <c r="M61" s="29"/>
      <c r="N61" s="80"/>
      <c r="O61" s="29"/>
      <c r="P61" s="29"/>
      <c r="Q61" s="29"/>
      <c r="R61" s="80"/>
      <c r="S61" s="29"/>
    </row>
    <row r="62" spans="1:19" ht="11.4" x14ac:dyDescent="0.25">
      <c r="A62" s="23"/>
      <c r="C62" s="170"/>
      <c r="D62" s="8"/>
      <c r="E62" s="29"/>
      <c r="F62" s="80"/>
      <c r="G62" s="29"/>
      <c r="H62" s="29"/>
      <c r="I62" s="29"/>
      <c r="J62" s="80"/>
      <c r="K62" s="29"/>
      <c r="L62" s="29"/>
      <c r="M62" s="29"/>
      <c r="N62" s="80"/>
      <c r="O62" s="29"/>
      <c r="P62" s="29"/>
      <c r="Q62" s="29"/>
      <c r="R62" s="80"/>
      <c r="S62" s="29"/>
    </row>
    <row r="63" spans="1:19" ht="11.4" x14ac:dyDescent="0.25">
      <c r="A63" s="23"/>
      <c r="C63" s="170"/>
      <c r="D63" s="8"/>
      <c r="E63" s="29"/>
      <c r="F63" s="80"/>
      <c r="G63" s="29"/>
      <c r="H63" s="29"/>
      <c r="I63" s="29"/>
      <c r="J63" s="80"/>
      <c r="K63" s="29"/>
      <c r="L63" s="29"/>
      <c r="M63" s="29"/>
      <c r="N63" s="80"/>
      <c r="O63" s="29"/>
      <c r="P63" s="29"/>
      <c r="Q63" s="29"/>
      <c r="R63" s="80"/>
      <c r="S63" s="29"/>
    </row>
    <row r="64" spans="1:19" ht="11.4" x14ac:dyDescent="0.25">
      <c r="A64" s="23"/>
      <c r="C64" s="170"/>
      <c r="D64" s="8"/>
      <c r="E64" s="29"/>
      <c r="F64" s="80"/>
      <c r="G64" s="29"/>
      <c r="H64" s="29"/>
      <c r="I64" s="29"/>
      <c r="J64" s="80"/>
      <c r="K64" s="29"/>
      <c r="L64" s="29"/>
      <c r="M64" s="29"/>
      <c r="N64" s="80"/>
      <c r="O64" s="29"/>
      <c r="P64" s="29"/>
      <c r="Q64" s="29"/>
      <c r="R64" s="80"/>
      <c r="S64" s="29"/>
    </row>
    <row r="65" spans="1:22" ht="11.4" x14ac:dyDescent="0.25">
      <c r="A65" s="23"/>
      <c r="C65" s="170"/>
      <c r="D65" s="8"/>
      <c r="E65" s="29"/>
      <c r="F65" s="80"/>
      <c r="G65" s="29"/>
      <c r="H65" s="29"/>
      <c r="I65" s="29"/>
      <c r="J65" s="80"/>
      <c r="K65" s="29"/>
      <c r="L65" s="29"/>
      <c r="M65" s="29"/>
      <c r="N65" s="80"/>
      <c r="O65" s="29"/>
      <c r="P65" s="29"/>
      <c r="Q65" s="29"/>
      <c r="R65" s="80"/>
      <c r="S65" s="29"/>
    </row>
    <row r="66" spans="1:22" ht="11.4" x14ac:dyDescent="0.25">
      <c r="A66" s="23"/>
      <c r="C66" s="170"/>
      <c r="D66" s="8"/>
      <c r="E66" s="29"/>
      <c r="F66" s="80"/>
      <c r="G66" s="29"/>
      <c r="H66" s="29"/>
      <c r="I66" s="29"/>
      <c r="J66" s="80"/>
      <c r="K66" s="29"/>
      <c r="L66" s="29"/>
      <c r="M66" s="29"/>
      <c r="N66" s="80"/>
      <c r="O66" s="29"/>
      <c r="P66" s="29"/>
      <c r="Q66" s="29"/>
      <c r="R66" s="80"/>
      <c r="S66" s="29"/>
    </row>
    <row r="67" spans="1:22" ht="11.4" x14ac:dyDescent="0.25">
      <c r="A67" s="23"/>
      <c r="C67" s="170"/>
      <c r="D67" s="8"/>
      <c r="E67" s="29"/>
      <c r="F67" s="80"/>
      <c r="G67" s="29"/>
      <c r="H67" s="29"/>
      <c r="I67" s="29"/>
      <c r="J67" s="80"/>
      <c r="K67" s="29"/>
      <c r="L67" s="29"/>
      <c r="M67" s="29"/>
      <c r="N67" s="80"/>
      <c r="O67" s="29"/>
      <c r="P67" s="29"/>
      <c r="Q67" s="29"/>
      <c r="R67" s="80"/>
      <c r="S67" s="29"/>
    </row>
    <row r="68" spans="1:22" ht="13.2" x14ac:dyDescent="0.25">
      <c r="A68" s="23"/>
      <c r="C68" s="391" t="s">
        <v>226</v>
      </c>
      <c r="D68" s="392"/>
      <c r="E68" s="392"/>
      <c r="F68" s="392"/>
      <c r="G68" s="392"/>
      <c r="H68" s="392"/>
      <c r="I68" s="392"/>
      <c r="J68" s="392"/>
      <c r="K68" s="392"/>
      <c r="L68" s="392"/>
      <c r="M68" s="392"/>
      <c r="N68" s="172"/>
      <c r="O68" s="172"/>
      <c r="P68" s="172"/>
      <c r="Q68" s="172"/>
      <c r="R68" s="172"/>
      <c r="S68" s="172"/>
      <c r="V68" s="12"/>
    </row>
    <row r="69" spans="1:22" ht="13.2" x14ac:dyDescent="0.25">
      <c r="A69" s="23"/>
      <c r="C69" s="173"/>
      <c r="D69" s="6"/>
      <c r="E69" s="172"/>
      <c r="F69" s="172"/>
      <c r="G69" s="6"/>
      <c r="H69" s="6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</row>
    <row r="70" spans="1:22" ht="4.5" customHeight="1" x14ac:dyDescent="0.25">
      <c r="C70" s="5"/>
      <c r="D70" s="6"/>
      <c r="E70" s="12"/>
      <c r="F70" s="12"/>
      <c r="G70" s="6"/>
      <c r="H70" s="6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22" ht="4.5" customHeight="1" x14ac:dyDescent="0.25">
      <c r="B71" s="4" t="s">
        <v>10</v>
      </c>
      <c r="C71" s="185"/>
      <c r="D71" s="186"/>
      <c r="E71" s="194"/>
      <c r="F71" s="194"/>
      <c r="G71" s="186"/>
      <c r="H71" s="186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</row>
    <row r="72" spans="1:22" ht="12" x14ac:dyDescent="0.25">
      <c r="B72" s="4" t="s">
        <v>10</v>
      </c>
      <c r="C72" s="185"/>
      <c r="D72" s="186"/>
      <c r="E72" s="389">
        <v>2017</v>
      </c>
      <c r="F72" s="389"/>
      <c r="G72" s="389"/>
      <c r="H72" s="369"/>
      <c r="I72" s="390">
        <v>2019</v>
      </c>
      <c r="J72" s="390"/>
      <c r="K72" s="390"/>
      <c r="L72" s="368"/>
      <c r="M72" s="390">
        <v>2020</v>
      </c>
      <c r="N72" s="389"/>
      <c r="O72" s="389"/>
      <c r="P72" s="368"/>
      <c r="Q72" s="390">
        <v>2021</v>
      </c>
      <c r="R72" s="390"/>
      <c r="S72" s="390"/>
    </row>
    <row r="73" spans="1:22" ht="24" x14ac:dyDescent="0.25">
      <c r="A73" s="26" t="s">
        <v>88</v>
      </c>
      <c r="B73" s="4" t="s">
        <v>10</v>
      </c>
      <c r="C73" s="335" t="s">
        <v>4</v>
      </c>
      <c r="D73" s="188" t="s">
        <v>5</v>
      </c>
      <c r="E73" s="336" t="s">
        <v>6</v>
      </c>
      <c r="F73" s="336" t="s">
        <v>7</v>
      </c>
      <c r="G73" s="337" t="s">
        <v>8</v>
      </c>
      <c r="H73" s="337"/>
      <c r="I73" s="336" t="s">
        <v>6</v>
      </c>
      <c r="J73" s="336" t="s">
        <v>218</v>
      </c>
      <c r="K73" s="336" t="s">
        <v>8</v>
      </c>
      <c r="L73" s="337"/>
      <c r="M73" s="370" t="s">
        <v>6</v>
      </c>
      <c r="N73" s="370" t="s">
        <v>218</v>
      </c>
      <c r="O73" s="370" t="s">
        <v>8</v>
      </c>
      <c r="P73" s="351"/>
      <c r="Q73" s="370" t="s">
        <v>6</v>
      </c>
      <c r="R73" s="370" t="s">
        <v>218</v>
      </c>
      <c r="S73" s="370" t="s">
        <v>8</v>
      </c>
    </row>
    <row r="74" spans="1:22" ht="4.5" customHeight="1" x14ac:dyDescent="0.25">
      <c r="C74" s="195"/>
      <c r="D74" s="187"/>
      <c r="E74" s="196"/>
      <c r="F74" s="196"/>
      <c r="G74" s="187"/>
      <c r="H74" s="187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</row>
    <row r="75" spans="1:22" ht="4.5" customHeight="1" x14ac:dyDescent="0.25">
      <c r="C75" s="167"/>
      <c r="D75" s="8"/>
      <c r="E75" s="168"/>
      <c r="F75" s="168"/>
      <c r="G75" s="8"/>
      <c r="H75" s="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</row>
    <row r="76" spans="1:22" ht="12" customHeight="1" x14ac:dyDescent="0.25">
      <c r="C76" s="296" t="s">
        <v>85</v>
      </c>
      <c r="D76" s="187"/>
      <c r="E76" s="299"/>
      <c r="F76" s="300"/>
      <c r="G76" s="299"/>
      <c r="H76" s="299"/>
      <c r="I76" s="299"/>
      <c r="J76" s="299"/>
      <c r="K76" s="299"/>
      <c r="L76" s="299"/>
      <c r="M76" s="299"/>
      <c r="N76" s="299"/>
      <c r="O76" s="299"/>
      <c r="P76" s="299"/>
      <c r="Q76" s="299"/>
      <c r="R76" s="299"/>
      <c r="S76" s="299"/>
    </row>
    <row r="77" spans="1:22" ht="11.4" x14ac:dyDescent="0.25">
      <c r="A77" s="24" t="s">
        <v>95</v>
      </c>
      <c r="B77" s="4" t="s">
        <v>10</v>
      </c>
      <c r="C77" s="170" t="s">
        <v>86</v>
      </c>
      <c r="D77" s="8" t="s">
        <v>35</v>
      </c>
      <c r="E77" s="29">
        <v>7.6</v>
      </c>
      <c r="F77" s="80">
        <v>31.3</v>
      </c>
      <c r="G77" s="29">
        <v>38.9</v>
      </c>
      <c r="H77" s="29"/>
      <c r="I77" s="29">
        <v>7.5819999999999999</v>
      </c>
      <c r="J77" s="80">
        <v>29.7</v>
      </c>
      <c r="K77" s="29">
        <v>37.281999999999996</v>
      </c>
      <c r="L77" s="29"/>
      <c r="M77" s="29">
        <v>10.3</v>
      </c>
      <c r="N77" s="80">
        <v>20.461807690740002</v>
      </c>
      <c r="O77" s="29">
        <v>30.76180769074</v>
      </c>
      <c r="P77" s="29"/>
      <c r="Q77" s="29">
        <v>10.7</v>
      </c>
      <c r="R77" s="80">
        <v>21.315462503609997</v>
      </c>
      <c r="S77" s="29">
        <v>32.015462503609996</v>
      </c>
    </row>
    <row r="78" spans="1:22" ht="11.4" x14ac:dyDescent="0.25">
      <c r="A78" s="24" t="s">
        <v>97</v>
      </c>
      <c r="B78" s="4" t="s">
        <v>10</v>
      </c>
      <c r="C78" s="170" t="s">
        <v>87</v>
      </c>
      <c r="D78" s="8" t="s">
        <v>35</v>
      </c>
      <c r="E78" s="29">
        <v>5.2</v>
      </c>
      <c r="F78" s="80">
        <v>21</v>
      </c>
      <c r="G78" s="29">
        <v>26.2</v>
      </c>
      <c r="H78" s="29"/>
      <c r="I78" s="29">
        <v>0.54300000000000004</v>
      </c>
      <c r="J78" s="80">
        <v>15.2</v>
      </c>
      <c r="K78" s="29">
        <v>15.742999999999999</v>
      </c>
      <c r="L78" s="29"/>
      <c r="M78" s="29">
        <v>0.3</v>
      </c>
      <c r="N78" s="80">
        <v>10.461837514670002</v>
      </c>
      <c r="O78" s="29">
        <v>10.761837514670002</v>
      </c>
      <c r="P78" s="29"/>
      <c r="Q78" s="29">
        <v>2.4</v>
      </c>
      <c r="R78" s="80">
        <v>12.017649916489995</v>
      </c>
      <c r="S78" s="29">
        <v>14.417649916489996</v>
      </c>
    </row>
    <row r="79" spans="1:22" ht="11.4" x14ac:dyDescent="0.25">
      <c r="C79" s="170" t="s">
        <v>89</v>
      </c>
      <c r="D79" s="8" t="s">
        <v>71</v>
      </c>
      <c r="E79" s="80">
        <v>402.2</v>
      </c>
      <c r="F79" s="80">
        <v>168.261056</v>
      </c>
      <c r="G79" s="29">
        <v>570.46105599999999</v>
      </c>
      <c r="H79" s="29"/>
      <c r="I79" s="80">
        <v>515.07500000000005</v>
      </c>
      <c r="J79" s="80">
        <v>63.743107000000002</v>
      </c>
      <c r="K79" s="29">
        <v>578.81810700000005</v>
      </c>
      <c r="L79" s="29"/>
      <c r="M79" s="80">
        <v>350.2</v>
      </c>
      <c r="N79" s="80">
        <v>119.050056</v>
      </c>
      <c r="O79" s="29">
        <v>469.15005600000001</v>
      </c>
      <c r="P79" s="29"/>
      <c r="Q79" s="80">
        <v>254.1</v>
      </c>
      <c r="R79" s="80">
        <v>24.692955999999999</v>
      </c>
      <c r="S79" s="29">
        <v>278.792956</v>
      </c>
    </row>
    <row r="80" spans="1:22" ht="24" x14ac:dyDescent="0.25">
      <c r="A80" s="28" t="s">
        <v>100</v>
      </c>
      <c r="B80" s="4" t="s">
        <v>10</v>
      </c>
      <c r="C80" s="296" t="s">
        <v>90</v>
      </c>
      <c r="D80" s="188" t="s">
        <v>71</v>
      </c>
      <c r="E80" s="298">
        <f>E81+E83+(E82/1000)</f>
        <v>2907.4700000000003</v>
      </c>
      <c r="F80" s="298">
        <f>F81+F83+(F82/1000)</f>
        <v>174.08799999999999</v>
      </c>
      <c r="G80" s="189">
        <f>G81+G83+(G82/1000)</f>
        <v>3081.5580000000004</v>
      </c>
      <c r="H80" s="189"/>
      <c r="I80" s="298">
        <f>I81+I83+(I82/1000)</f>
        <v>2337.9650999999999</v>
      </c>
      <c r="J80" s="298">
        <f>J81+J83+(J82/1000)</f>
        <v>194.11779999999999</v>
      </c>
      <c r="K80" s="189">
        <f>K81+K83+(K82/1000)</f>
        <v>2532.0828999999999</v>
      </c>
      <c r="L80" s="189"/>
      <c r="M80" s="298">
        <f>M81+M83+(M82/1000)</f>
        <v>1073.9249</v>
      </c>
      <c r="N80" s="298">
        <f>N81+N83+(N82/1000)</f>
        <v>168.38845280317</v>
      </c>
      <c r="O80" s="189">
        <f>O81+O83+(O82/1000)</f>
        <v>1248.3677528031701</v>
      </c>
      <c r="P80" s="189"/>
      <c r="Q80" s="298">
        <f>Q81+Q83+(Q82/1000)</f>
        <v>751.93790000000001</v>
      </c>
      <c r="R80" s="298">
        <f>R81+R83+(R82/1000)</f>
        <v>50.730002477600003</v>
      </c>
      <c r="S80" s="189">
        <f>S81+S83+(S82/1000)</f>
        <v>802.66790247760002</v>
      </c>
    </row>
    <row r="81" spans="1:19" ht="11.4" x14ac:dyDescent="0.25">
      <c r="A81" s="28" t="s">
        <v>102</v>
      </c>
      <c r="B81" s="4" t="s">
        <v>10</v>
      </c>
      <c r="C81" s="180" t="s">
        <v>91</v>
      </c>
      <c r="D81" s="181" t="s">
        <v>71</v>
      </c>
      <c r="E81" s="80">
        <v>283.3</v>
      </c>
      <c r="F81" s="80">
        <v>5.6</v>
      </c>
      <c r="G81" s="29">
        <v>288.90000000000003</v>
      </c>
      <c r="H81" s="29"/>
      <c r="I81" s="80">
        <v>272.89999999999998</v>
      </c>
      <c r="J81" s="80">
        <v>3.1</v>
      </c>
      <c r="K81" s="29">
        <v>276</v>
      </c>
      <c r="L81" s="29"/>
      <c r="M81" s="80">
        <v>269.3</v>
      </c>
      <c r="N81" s="80">
        <v>2.3233459999999999</v>
      </c>
      <c r="O81" s="29">
        <v>271.62334600000003</v>
      </c>
      <c r="P81" s="29"/>
      <c r="Q81" s="80">
        <v>267.60000000000002</v>
      </c>
      <c r="R81" s="80">
        <v>0.90100599999999997</v>
      </c>
      <c r="S81" s="29">
        <v>268.50100600000002</v>
      </c>
    </row>
    <row r="82" spans="1:19" ht="11.4" x14ac:dyDescent="0.25">
      <c r="A82" s="18" t="s">
        <v>104</v>
      </c>
      <c r="B82" s="4" t="s">
        <v>10</v>
      </c>
      <c r="C82" s="180" t="s">
        <v>92</v>
      </c>
      <c r="D82" s="309" t="s">
        <v>84</v>
      </c>
      <c r="E82" s="80">
        <v>53870</v>
      </c>
      <c r="F82" s="80">
        <v>66688</v>
      </c>
      <c r="G82" s="29">
        <v>120558</v>
      </c>
      <c r="H82" s="29"/>
      <c r="I82" s="80">
        <v>35007.1</v>
      </c>
      <c r="J82" s="80">
        <v>81917.8</v>
      </c>
      <c r="K82" s="29">
        <v>116924.9</v>
      </c>
      <c r="L82" s="29"/>
      <c r="M82" s="80">
        <v>17379.3</v>
      </c>
      <c r="N82" s="80">
        <v>74448.313999999998</v>
      </c>
      <c r="O82" s="29">
        <v>91827.614000000001</v>
      </c>
      <c r="P82" s="29"/>
      <c r="Q82" s="80">
        <v>9259.9</v>
      </c>
      <c r="R82" s="80">
        <v>24145.036</v>
      </c>
      <c r="S82" s="29">
        <v>33404.936000000002</v>
      </c>
    </row>
    <row r="83" spans="1:19" ht="11.4" x14ac:dyDescent="0.25">
      <c r="A83" s="18" t="s">
        <v>106</v>
      </c>
      <c r="B83" s="4" t="s">
        <v>10</v>
      </c>
      <c r="C83" s="170" t="s">
        <v>93</v>
      </c>
      <c r="D83" s="8" t="s">
        <v>71</v>
      </c>
      <c r="E83" s="80">
        <v>2570.3000000000002</v>
      </c>
      <c r="F83" s="80">
        <v>101.8</v>
      </c>
      <c r="G83" s="29">
        <v>2672.1000000000004</v>
      </c>
      <c r="H83" s="29"/>
      <c r="I83" s="80">
        <v>2030.058</v>
      </c>
      <c r="J83" s="80">
        <v>109.1</v>
      </c>
      <c r="K83" s="29">
        <v>2139.1579999999999</v>
      </c>
      <c r="L83" s="29"/>
      <c r="M83" s="80">
        <v>787.24559999999997</v>
      </c>
      <c r="N83" s="80">
        <v>91.61679280317</v>
      </c>
      <c r="O83" s="29">
        <v>884.91679280316998</v>
      </c>
      <c r="P83" s="29"/>
      <c r="Q83" s="80">
        <v>475.07799999999997</v>
      </c>
      <c r="R83" s="80">
        <v>25.683960477600003</v>
      </c>
      <c r="S83" s="29">
        <v>500.76196047759998</v>
      </c>
    </row>
    <row r="84" spans="1:19" ht="12" x14ac:dyDescent="0.25">
      <c r="A84" s="23" t="s">
        <v>108</v>
      </c>
      <c r="B84" s="4" t="s">
        <v>10</v>
      </c>
      <c r="C84" s="296" t="s">
        <v>94</v>
      </c>
      <c r="D84" s="188" t="s">
        <v>35</v>
      </c>
      <c r="E84" s="189">
        <f>SUM(E85:E86)</f>
        <v>100.8158</v>
      </c>
      <c r="F84" s="189">
        <f>SUM(F85:F86)</f>
        <v>70.437225800000007</v>
      </c>
      <c r="G84" s="189">
        <f>SUM(G85:G86)</f>
        <v>171.25302579999999</v>
      </c>
      <c r="H84" s="189"/>
      <c r="I84" s="298">
        <f>SUM(I85:I86)</f>
        <v>52.641999999999996</v>
      </c>
      <c r="J84" s="298">
        <f>SUM(J85:J86)</f>
        <v>40.073606700000006</v>
      </c>
      <c r="K84" s="189">
        <f>SUM(K85:K86)</f>
        <v>92.715606700000009</v>
      </c>
      <c r="L84" s="189"/>
      <c r="M84" s="298">
        <f>SUM(M85:M86)</f>
        <v>26.1</v>
      </c>
      <c r="N84" s="298">
        <f>SUM(N85:N86)</f>
        <v>46.991162600000003</v>
      </c>
      <c r="O84" s="189">
        <f>SUM(O85:O86)</f>
        <v>73.091162600000004</v>
      </c>
      <c r="P84" s="189"/>
      <c r="Q84" s="298">
        <f>SUM(Q85:Q86)</f>
        <v>22.531260000000003</v>
      </c>
      <c r="R84" s="298">
        <f>SUM(R85:R86)</f>
        <v>27.976506406560002</v>
      </c>
      <c r="S84" s="189">
        <f>SUM(S85:S86)</f>
        <v>50.507766406560002</v>
      </c>
    </row>
    <row r="85" spans="1:19" ht="11.4" x14ac:dyDescent="0.25">
      <c r="C85" s="170" t="s">
        <v>96</v>
      </c>
      <c r="D85" s="8" t="s">
        <v>35</v>
      </c>
      <c r="E85" s="80">
        <v>28.8</v>
      </c>
      <c r="F85" s="80">
        <v>5.0963669999999999</v>
      </c>
      <c r="G85" s="29">
        <v>33.896366999999998</v>
      </c>
      <c r="H85" s="29"/>
      <c r="I85" s="80">
        <v>18.373000000000001</v>
      </c>
      <c r="J85" s="80">
        <v>1.5800525000000001</v>
      </c>
      <c r="K85" s="29">
        <v>19.953052500000002</v>
      </c>
      <c r="L85" s="29"/>
      <c r="M85" s="80">
        <v>24.3</v>
      </c>
      <c r="N85" s="80">
        <v>0.58599999999999997</v>
      </c>
      <c r="O85" s="29">
        <v>24.885999999999999</v>
      </c>
      <c r="P85" s="29"/>
      <c r="Q85" s="80">
        <v>14.641120000000001</v>
      </c>
      <c r="R85" s="80">
        <v>0.83675049999999995</v>
      </c>
      <c r="S85" s="29">
        <v>15.477870500000002</v>
      </c>
    </row>
    <row r="86" spans="1:19" ht="11.4" x14ac:dyDescent="0.25">
      <c r="A86" s="23" t="s">
        <v>111</v>
      </c>
      <c r="B86" s="4" t="s">
        <v>10</v>
      </c>
      <c r="C86" s="170" t="s">
        <v>98</v>
      </c>
      <c r="D86" s="8" t="s">
        <v>35</v>
      </c>
      <c r="E86" s="80">
        <v>72.015799999999999</v>
      </c>
      <c r="F86" s="80">
        <v>65.340858800000007</v>
      </c>
      <c r="G86" s="29">
        <v>137.35665879999999</v>
      </c>
      <c r="H86" s="29"/>
      <c r="I86" s="80">
        <v>34.268999999999998</v>
      </c>
      <c r="J86" s="80">
        <v>38.493554200000005</v>
      </c>
      <c r="K86" s="29">
        <v>72.762554200000011</v>
      </c>
      <c r="L86" s="29"/>
      <c r="M86" s="80">
        <v>1.8</v>
      </c>
      <c r="N86" s="80">
        <v>46.405162600000004</v>
      </c>
      <c r="O86" s="29">
        <v>48.205162600000001</v>
      </c>
      <c r="P86" s="29"/>
      <c r="Q86" s="80">
        <v>7.8901400000000006</v>
      </c>
      <c r="R86" s="80">
        <v>27.139755906560001</v>
      </c>
      <c r="S86" s="29">
        <v>35.02989590656</v>
      </c>
    </row>
    <row r="87" spans="1:19" ht="12" x14ac:dyDescent="0.25">
      <c r="A87" s="23" t="s">
        <v>113</v>
      </c>
      <c r="B87" s="4" t="s">
        <v>10</v>
      </c>
      <c r="C87" s="296" t="s">
        <v>99</v>
      </c>
      <c r="D87" s="187"/>
      <c r="E87" s="301"/>
      <c r="F87" s="301"/>
      <c r="G87" s="299"/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</row>
    <row r="88" spans="1:19" ht="11.4" x14ac:dyDescent="0.25">
      <c r="C88" s="170" t="s">
        <v>235</v>
      </c>
      <c r="D88" s="8" t="s">
        <v>12</v>
      </c>
      <c r="E88" s="29">
        <v>923.86919999999998</v>
      </c>
      <c r="F88" s="80">
        <v>9.8846828934599973</v>
      </c>
      <c r="G88" s="29">
        <v>933.75388289345995</v>
      </c>
      <c r="H88" s="29"/>
      <c r="I88" s="29">
        <v>982.33749999999998</v>
      </c>
      <c r="J88" s="80">
        <v>11.760034721130001</v>
      </c>
      <c r="K88" s="29">
        <v>994.09753472112993</v>
      </c>
      <c r="L88" s="29"/>
      <c r="M88" s="29">
        <v>19512.3</v>
      </c>
      <c r="N88" s="80">
        <v>313.39999999999998</v>
      </c>
      <c r="O88" s="29">
        <v>19825.7</v>
      </c>
      <c r="P88" s="29"/>
      <c r="Q88" s="29">
        <v>14256.6</v>
      </c>
      <c r="R88" s="80">
        <v>70.6313672</v>
      </c>
      <c r="S88" s="29">
        <v>14327.2313672</v>
      </c>
    </row>
    <row r="89" spans="1:19" ht="13.2" x14ac:dyDescent="0.25">
      <c r="A89" s="23">
        <v>37420</v>
      </c>
      <c r="B89" s="4" t="s">
        <v>10</v>
      </c>
      <c r="C89" s="170" t="s">
        <v>103</v>
      </c>
      <c r="D89" s="8" t="s">
        <v>81</v>
      </c>
      <c r="E89" s="29">
        <v>29809.200000000001</v>
      </c>
      <c r="F89" s="80">
        <v>66.160630069999996</v>
      </c>
      <c r="G89" s="29">
        <v>29875.360630070001</v>
      </c>
      <c r="H89" s="29"/>
      <c r="I89" s="29">
        <v>28923.7</v>
      </c>
      <c r="J89" s="80">
        <v>9.2992425999999977</v>
      </c>
      <c r="K89" s="29">
        <v>28932.999242599999</v>
      </c>
      <c r="L89" s="29"/>
      <c r="M89" s="29">
        <v>20726.8</v>
      </c>
      <c r="N89" s="319">
        <v>2.46E-2</v>
      </c>
      <c r="O89" s="29">
        <v>20728.0350014</v>
      </c>
      <c r="P89" s="29"/>
      <c r="Q89" s="29">
        <v>22106.17</v>
      </c>
      <c r="R89" s="80">
        <v>969.14135529999999</v>
      </c>
      <c r="S89" s="29">
        <v>23075.311355299997</v>
      </c>
    </row>
    <row r="90" spans="1:19" ht="11.4" x14ac:dyDescent="0.25">
      <c r="A90" s="23" t="s">
        <v>117</v>
      </c>
      <c r="B90" s="4" t="s">
        <v>10</v>
      </c>
      <c r="C90" s="170" t="s">
        <v>105</v>
      </c>
      <c r="D90" s="8" t="s">
        <v>35</v>
      </c>
      <c r="E90" s="29">
        <v>28.5</v>
      </c>
      <c r="F90" s="80">
        <v>26.307882219899994</v>
      </c>
      <c r="G90" s="29">
        <v>54.807882219899994</v>
      </c>
      <c r="H90" s="29"/>
      <c r="I90" s="29">
        <v>31.399000000000001</v>
      </c>
      <c r="J90" s="80">
        <v>34.543061997039992</v>
      </c>
      <c r="K90" s="29">
        <v>65.942061997039985</v>
      </c>
      <c r="L90" s="29"/>
      <c r="M90" s="29">
        <v>28.2</v>
      </c>
      <c r="N90" s="80">
        <v>40.760786100540017</v>
      </c>
      <c r="O90" s="29">
        <v>68.96078610054002</v>
      </c>
      <c r="P90" s="29"/>
      <c r="Q90" s="29">
        <v>30.649230000000003</v>
      </c>
      <c r="R90" s="80">
        <v>38.733803647010021</v>
      </c>
      <c r="S90" s="29">
        <v>69.383033647010024</v>
      </c>
    </row>
    <row r="91" spans="1:19" ht="11.4" x14ac:dyDescent="0.25">
      <c r="C91" s="170" t="s">
        <v>107</v>
      </c>
      <c r="D91" s="8" t="s">
        <v>35</v>
      </c>
      <c r="E91" s="29">
        <v>32.400000000000006</v>
      </c>
      <c r="F91" s="80">
        <v>30.418099975740006</v>
      </c>
      <c r="G91" s="29">
        <v>62.818099975740012</v>
      </c>
      <c r="H91" s="29"/>
      <c r="I91" s="29">
        <v>27.067999999999998</v>
      </c>
      <c r="J91" s="80">
        <v>28.107999498320002</v>
      </c>
      <c r="K91" s="29">
        <v>55.175999498319996</v>
      </c>
      <c r="L91" s="29"/>
      <c r="M91" s="29">
        <v>52.1</v>
      </c>
      <c r="N91" s="80">
        <v>58.79573110522</v>
      </c>
      <c r="O91" s="29">
        <v>110.89573110521999</v>
      </c>
      <c r="P91" s="29"/>
      <c r="Q91" s="29">
        <v>46.94341</v>
      </c>
      <c r="R91" s="80">
        <v>45.910890739730007</v>
      </c>
      <c r="S91" s="29">
        <v>92.854300739730007</v>
      </c>
    </row>
    <row r="92" spans="1:19" ht="11.4" x14ac:dyDescent="0.25">
      <c r="A92" s="23" t="s">
        <v>120</v>
      </c>
      <c r="B92" s="4" t="s">
        <v>10</v>
      </c>
      <c r="C92" s="170" t="s">
        <v>109</v>
      </c>
      <c r="D92" s="178" t="s">
        <v>35</v>
      </c>
      <c r="E92" s="29">
        <v>3464.2</v>
      </c>
      <c r="F92" s="80">
        <v>378.05200000000002</v>
      </c>
      <c r="G92" s="29">
        <v>3842.252</v>
      </c>
      <c r="H92" s="29"/>
      <c r="I92" s="29">
        <v>2.9500999999999999</v>
      </c>
      <c r="J92" s="80">
        <v>0.76250300000000004</v>
      </c>
      <c r="K92" s="29">
        <v>3.7126030000000001</v>
      </c>
      <c r="L92" s="29"/>
      <c r="M92" s="29">
        <v>3.923</v>
      </c>
      <c r="N92" s="80">
        <v>0.93159999999999998</v>
      </c>
      <c r="O92" s="29">
        <v>4.8546000000000005</v>
      </c>
      <c r="P92" s="29"/>
      <c r="Q92" s="29">
        <v>4.39391</v>
      </c>
      <c r="R92" s="80">
        <v>1.9128769815699989</v>
      </c>
      <c r="S92" s="29">
        <v>6.3067869815699993</v>
      </c>
    </row>
    <row r="93" spans="1:19" ht="12" x14ac:dyDescent="0.25">
      <c r="A93" s="24" t="s">
        <v>122</v>
      </c>
      <c r="B93" s="4" t="s">
        <v>10</v>
      </c>
      <c r="C93" s="296" t="s">
        <v>110</v>
      </c>
      <c r="D93" s="188" t="s">
        <v>84</v>
      </c>
      <c r="E93" s="189">
        <f>SUM(E94:E95)</f>
        <v>179.5</v>
      </c>
      <c r="F93" s="189">
        <f>SUM(F94:F95)</f>
        <v>397.59000000000003</v>
      </c>
      <c r="G93" s="189">
        <f>SUM(G94:G95)</f>
        <v>577.09</v>
      </c>
      <c r="H93" s="189"/>
      <c r="I93" s="189">
        <f>SUM(I94:I95)</f>
        <v>104.45</v>
      </c>
      <c r="J93" s="189">
        <f>SUM(J94:J95)</f>
        <v>312.36</v>
      </c>
      <c r="K93" s="189">
        <f>SUM(K94:K95)</f>
        <v>416.81000000000006</v>
      </c>
      <c r="L93" s="189"/>
      <c r="M93" s="189">
        <f>SUM(M94:M95)</f>
        <v>78.7</v>
      </c>
      <c r="N93" s="189">
        <f>SUM(N94:N95)</f>
        <v>502.79899999999998</v>
      </c>
      <c r="O93" s="189">
        <f>SUM(O94:O95)</f>
        <v>581.49900000000002</v>
      </c>
      <c r="P93" s="189"/>
      <c r="Q93" s="189">
        <f>SUM(Q94:Q95)</f>
        <v>55.393999999999998</v>
      </c>
      <c r="R93" s="189">
        <f>SUM(R94:R95)</f>
        <v>271.29199999999997</v>
      </c>
      <c r="S93" s="189">
        <f>SUM(S94:S95)</f>
        <v>326.68599999999998</v>
      </c>
    </row>
    <row r="94" spans="1:19" ht="11.4" x14ac:dyDescent="0.25">
      <c r="A94" s="24" t="s">
        <v>124</v>
      </c>
      <c r="B94" s="4" t="s">
        <v>10</v>
      </c>
      <c r="C94" s="170" t="s">
        <v>112</v>
      </c>
      <c r="D94" s="8" t="s">
        <v>84</v>
      </c>
      <c r="E94" s="29">
        <v>32</v>
      </c>
      <c r="F94" s="80">
        <v>397.22800000000001</v>
      </c>
      <c r="G94" s="29">
        <v>429.22800000000001</v>
      </c>
      <c r="H94" s="29"/>
      <c r="I94" s="29">
        <v>13.48</v>
      </c>
      <c r="J94" s="80">
        <v>305.60700000000003</v>
      </c>
      <c r="K94" s="29">
        <v>319.08700000000005</v>
      </c>
      <c r="L94" s="29"/>
      <c r="M94" s="29">
        <v>3.9</v>
      </c>
      <c r="N94" s="80">
        <v>502.71899999999999</v>
      </c>
      <c r="O94" s="29">
        <v>506.61899999999997</v>
      </c>
      <c r="P94" s="29"/>
      <c r="Q94" s="339">
        <v>2.177</v>
      </c>
      <c r="R94" s="340">
        <v>270.02999999999997</v>
      </c>
      <c r="S94" s="339">
        <v>272.20699999999999</v>
      </c>
    </row>
    <row r="95" spans="1:19" ht="11.4" x14ac:dyDescent="0.25">
      <c r="C95" s="170" t="s">
        <v>114</v>
      </c>
      <c r="D95" s="8" t="s">
        <v>84</v>
      </c>
      <c r="E95" s="29">
        <v>147.5</v>
      </c>
      <c r="F95" s="80">
        <v>0.36199999999999999</v>
      </c>
      <c r="G95" s="29">
        <v>147.86199999999999</v>
      </c>
      <c r="H95" s="29"/>
      <c r="I95" s="29">
        <v>90.97</v>
      </c>
      <c r="J95" s="80">
        <v>6.7530000000000001</v>
      </c>
      <c r="K95" s="29">
        <v>97.722999999999999</v>
      </c>
      <c r="L95" s="29"/>
      <c r="M95" s="29">
        <v>74.8</v>
      </c>
      <c r="N95" s="80">
        <v>0.08</v>
      </c>
      <c r="O95" s="29">
        <v>74.88</v>
      </c>
      <c r="P95" s="29"/>
      <c r="Q95" s="339">
        <v>53.216999999999999</v>
      </c>
      <c r="R95" s="340">
        <v>1.262</v>
      </c>
      <c r="S95" s="339">
        <v>54.478999999999999</v>
      </c>
    </row>
    <row r="96" spans="1:19" ht="12.75" customHeight="1" x14ac:dyDescent="0.25">
      <c r="A96" s="28" t="s">
        <v>127</v>
      </c>
      <c r="B96" s="4" t="s">
        <v>10</v>
      </c>
      <c r="C96" s="296" t="s">
        <v>115</v>
      </c>
      <c r="D96" s="188" t="s">
        <v>35</v>
      </c>
      <c r="E96" s="189">
        <f>SUM(E97:E98)</f>
        <v>1478.1999999999998</v>
      </c>
      <c r="F96" s="189">
        <f>SUM(F97:F98)</f>
        <v>2.1050010199999996</v>
      </c>
      <c r="G96" s="189">
        <f>SUM(G97:G98)</f>
        <v>1480.3050010199997</v>
      </c>
      <c r="H96" s="189"/>
      <c r="I96" s="189">
        <f>SUM(I97:I98)</f>
        <v>1375.1369999999999</v>
      </c>
      <c r="J96" s="189">
        <f>SUM(J97:J98)</f>
        <v>1.2762210399999998</v>
      </c>
      <c r="K96" s="189">
        <f>SUM(K97:K98)</f>
        <v>1376.4370000000001</v>
      </c>
      <c r="L96" s="189"/>
      <c r="M96" s="189">
        <f>SUM(M97:M98)</f>
        <v>1052</v>
      </c>
      <c r="N96" s="189">
        <f>SUM(N97:N98)</f>
        <v>0.59777508999999995</v>
      </c>
      <c r="O96" s="189">
        <f>SUM(O97:O98)</f>
        <v>1052.5977750900001</v>
      </c>
      <c r="P96" s="189"/>
      <c r="Q96" s="189">
        <f>SUM(Q97:Q98)</f>
        <v>846.34258</v>
      </c>
      <c r="R96" s="189">
        <f>SUM(R97:R98)</f>
        <v>2.8680463100000004</v>
      </c>
      <c r="S96" s="189">
        <f>SUM(S97:S98)</f>
        <v>849.21062630999995</v>
      </c>
    </row>
    <row r="97" spans="1:27" ht="11.4" x14ac:dyDescent="0.25">
      <c r="A97" s="28" t="s">
        <v>129</v>
      </c>
      <c r="B97" s="4" t="s">
        <v>10</v>
      </c>
      <c r="C97" s="170" t="s">
        <v>116</v>
      </c>
      <c r="D97" s="8" t="s">
        <v>35</v>
      </c>
      <c r="E97" s="29">
        <v>47.6</v>
      </c>
      <c r="F97" s="80">
        <v>0</v>
      </c>
      <c r="G97" s="29">
        <v>47.6</v>
      </c>
      <c r="H97" s="29"/>
      <c r="I97" s="29">
        <v>40.536999999999999</v>
      </c>
      <c r="J97" s="80" t="s">
        <v>150</v>
      </c>
      <c r="K97" s="29">
        <v>40.536999999999999</v>
      </c>
      <c r="L97" s="29"/>
      <c r="M97" s="29">
        <v>36.9</v>
      </c>
      <c r="N97" s="80" t="s">
        <v>150</v>
      </c>
      <c r="O97" s="29">
        <v>36.9</v>
      </c>
      <c r="P97" s="29"/>
      <c r="Q97" s="29">
        <v>29.259070000000001</v>
      </c>
      <c r="R97" s="319">
        <v>0</v>
      </c>
      <c r="S97" s="29">
        <v>29.259070000000001</v>
      </c>
    </row>
    <row r="98" spans="1:27" ht="11.4" x14ac:dyDescent="0.25">
      <c r="A98" s="28" t="s">
        <v>132</v>
      </c>
      <c r="B98" s="4" t="s">
        <v>10</v>
      </c>
      <c r="C98" s="170" t="s">
        <v>118</v>
      </c>
      <c r="D98" s="8" t="s">
        <v>35</v>
      </c>
      <c r="E98" s="29">
        <v>1430.6</v>
      </c>
      <c r="F98" s="80">
        <v>2.1050010199999996</v>
      </c>
      <c r="G98" s="29">
        <v>1432.7050010199998</v>
      </c>
      <c r="H98" s="29"/>
      <c r="I98" s="29">
        <v>1334.6</v>
      </c>
      <c r="J98" s="80">
        <v>1.2762210399999998</v>
      </c>
      <c r="K98" s="29">
        <v>1335.9</v>
      </c>
      <c r="L98" s="29"/>
      <c r="M98" s="29">
        <v>1015.1</v>
      </c>
      <c r="N98" s="80">
        <v>0.59777508999999995</v>
      </c>
      <c r="O98" s="29">
        <v>1015.6977750900001</v>
      </c>
      <c r="P98" s="29"/>
      <c r="Q98" s="29">
        <v>817.08351000000005</v>
      </c>
      <c r="R98" s="80">
        <v>2.8680463100000004</v>
      </c>
      <c r="S98" s="29">
        <v>819.95155631</v>
      </c>
    </row>
    <row r="99" spans="1:27" ht="12" customHeight="1" x14ac:dyDescent="0.25">
      <c r="C99" s="296" t="s">
        <v>119</v>
      </c>
      <c r="D99" s="188" t="s">
        <v>35</v>
      </c>
      <c r="E99" s="297">
        <f>SUM(E100:E102)</f>
        <v>276</v>
      </c>
      <c r="F99" s="297">
        <f>SUM(F100:F102)</f>
        <v>30.705586374180005</v>
      </c>
      <c r="G99" s="189">
        <f>SUM(G100:G102)</f>
        <v>306.70558637418003</v>
      </c>
      <c r="H99" s="189"/>
      <c r="I99" s="189">
        <f>SUM(I100:I102)</f>
        <v>166.85</v>
      </c>
      <c r="J99" s="189">
        <f>SUM(J100:J102)</f>
        <v>34.896649224540006</v>
      </c>
      <c r="K99" s="189">
        <f>SUM(K100:K102)</f>
        <v>201.74664922453999</v>
      </c>
      <c r="L99" s="189"/>
      <c r="M99" s="189">
        <f>SUM(M100:M102)</f>
        <v>103.80000000000001</v>
      </c>
      <c r="N99" s="189">
        <f>SUM(N100:N102)</f>
        <v>28.70483539999999</v>
      </c>
      <c r="O99" s="189">
        <f>SUM(O100:O102)</f>
        <v>132.50483539999999</v>
      </c>
      <c r="P99" s="189"/>
      <c r="Q99" s="189">
        <f>SUM(Q100:Q102)</f>
        <v>60.234269999999995</v>
      </c>
      <c r="R99" s="189">
        <f>SUM(R100:R102)</f>
        <v>23.457141511330001</v>
      </c>
      <c r="S99" s="189">
        <f>SUM(S100:S102)</f>
        <v>83.691411511330003</v>
      </c>
      <c r="U99" s="154"/>
      <c r="V99" s="154"/>
      <c r="W99" s="154"/>
      <c r="X99" s="154"/>
      <c r="Y99" s="154"/>
      <c r="Z99" s="154"/>
      <c r="AA99" s="154"/>
    </row>
    <row r="100" spans="1:27" ht="11.4" x14ac:dyDescent="0.25">
      <c r="A100" s="28" t="s">
        <v>135</v>
      </c>
      <c r="B100" s="4" t="s">
        <v>10</v>
      </c>
      <c r="C100" s="170" t="s">
        <v>121</v>
      </c>
      <c r="D100" s="8" t="s">
        <v>35</v>
      </c>
      <c r="E100" s="29">
        <v>1.6</v>
      </c>
      <c r="F100" s="80">
        <v>0.20128220323000004</v>
      </c>
      <c r="G100" s="29">
        <v>1.8012822032300002</v>
      </c>
      <c r="H100" s="29"/>
      <c r="I100" s="29">
        <v>0.79</v>
      </c>
      <c r="J100" s="80">
        <v>0.29739322323</v>
      </c>
      <c r="K100" s="29">
        <v>1.0873932232300001</v>
      </c>
      <c r="L100" s="29"/>
      <c r="M100" s="29">
        <v>0.4</v>
      </c>
      <c r="N100" s="319">
        <v>4.4823849440000001E-2</v>
      </c>
      <c r="O100" s="29">
        <v>0.44482384944000003</v>
      </c>
      <c r="P100" s="29"/>
      <c r="Q100" s="29">
        <v>0.6</v>
      </c>
      <c r="R100" s="80">
        <v>0.14006777199999998</v>
      </c>
      <c r="S100" s="29">
        <v>0.74006777199999996</v>
      </c>
      <c r="U100" s="154"/>
      <c r="V100" s="154"/>
      <c r="W100" s="154"/>
      <c r="X100" s="154"/>
      <c r="Y100" s="154"/>
      <c r="Z100" s="154"/>
      <c r="AA100" s="154"/>
    </row>
    <row r="101" spans="1:27" ht="11.4" x14ac:dyDescent="0.25">
      <c r="A101" s="28" t="s">
        <v>137</v>
      </c>
      <c r="B101" s="4" t="s">
        <v>10</v>
      </c>
      <c r="C101" s="170" t="s">
        <v>123</v>
      </c>
      <c r="D101" s="8" t="s">
        <v>35</v>
      </c>
      <c r="E101" s="29">
        <v>77.7</v>
      </c>
      <c r="F101" s="80">
        <v>30.503645847950004</v>
      </c>
      <c r="G101" s="29">
        <v>108.20364584795001</v>
      </c>
      <c r="H101" s="29"/>
      <c r="I101" s="29">
        <v>49.6</v>
      </c>
      <c r="J101" s="80">
        <v>34.596587670220003</v>
      </c>
      <c r="K101" s="29">
        <v>84.196587670219998</v>
      </c>
      <c r="L101" s="29"/>
      <c r="M101" s="29">
        <v>40.200000000000003</v>
      </c>
      <c r="N101" s="80">
        <v>28.640818930559991</v>
      </c>
      <c r="O101" s="29">
        <v>68.84081893055999</v>
      </c>
      <c r="P101" s="29"/>
      <c r="Q101" s="29">
        <v>19.716819999999998</v>
      </c>
      <c r="R101" s="80">
        <v>19.508398739330001</v>
      </c>
      <c r="S101" s="29">
        <v>39.225218739330003</v>
      </c>
      <c r="U101" s="154"/>
      <c r="V101" s="154"/>
      <c r="W101" s="154"/>
      <c r="X101" s="154"/>
      <c r="Y101" s="154"/>
      <c r="Z101" s="154"/>
      <c r="AA101" s="154"/>
    </row>
    <row r="102" spans="1:27" ht="11.4" x14ac:dyDescent="0.25">
      <c r="A102" s="28" t="s">
        <v>139</v>
      </c>
      <c r="B102" s="4" t="s">
        <v>10</v>
      </c>
      <c r="C102" s="170" t="s">
        <v>125</v>
      </c>
      <c r="D102" s="8" t="s">
        <v>35</v>
      </c>
      <c r="E102" s="29">
        <v>196.7</v>
      </c>
      <c r="F102" s="80">
        <v>6.5832299999999994E-4</v>
      </c>
      <c r="G102" s="29">
        <v>196.700658323</v>
      </c>
      <c r="H102" s="29"/>
      <c r="I102" s="29">
        <v>116.46</v>
      </c>
      <c r="J102" s="319">
        <v>2.6683310899999996E-3</v>
      </c>
      <c r="K102" s="29">
        <v>116.46266833109</v>
      </c>
      <c r="L102" s="29"/>
      <c r="M102" s="29">
        <v>63.2</v>
      </c>
      <c r="N102" s="319">
        <v>1.9192620000000004E-2</v>
      </c>
      <c r="O102" s="29">
        <v>63.219192620000001</v>
      </c>
      <c r="P102" s="29"/>
      <c r="Q102" s="29">
        <v>39.917449999999995</v>
      </c>
      <c r="R102" s="80">
        <v>3.808675</v>
      </c>
      <c r="S102" s="29">
        <v>43.726124999999996</v>
      </c>
      <c r="U102" s="154"/>
      <c r="V102" s="156"/>
      <c r="W102" s="157"/>
      <c r="X102" s="154"/>
      <c r="Y102" s="158"/>
      <c r="Z102" s="159"/>
      <c r="AA102" s="157"/>
    </row>
    <row r="103" spans="1:27" ht="12" x14ac:dyDescent="0.25">
      <c r="A103" s="28" t="s">
        <v>141</v>
      </c>
      <c r="B103" s="4" t="s">
        <v>10</v>
      </c>
      <c r="C103" s="296" t="s">
        <v>126</v>
      </c>
      <c r="D103" s="187"/>
      <c r="E103" s="301"/>
      <c r="F103" s="300"/>
      <c r="G103" s="299"/>
      <c r="H103" s="299"/>
      <c r="I103" s="299"/>
      <c r="J103" s="299"/>
      <c r="K103" s="299"/>
      <c r="L103" s="299"/>
      <c r="M103" s="299"/>
      <c r="N103" s="299"/>
      <c r="O103" s="299"/>
      <c r="P103" s="299"/>
      <c r="Q103" s="299"/>
      <c r="R103" s="299"/>
      <c r="S103" s="299"/>
      <c r="U103" s="154"/>
      <c r="V103" s="154"/>
      <c r="W103" s="154"/>
      <c r="X103" s="154"/>
      <c r="Y103" s="154"/>
      <c r="Z103" s="154"/>
      <c r="AA103" s="154"/>
    </row>
    <row r="104" spans="1:27" ht="11.4" x14ac:dyDescent="0.25">
      <c r="A104" s="28" t="s">
        <v>143</v>
      </c>
      <c r="B104" s="4" t="s">
        <v>10</v>
      </c>
      <c r="C104" s="182" t="s">
        <v>128</v>
      </c>
      <c r="D104" s="8" t="s">
        <v>84</v>
      </c>
      <c r="E104" s="29">
        <v>182.1</v>
      </c>
      <c r="F104" s="80">
        <v>149.69200000000001</v>
      </c>
      <c r="G104" s="29">
        <v>331.79200000000003</v>
      </c>
      <c r="H104" s="29"/>
      <c r="I104" s="29">
        <v>75.39</v>
      </c>
      <c r="J104" s="80">
        <v>227.82900000000001</v>
      </c>
      <c r="K104" s="29">
        <v>303.21899999999999</v>
      </c>
      <c r="L104" s="29"/>
      <c r="M104" s="29">
        <v>148.19999999999999</v>
      </c>
      <c r="N104" s="80">
        <v>31.533000000000001</v>
      </c>
      <c r="O104" s="29">
        <v>179.733</v>
      </c>
      <c r="P104" s="29"/>
      <c r="Q104" s="29">
        <v>107.2</v>
      </c>
      <c r="R104" s="80">
        <v>4526.0540000000001</v>
      </c>
      <c r="S104" s="29">
        <v>4633.2539999999999</v>
      </c>
      <c r="U104" s="154"/>
      <c r="V104" s="154"/>
      <c r="W104" s="154"/>
      <c r="X104" s="154"/>
      <c r="Y104" s="154"/>
      <c r="Z104" s="154"/>
      <c r="AA104" s="154"/>
    </row>
    <row r="105" spans="1:27" ht="11.4" x14ac:dyDescent="0.25">
      <c r="C105" s="182" t="s">
        <v>130</v>
      </c>
      <c r="D105" s="183" t="s">
        <v>131</v>
      </c>
      <c r="E105" s="29">
        <v>37</v>
      </c>
      <c r="F105" s="80">
        <v>17</v>
      </c>
      <c r="G105" s="29">
        <v>54</v>
      </c>
      <c r="H105" s="29"/>
      <c r="I105" s="29">
        <v>41</v>
      </c>
      <c r="J105" s="80">
        <v>18</v>
      </c>
      <c r="K105" s="29">
        <v>59</v>
      </c>
      <c r="L105" s="29"/>
      <c r="M105" s="29">
        <v>40</v>
      </c>
      <c r="N105" s="80">
        <v>117</v>
      </c>
      <c r="O105" s="29">
        <v>157</v>
      </c>
      <c r="P105" s="29"/>
      <c r="Q105" s="29">
        <v>23</v>
      </c>
      <c r="R105" s="80">
        <v>8.9999999999999993E-3</v>
      </c>
      <c r="S105" s="29">
        <v>23.009</v>
      </c>
    </row>
    <row r="106" spans="1:27" ht="11.4" x14ac:dyDescent="0.25">
      <c r="A106" s="28" t="s">
        <v>146</v>
      </c>
      <c r="B106" s="4" t="s">
        <v>10</v>
      </c>
      <c r="C106" s="170" t="s">
        <v>133</v>
      </c>
      <c r="D106" s="309" t="s">
        <v>35</v>
      </c>
      <c r="E106" s="29">
        <v>4403.6000000000004</v>
      </c>
      <c r="F106" s="80">
        <v>217.28367039</v>
      </c>
      <c r="G106" s="29">
        <v>4620.8836703900006</v>
      </c>
      <c r="H106" s="29"/>
      <c r="I106" s="29">
        <v>1.8513999999999999</v>
      </c>
      <c r="J106" s="80">
        <v>0.12857673409000001</v>
      </c>
      <c r="K106" s="29">
        <v>1.9799767340900001</v>
      </c>
      <c r="L106" s="29"/>
      <c r="M106" s="29">
        <v>0.82779999999999998</v>
      </c>
      <c r="N106" s="80">
        <v>0.16174957703999998</v>
      </c>
      <c r="O106" s="29">
        <v>0.98954957703999991</v>
      </c>
      <c r="P106" s="29"/>
      <c r="Q106" s="29">
        <v>445</v>
      </c>
      <c r="R106" s="80">
        <v>0.77968966628000014</v>
      </c>
      <c r="S106" s="29">
        <v>445.77968966627998</v>
      </c>
      <c r="U106" s="154"/>
      <c r="V106" s="154"/>
      <c r="W106" s="154"/>
      <c r="X106" s="154"/>
      <c r="Y106" s="154"/>
      <c r="Z106" s="154"/>
      <c r="AA106" s="154"/>
    </row>
    <row r="107" spans="1:27" ht="12" x14ac:dyDescent="0.25">
      <c r="A107" s="28" t="s">
        <v>148</v>
      </c>
      <c r="B107" s="4" t="s">
        <v>10</v>
      </c>
      <c r="C107" s="296" t="s">
        <v>134</v>
      </c>
      <c r="D107" s="188" t="s">
        <v>84</v>
      </c>
      <c r="E107" s="189">
        <f>E108+E109+E111+E112+(E110*1000)</f>
        <v>155082</v>
      </c>
      <c r="F107" s="189">
        <f>F108+F109+F111+F112+(F110*1000)</f>
        <v>1984383</v>
      </c>
      <c r="G107" s="189">
        <f>G108+G109+G111+G112+(G110*1000)</f>
        <v>2139465</v>
      </c>
      <c r="H107" s="189"/>
      <c r="I107" s="189">
        <f>I110+((I108+I109+I111+I112)/1000)</f>
        <v>133.49599999999998</v>
      </c>
      <c r="J107" s="189">
        <f>J110+((J108+J109+J111+J112)/1000)</f>
        <v>1184.0700000000002</v>
      </c>
      <c r="K107" s="189">
        <f>K110+((K108+K109+K111+K112)/1000)</f>
        <v>1317.566</v>
      </c>
      <c r="L107" s="189"/>
      <c r="M107" s="189">
        <f>M110+((M108+M109+M111+M112)/1000)</f>
        <v>153.33199999999999</v>
      </c>
      <c r="N107" s="189">
        <f>N110+((N108+N109+N111+N112)/1000)</f>
        <v>826.66399999999999</v>
      </c>
      <c r="O107" s="189">
        <f>O110+((O108+O109+O111+O112)/1000)</f>
        <v>979.98500000000001</v>
      </c>
      <c r="P107" s="189"/>
      <c r="Q107" s="189">
        <f>Q110+((Q108+Q109+Q111+Q112)/1000)</f>
        <v>83.286000000000001</v>
      </c>
      <c r="R107" s="189">
        <f>R110+((R108+R109+R111+R112)/1000)</f>
        <v>917.26099999999997</v>
      </c>
      <c r="S107" s="189">
        <f>S110+((S108+S109+S111+S112)/1000)</f>
        <v>1000.5469999999999</v>
      </c>
      <c r="U107" s="154"/>
      <c r="V107" s="154"/>
      <c r="W107" s="154"/>
      <c r="X107" s="154"/>
      <c r="Y107" s="154"/>
      <c r="Z107" s="154"/>
      <c r="AA107" s="154"/>
    </row>
    <row r="108" spans="1:27" ht="11.4" x14ac:dyDescent="0.25">
      <c r="A108" s="28" t="s">
        <v>151</v>
      </c>
      <c r="B108" s="4" t="s">
        <v>10</v>
      </c>
      <c r="C108" s="182" t="s">
        <v>136</v>
      </c>
      <c r="D108" s="178" t="s">
        <v>131</v>
      </c>
      <c r="E108" s="29">
        <v>12458</v>
      </c>
      <c r="F108" s="80">
        <v>144447</v>
      </c>
      <c r="G108" s="29">
        <v>156905</v>
      </c>
      <c r="H108" s="29"/>
      <c r="I108" s="29">
        <v>45716</v>
      </c>
      <c r="J108" s="80">
        <v>379971</v>
      </c>
      <c r="K108" s="29">
        <v>425687</v>
      </c>
      <c r="L108" s="29"/>
      <c r="M108" s="29">
        <v>66171</v>
      </c>
      <c r="N108" s="80">
        <v>110549</v>
      </c>
      <c r="O108" s="29">
        <v>176720</v>
      </c>
      <c r="P108" s="29"/>
      <c r="Q108" s="29">
        <v>9476</v>
      </c>
      <c r="R108" s="80">
        <v>16532</v>
      </c>
      <c r="S108" s="29">
        <v>26008</v>
      </c>
      <c r="U108" s="154"/>
      <c r="V108" s="154"/>
      <c r="W108" s="154"/>
      <c r="X108" s="154"/>
      <c r="Y108" s="154"/>
      <c r="Z108" s="154"/>
      <c r="AA108" s="154"/>
    </row>
    <row r="109" spans="1:27" ht="11.4" x14ac:dyDescent="0.25">
      <c r="C109" s="182" t="s">
        <v>138</v>
      </c>
      <c r="D109" s="178" t="s">
        <v>131</v>
      </c>
      <c r="E109" s="29">
        <v>2248</v>
      </c>
      <c r="F109" s="80">
        <v>722617</v>
      </c>
      <c r="G109" s="29">
        <v>724865</v>
      </c>
      <c r="H109" s="29"/>
      <c r="I109" s="29">
        <v>1941</v>
      </c>
      <c r="J109" s="80">
        <v>72751</v>
      </c>
      <c r="K109" s="29">
        <v>74692</v>
      </c>
      <c r="L109" s="29"/>
      <c r="M109" s="29">
        <v>1121</v>
      </c>
      <c r="N109" s="80">
        <v>442641</v>
      </c>
      <c r="O109" s="29">
        <v>443762</v>
      </c>
      <c r="P109" s="29"/>
      <c r="Q109" s="29">
        <v>1</v>
      </c>
      <c r="R109" s="80">
        <v>365402</v>
      </c>
      <c r="S109" s="29">
        <v>365403</v>
      </c>
      <c r="U109" s="154"/>
      <c r="V109" s="154"/>
      <c r="W109" s="154"/>
      <c r="X109" s="154"/>
      <c r="Y109" s="154"/>
      <c r="Z109" s="154"/>
      <c r="AA109" s="154"/>
    </row>
    <row r="110" spans="1:27" ht="11.4" x14ac:dyDescent="0.25">
      <c r="A110" s="28" t="s">
        <v>154</v>
      </c>
      <c r="B110" s="4" t="s">
        <v>10</v>
      </c>
      <c r="C110" s="182" t="s">
        <v>140</v>
      </c>
      <c r="D110" s="8" t="s">
        <v>84</v>
      </c>
      <c r="E110" s="29">
        <v>139.69999999999999</v>
      </c>
      <c r="F110" s="80">
        <v>1116.5260000000001</v>
      </c>
      <c r="G110" s="29">
        <v>1256.2260000000001</v>
      </c>
      <c r="H110" s="29"/>
      <c r="I110" s="29">
        <v>85.71</v>
      </c>
      <c r="J110" s="80">
        <v>730.74400000000003</v>
      </c>
      <c r="K110" s="29">
        <v>816.45400000000006</v>
      </c>
      <c r="L110" s="29"/>
      <c r="M110" s="29">
        <v>85.9</v>
      </c>
      <c r="N110" s="80">
        <v>271.15300000000002</v>
      </c>
      <c r="O110" s="29">
        <v>357.053</v>
      </c>
      <c r="P110" s="29"/>
      <c r="Q110" s="29">
        <v>73.8</v>
      </c>
      <c r="R110" s="80">
        <v>534.41099999999994</v>
      </c>
      <c r="S110" s="29">
        <v>608.2109999999999</v>
      </c>
      <c r="U110" s="154"/>
      <c r="V110" s="154"/>
      <c r="W110" s="154"/>
      <c r="X110" s="154"/>
      <c r="Y110" s="154"/>
      <c r="Z110" s="154"/>
      <c r="AA110" s="154"/>
    </row>
    <row r="111" spans="1:27" ht="11.4" x14ac:dyDescent="0.25">
      <c r="C111" s="182" t="s">
        <v>142</v>
      </c>
      <c r="D111" s="178" t="s">
        <v>131</v>
      </c>
      <c r="E111" s="29">
        <v>49</v>
      </c>
      <c r="F111" s="80">
        <v>561</v>
      </c>
      <c r="G111" s="29">
        <v>610</v>
      </c>
      <c r="H111" s="29"/>
      <c r="I111" s="29">
        <v>47</v>
      </c>
      <c r="J111" s="80">
        <v>17</v>
      </c>
      <c r="K111" s="29">
        <v>64</v>
      </c>
      <c r="L111" s="29"/>
      <c r="M111" s="29">
        <v>130</v>
      </c>
      <c r="N111" s="80">
        <v>2187</v>
      </c>
      <c r="O111" s="29">
        <v>2234</v>
      </c>
      <c r="P111" s="29"/>
      <c r="Q111" s="29">
        <v>7</v>
      </c>
      <c r="R111" s="80">
        <v>853</v>
      </c>
      <c r="S111" s="29">
        <v>860</v>
      </c>
    </row>
    <row r="112" spans="1:27" ht="11.4" x14ac:dyDescent="0.25">
      <c r="A112" s="28" t="s">
        <v>157</v>
      </c>
      <c r="B112" s="4" t="s">
        <v>10</v>
      </c>
      <c r="C112" s="182" t="s">
        <v>144</v>
      </c>
      <c r="D112" s="178" t="s">
        <v>131</v>
      </c>
      <c r="E112" s="29">
        <v>627</v>
      </c>
      <c r="F112" s="80">
        <v>232</v>
      </c>
      <c r="G112" s="29">
        <v>859</v>
      </c>
      <c r="H112" s="29"/>
      <c r="I112" s="29">
        <v>82</v>
      </c>
      <c r="J112" s="80">
        <v>587</v>
      </c>
      <c r="K112" s="29">
        <v>669</v>
      </c>
      <c r="L112" s="29"/>
      <c r="M112" s="29">
        <v>10</v>
      </c>
      <c r="N112" s="80">
        <v>134</v>
      </c>
      <c r="O112" s="29">
        <v>216</v>
      </c>
      <c r="P112" s="29"/>
      <c r="Q112" s="29">
        <v>2</v>
      </c>
      <c r="R112" s="80">
        <v>63</v>
      </c>
      <c r="S112" s="29">
        <v>65</v>
      </c>
    </row>
    <row r="113" spans="3:19" ht="12" x14ac:dyDescent="0.25">
      <c r="C113" s="296" t="s">
        <v>145</v>
      </c>
      <c r="D113" s="187"/>
      <c r="E113" s="299"/>
      <c r="F113" s="300"/>
      <c r="G113" s="299"/>
      <c r="H113" s="299"/>
      <c r="I113" s="299"/>
      <c r="J113" s="299"/>
      <c r="K113" s="299"/>
      <c r="L113" s="299"/>
      <c r="M113" s="299"/>
      <c r="N113" s="299"/>
      <c r="O113" s="299"/>
      <c r="P113" s="299"/>
      <c r="Q113" s="299"/>
      <c r="R113" s="299"/>
      <c r="S113" s="299"/>
    </row>
    <row r="114" spans="3:19" ht="11.4" x14ac:dyDescent="0.25">
      <c r="C114" s="170" t="s">
        <v>147</v>
      </c>
      <c r="D114" s="178" t="s">
        <v>35</v>
      </c>
      <c r="E114" s="29">
        <v>621.9</v>
      </c>
      <c r="F114" s="80">
        <v>385.74219082000002</v>
      </c>
      <c r="G114" s="29">
        <v>1007.64219082</v>
      </c>
      <c r="H114" s="29"/>
      <c r="I114" s="29">
        <v>0.14677000000000001</v>
      </c>
      <c r="J114" s="80">
        <v>0.25717076368000003</v>
      </c>
      <c r="K114" s="29">
        <v>0.40394076367999998</v>
      </c>
      <c r="L114" s="29"/>
      <c r="M114" s="341">
        <v>3.9700000000000006E-2</v>
      </c>
      <c r="N114" s="80">
        <v>0.24419414376999996</v>
      </c>
      <c r="O114" s="29">
        <v>0.28389414377</v>
      </c>
      <c r="P114" s="29"/>
      <c r="Q114" s="341">
        <v>4.965E-2</v>
      </c>
      <c r="R114" s="80">
        <v>187.44769758999999</v>
      </c>
      <c r="S114" s="29">
        <v>187.49734759</v>
      </c>
    </row>
    <row r="115" spans="3:19" ht="11.4" x14ac:dyDescent="0.25">
      <c r="C115" s="170" t="s">
        <v>149</v>
      </c>
      <c r="D115" s="8" t="s">
        <v>84</v>
      </c>
      <c r="E115" s="29">
        <v>306.89999999999998</v>
      </c>
      <c r="F115" s="80">
        <v>107.184</v>
      </c>
      <c r="G115" s="29">
        <v>414.08399999999995</v>
      </c>
      <c r="H115" s="29"/>
      <c r="I115" s="29" t="s">
        <v>150</v>
      </c>
      <c r="J115" s="80">
        <v>115.227</v>
      </c>
      <c r="K115" s="29">
        <v>115.227</v>
      </c>
      <c r="L115" s="29"/>
      <c r="M115" s="29">
        <v>19.899999999999999</v>
      </c>
      <c r="N115" s="80">
        <v>76.072000000000003</v>
      </c>
      <c r="O115" s="29">
        <v>95.972000000000008</v>
      </c>
      <c r="P115" s="29"/>
      <c r="Q115" s="341" t="s">
        <v>150</v>
      </c>
      <c r="R115" s="80">
        <v>97.466999999999999</v>
      </c>
      <c r="S115" s="29">
        <v>97.466999999999999</v>
      </c>
    </row>
    <row r="116" spans="3:19" ht="11.4" x14ac:dyDescent="0.25">
      <c r="C116" s="170" t="s">
        <v>152</v>
      </c>
      <c r="D116" s="8" t="s">
        <v>84</v>
      </c>
      <c r="E116" s="29">
        <v>100.6</v>
      </c>
      <c r="F116" s="80">
        <v>450.92399999999998</v>
      </c>
      <c r="G116" s="29">
        <v>551.524</v>
      </c>
      <c r="H116" s="29"/>
      <c r="I116" s="29">
        <v>60.37</v>
      </c>
      <c r="J116" s="80">
        <v>251.15899999999999</v>
      </c>
      <c r="K116" s="29">
        <v>311.529</v>
      </c>
      <c r="L116" s="29"/>
      <c r="M116" s="29">
        <v>30.2</v>
      </c>
      <c r="N116" s="80">
        <v>434.01499999999999</v>
      </c>
      <c r="O116" s="29">
        <v>464.21499999999997</v>
      </c>
      <c r="P116" s="29"/>
      <c r="Q116" s="29">
        <v>25.297999999999998</v>
      </c>
      <c r="R116" s="80">
        <v>355.46899999999999</v>
      </c>
      <c r="S116" s="29">
        <v>380.767</v>
      </c>
    </row>
    <row r="117" spans="3:19" ht="24" x14ac:dyDescent="0.25">
      <c r="C117" s="296" t="s">
        <v>153</v>
      </c>
      <c r="D117" s="187"/>
      <c r="E117" s="299"/>
      <c r="F117" s="300"/>
      <c r="G117" s="299"/>
      <c r="H117" s="299"/>
      <c r="I117" s="299"/>
      <c r="J117" s="299"/>
      <c r="K117" s="299"/>
      <c r="L117" s="299"/>
      <c r="M117" s="299"/>
      <c r="N117" s="299"/>
      <c r="O117" s="299"/>
      <c r="P117" s="299"/>
      <c r="Q117" s="299"/>
      <c r="R117" s="299"/>
      <c r="S117" s="299"/>
    </row>
    <row r="118" spans="3:19" ht="11.4" x14ac:dyDescent="0.25">
      <c r="C118" s="182" t="s">
        <v>155</v>
      </c>
      <c r="D118" s="183" t="s">
        <v>84</v>
      </c>
      <c r="E118" s="29">
        <v>29.8</v>
      </c>
      <c r="F118" s="80">
        <v>552.31299999999999</v>
      </c>
      <c r="G118" s="29">
        <v>582.11299999999994</v>
      </c>
      <c r="H118" s="29"/>
      <c r="I118" s="29">
        <v>67.930000000000007</v>
      </c>
      <c r="J118" s="80">
        <v>130.756</v>
      </c>
      <c r="K118" s="29">
        <v>198.68600000000001</v>
      </c>
      <c r="L118" s="29"/>
      <c r="M118" s="29">
        <v>7.2</v>
      </c>
      <c r="N118" s="80">
        <v>159.76</v>
      </c>
      <c r="O118" s="29">
        <v>166.95999999999998</v>
      </c>
      <c r="P118" s="29"/>
      <c r="Q118" s="29">
        <v>28.218</v>
      </c>
      <c r="R118" s="80">
        <v>558.77200000000005</v>
      </c>
      <c r="S118" s="29">
        <v>586.99</v>
      </c>
    </row>
    <row r="119" spans="3:19" ht="12" x14ac:dyDescent="0.25">
      <c r="C119" s="296" t="s">
        <v>156</v>
      </c>
      <c r="D119" s="187"/>
      <c r="E119" s="299"/>
      <c r="F119" s="300"/>
      <c r="G119" s="299"/>
      <c r="H119" s="299"/>
      <c r="I119" s="299"/>
      <c r="J119" s="299"/>
      <c r="K119" s="299"/>
      <c r="L119" s="299"/>
      <c r="M119" s="299"/>
      <c r="N119" s="299"/>
      <c r="O119" s="299"/>
      <c r="P119" s="299"/>
      <c r="Q119" s="299"/>
      <c r="R119" s="299"/>
      <c r="S119" s="299"/>
    </row>
    <row r="120" spans="3:19" ht="11.4" x14ac:dyDescent="0.25">
      <c r="C120" s="182" t="s">
        <v>158</v>
      </c>
      <c r="D120" s="8" t="s">
        <v>84</v>
      </c>
      <c r="E120" s="29">
        <v>49.3</v>
      </c>
      <c r="F120" s="80">
        <v>47.069000000000003</v>
      </c>
      <c r="G120" s="29">
        <v>96.369</v>
      </c>
      <c r="H120" s="29"/>
      <c r="I120" s="29">
        <v>1.478</v>
      </c>
      <c r="J120" s="80">
        <v>16.431999999999999</v>
      </c>
      <c r="K120" s="29">
        <v>17.91</v>
      </c>
      <c r="L120" s="29"/>
      <c r="M120" s="29">
        <v>4.2</v>
      </c>
      <c r="N120" s="80">
        <v>17.648</v>
      </c>
      <c r="O120" s="29">
        <v>21.847999999999999</v>
      </c>
      <c r="P120" s="29"/>
      <c r="Q120" s="29">
        <v>13.3</v>
      </c>
      <c r="R120" s="80">
        <v>178.82</v>
      </c>
      <c r="S120" s="29">
        <v>192.12</v>
      </c>
    </row>
    <row r="121" spans="3:19" ht="4.5" customHeight="1" x14ac:dyDescent="0.25">
      <c r="C121" s="197"/>
      <c r="D121" s="197"/>
      <c r="E121" s="198"/>
      <c r="F121" s="198"/>
      <c r="G121" s="197"/>
      <c r="H121" s="197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</row>
    <row r="122" spans="3:19" ht="11.4" x14ac:dyDescent="0.2">
      <c r="C122" s="347" t="s">
        <v>239</v>
      </c>
      <c r="D122" s="11"/>
      <c r="E122" s="184"/>
      <c r="F122" s="184"/>
      <c r="G122" s="11"/>
      <c r="H122" s="11"/>
      <c r="I122" s="346"/>
      <c r="J122" s="346"/>
      <c r="K122" s="184"/>
      <c r="L122" s="184"/>
      <c r="M122" s="346"/>
      <c r="N122" s="346"/>
      <c r="O122" s="346"/>
      <c r="P122" s="184"/>
      <c r="Q122" s="12"/>
      <c r="R122" s="12"/>
      <c r="S122" s="12"/>
    </row>
    <row r="123" spans="3:19" x14ac:dyDescent="0.25">
      <c r="C123" s="12"/>
      <c r="D123" s="169"/>
      <c r="E123" s="12"/>
      <c r="F123" s="12"/>
      <c r="G123" s="169"/>
      <c r="H123" s="169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3:19" x14ac:dyDescent="0.25">
      <c r="C124" s="12"/>
      <c r="D124" s="169"/>
      <c r="E124" s="12"/>
      <c r="F124" s="12"/>
      <c r="G124" s="169"/>
      <c r="H124" s="169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3:19" x14ac:dyDescent="0.25">
      <c r="C125" s="12"/>
      <c r="D125" s="169"/>
      <c r="E125" s="12"/>
      <c r="F125" s="12"/>
      <c r="G125" s="169"/>
      <c r="H125" s="169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3:19" x14ac:dyDescent="0.25">
      <c r="C126" s="12"/>
      <c r="D126" s="169"/>
      <c r="E126" s="12"/>
      <c r="F126" s="12"/>
      <c r="G126" s="169"/>
      <c r="H126" s="169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3:19" x14ac:dyDescent="0.25">
      <c r="C127" s="12"/>
      <c r="D127" s="169"/>
      <c r="E127" s="12"/>
      <c r="F127" s="12"/>
      <c r="G127" s="169"/>
      <c r="H127" s="169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3:19" x14ac:dyDescent="0.25">
      <c r="C128" s="12"/>
      <c r="D128" s="169"/>
      <c r="E128" s="12"/>
      <c r="F128" s="12"/>
      <c r="G128" s="169"/>
      <c r="H128" s="169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3:19" x14ac:dyDescent="0.25">
      <c r="C129" s="12"/>
      <c r="D129" s="169"/>
      <c r="E129" s="12"/>
      <c r="F129" s="12"/>
      <c r="G129" s="169"/>
      <c r="H129" s="169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3:19" x14ac:dyDescent="0.25">
      <c r="C130" s="12"/>
      <c r="D130" s="169"/>
      <c r="E130" s="12"/>
      <c r="F130" s="12"/>
      <c r="G130" s="169"/>
      <c r="H130" s="169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3:19" x14ac:dyDescent="0.25">
      <c r="C131" s="12"/>
      <c r="D131" s="169"/>
      <c r="E131" s="12"/>
      <c r="F131" s="12"/>
      <c r="G131" s="169"/>
      <c r="H131" s="169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3:19" x14ac:dyDescent="0.25">
      <c r="C132" s="12"/>
      <c r="D132" s="169"/>
      <c r="E132" s="12"/>
      <c r="F132" s="12"/>
      <c r="G132" s="169"/>
      <c r="H132" s="169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3:19" x14ac:dyDescent="0.25">
      <c r="C133" s="12"/>
      <c r="D133" s="169"/>
      <c r="E133" s="12"/>
      <c r="F133" s="12"/>
      <c r="G133" s="169"/>
      <c r="H133" s="169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3:19" x14ac:dyDescent="0.25">
      <c r="C134" s="12"/>
      <c r="D134" s="169"/>
      <c r="E134" s="12"/>
      <c r="F134" s="12"/>
      <c r="G134" s="169"/>
      <c r="H134" s="169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3:19" x14ac:dyDescent="0.25">
      <c r="C135" s="12"/>
      <c r="D135" s="169"/>
      <c r="E135" s="12"/>
      <c r="F135" s="12"/>
      <c r="G135" s="169"/>
      <c r="H135" s="169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3:19" x14ac:dyDescent="0.25">
      <c r="C136" s="12"/>
      <c r="D136" s="169"/>
      <c r="E136" s="12"/>
      <c r="F136" s="12"/>
      <c r="G136" s="169"/>
      <c r="H136" s="169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3:19" x14ac:dyDescent="0.25">
      <c r="C137" s="12"/>
      <c r="D137" s="169"/>
      <c r="E137" s="12"/>
      <c r="F137" s="12"/>
      <c r="G137" s="169"/>
      <c r="H137" s="169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25">
      <c r="C138" s="12"/>
      <c r="D138" s="169"/>
      <c r="E138" s="12"/>
      <c r="F138" s="12"/>
      <c r="G138" s="169"/>
      <c r="H138" s="169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3:19" x14ac:dyDescent="0.25">
      <c r="C139" s="12"/>
      <c r="D139" s="169"/>
      <c r="E139" s="12"/>
      <c r="F139" s="12"/>
      <c r="G139" s="169"/>
      <c r="H139" s="169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3:19" x14ac:dyDescent="0.25">
      <c r="C140" s="12"/>
      <c r="D140" s="169"/>
      <c r="E140" s="12"/>
      <c r="F140" s="12"/>
      <c r="G140" s="169"/>
      <c r="H140" s="169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3:19" x14ac:dyDescent="0.25">
      <c r="C141" s="12"/>
      <c r="D141" s="169"/>
      <c r="E141" s="12"/>
      <c r="F141" s="12"/>
      <c r="G141" s="169"/>
      <c r="H141" s="169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3:19" x14ac:dyDescent="0.25">
      <c r="C142" s="12"/>
      <c r="D142" s="169"/>
      <c r="E142" s="12"/>
      <c r="F142" s="12"/>
      <c r="G142" s="169"/>
      <c r="H142" s="169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3:19" x14ac:dyDescent="0.25">
      <c r="C143" s="12"/>
      <c r="D143" s="169"/>
      <c r="E143" s="12"/>
      <c r="F143" s="12"/>
      <c r="G143" s="169"/>
      <c r="H143" s="169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3:19" x14ac:dyDescent="0.25">
      <c r="C144" s="12"/>
      <c r="D144" s="169"/>
      <c r="E144" s="12"/>
      <c r="F144" s="12"/>
      <c r="G144" s="169"/>
      <c r="H144" s="169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3:19" x14ac:dyDescent="0.25">
      <c r="C145" s="12"/>
      <c r="D145" s="169"/>
      <c r="E145" s="12"/>
      <c r="F145" s="12"/>
      <c r="G145" s="169"/>
      <c r="H145" s="169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3:19" x14ac:dyDescent="0.25">
      <c r="C146" s="12"/>
      <c r="D146" s="169"/>
      <c r="E146" s="12"/>
      <c r="F146" s="12"/>
      <c r="G146" s="169"/>
      <c r="H146" s="169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3:19" x14ac:dyDescent="0.25">
      <c r="C147" s="12"/>
      <c r="D147" s="169"/>
      <c r="E147" s="12"/>
      <c r="F147" s="12"/>
      <c r="G147" s="169"/>
      <c r="H147" s="169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3:19" x14ac:dyDescent="0.25">
      <c r="C148" s="12"/>
      <c r="D148" s="169"/>
      <c r="E148" s="12"/>
      <c r="F148" s="12"/>
      <c r="G148" s="169"/>
      <c r="H148" s="169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3:19" x14ac:dyDescent="0.25">
      <c r="C149" s="12"/>
      <c r="D149" s="169"/>
      <c r="E149" s="12"/>
      <c r="F149" s="12"/>
      <c r="G149" s="169"/>
      <c r="H149" s="169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3:19" x14ac:dyDescent="0.25">
      <c r="C150" s="12"/>
      <c r="D150" s="169"/>
      <c r="E150" s="12"/>
      <c r="F150" s="12"/>
      <c r="G150" s="169"/>
      <c r="H150" s="169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3:19" x14ac:dyDescent="0.25">
      <c r="C151" s="12"/>
      <c r="D151" s="169"/>
      <c r="E151" s="12"/>
      <c r="F151" s="12"/>
      <c r="G151" s="169"/>
      <c r="H151" s="169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3:19" x14ac:dyDescent="0.25">
      <c r="C152" s="12"/>
      <c r="D152" s="169"/>
      <c r="E152" s="12"/>
      <c r="F152" s="12"/>
      <c r="G152" s="169"/>
      <c r="H152" s="169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25">
      <c r="C153" s="12"/>
      <c r="D153" s="169"/>
      <c r="E153" s="12"/>
      <c r="F153" s="12"/>
      <c r="G153" s="169"/>
      <c r="H153" s="169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3:19" x14ac:dyDescent="0.25">
      <c r="C154" s="12"/>
      <c r="D154" s="169"/>
      <c r="E154" s="12"/>
      <c r="F154" s="12"/>
      <c r="G154" s="169"/>
      <c r="H154" s="169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3:19" x14ac:dyDescent="0.25">
      <c r="C155" s="12"/>
      <c r="D155" s="169"/>
      <c r="E155" s="12"/>
      <c r="F155" s="12"/>
      <c r="G155" s="169"/>
      <c r="H155" s="169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3:19" x14ac:dyDescent="0.25">
      <c r="C156" s="12"/>
      <c r="D156" s="169"/>
      <c r="E156" s="12"/>
      <c r="F156" s="12"/>
      <c r="G156" s="169"/>
      <c r="H156" s="169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3:19" x14ac:dyDescent="0.25">
      <c r="C157" s="12"/>
      <c r="D157" s="169"/>
      <c r="E157" s="12"/>
      <c r="F157" s="12"/>
      <c r="G157" s="169"/>
      <c r="H157" s="169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3:19" x14ac:dyDescent="0.25">
      <c r="C158" s="12"/>
      <c r="D158" s="169"/>
      <c r="E158" s="12"/>
      <c r="F158" s="12"/>
      <c r="G158" s="169"/>
      <c r="H158" s="169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3:19" x14ac:dyDescent="0.25">
      <c r="C159" s="12"/>
      <c r="D159" s="169"/>
      <c r="E159" s="12"/>
      <c r="F159" s="12"/>
      <c r="G159" s="169"/>
      <c r="H159" s="169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3:19" x14ac:dyDescent="0.25">
      <c r="C160" s="12"/>
      <c r="D160" s="169"/>
      <c r="E160" s="12"/>
      <c r="F160" s="12"/>
      <c r="G160" s="169"/>
      <c r="H160" s="169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3:19" x14ac:dyDescent="0.25">
      <c r="C161" s="12"/>
      <c r="D161" s="169"/>
      <c r="E161" s="12"/>
      <c r="F161" s="12"/>
      <c r="G161" s="169"/>
      <c r="H161" s="169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3:19" x14ac:dyDescent="0.25">
      <c r="C162" s="12"/>
      <c r="D162" s="169"/>
      <c r="E162" s="12"/>
      <c r="F162" s="12"/>
      <c r="G162" s="169"/>
      <c r="H162" s="169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3:19" x14ac:dyDescent="0.25">
      <c r="C163" s="12"/>
      <c r="D163" s="169"/>
      <c r="E163" s="12"/>
      <c r="F163" s="12"/>
      <c r="G163" s="169"/>
      <c r="H163" s="169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3:19" x14ac:dyDescent="0.25">
      <c r="C164" s="12"/>
      <c r="D164" s="169"/>
      <c r="E164" s="12"/>
      <c r="F164" s="12"/>
      <c r="G164" s="169"/>
      <c r="H164" s="169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3:19" x14ac:dyDescent="0.25">
      <c r="C165" s="12"/>
      <c r="D165" s="169"/>
      <c r="E165" s="12"/>
      <c r="F165" s="12"/>
      <c r="G165" s="169"/>
      <c r="H165" s="169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3:19" x14ac:dyDescent="0.25">
      <c r="C166" s="12"/>
      <c r="D166" s="169"/>
      <c r="E166" s="12"/>
      <c r="F166" s="12"/>
      <c r="G166" s="169"/>
      <c r="H166" s="169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3:19" x14ac:dyDescent="0.25">
      <c r="C167" s="12"/>
      <c r="D167" s="169"/>
      <c r="E167" s="12"/>
      <c r="F167" s="12"/>
      <c r="G167" s="169"/>
      <c r="H167" s="169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3:19" x14ac:dyDescent="0.25">
      <c r="C168" s="12"/>
      <c r="D168" s="169"/>
      <c r="E168" s="12"/>
      <c r="F168" s="12"/>
      <c r="G168" s="169"/>
      <c r="H168" s="169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25">
      <c r="C169" s="12"/>
      <c r="D169" s="169"/>
      <c r="E169" s="12"/>
      <c r="F169" s="12"/>
      <c r="G169" s="169"/>
      <c r="H169" s="169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3:19" x14ac:dyDescent="0.25">
      <c r="C170" s="12"/>
      <c r="D170" s="169"/>
      <c r="E170" s="12"/>
      <c r="F170" s="12"/>
      <c r="G170" s="169"/>
      <c r="H170" s="169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3:19" x14ac:dyDescent="0.25">
      <c r="C171" s="12"/>
      <c r="D171" s="169"/>
      <c r="E171" s="12"/>
      <c r="F171" s="12"/>
      <c r="G171" s="169"/>
      <c r="H171" s="169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3:19" x14ac:dyDescent="0.25">
      <c r="C172" s="12"/>
      <c r="D172" s="169"/>
      <c r="E172" s="12"/>
      <c r="F172" s="12"/>
      <c r="G172" s="169"/>
      <c r="H172" s="169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3:19" x14ac:dyDescent="0.25">
      <c r="C173" s="12"/>
      <c r="D173" s="169"/>
      <c r="E173" s="12"/>
      <c r="F173" s="12"/>
      <c r="G173" s="169"/>
      <c r="H173" s="169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3:19" x14ac:dyDescent="0.25">
      <c r="C174" s="12"/>
      <c r="D174" s="169"/>
      <c r="E174" s="12"/>
      <c r="F174" s="12"/>
      <c r="G174" s="169"/>
      <c r="H174" s="169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3:19" x14ac:dyDescent="0.25">
      <c r="C175" s="12"/>
      <c r="D175" s="169"/>
      <c r="E175" s="12"/>
      <c r="F175" s="12"/>
      <c r="G175" s="169"/>
      <c r="H175" s="169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3:19" x14ac:dyDescent="0.25">
      <c r="C176" s="12"/>
      <c r="D176" s="169"/>
      <c r="E176" s="12"/>
      <c r="F176" s="12"/>
      <c r="G176" s="169"/>
      <c r="H176" s="169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3:19" x14ac:dyDescent="0.25">
      <c r="C177" s="12"/>
      <c r="D177" s="169"/>
      <c r="E177" s="12"/>
      <c r="F177" s="12"/>
      <c r="G177" s="169"/>
      <c r="H177" s="169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3:19" x14ac:dyDescent="0.25">
      <c r="C178" s="12"/>
      <c r="D178" s="169"/>
      <c r="E178" s="12"/>
      <c r="F178" s="12"/>
      <c r="G178" s="169"/>
      <c r="H178" s="169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3:19" x14ac:dyDescent="0.25">
      <c r="C179" s="12"/>
      <c r="D179" s="169"/>
      <c r="E179" s="12"/>
      <c r="F179" s="12"/>
      <c r="G179" s="169"/>
      <c r="H179" s="169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3:19" x14ac:dyDescent="0.25">
      <c r="C180" s="12"/>
      <c r="D180" s="169"/>
      <c r="E180" s="12"/>
      <c r="F180" s="12"/>
      <c r="G180" s="169"/>
      <c r="H180" s="169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3:19" x14ac:dyDescent="0.25">
      <c r="C181" s="12"/>
      <c r="D181" s="169"/>
      <c r="E181" s="12"/>
      <c r="F181" s="12"/>
      <c r="G181" s="169"/>
      <c r="H181" s="169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3:19" x14ac:dyDescent="0.25">
      <c r="C182" s="12"/>
      <c r="D182" s="169"/>
      <c r="E182" s="12"/>
      <c r="F182" s="12"/>
      <c r="G182" s="169"/>
      <c r="H182" s="169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3:19" x14ac:dyDescent="0.25">
      <c r="C183" s="12"/>
      <c r="D183" s="169"/>
      <c r="E183" s="12"/>
      <c r="F183" s="12"/>
      <c r="G183" s="169"/>
      <c r="H183" s="169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25">
      <c r="C184" s="12"/>
      <c r="D184" s="169"/>
      <c r="E184" s="12"/>
      <c r="F184" s="12"/>
      <c r="G184" s="169"/>
      <c r="H184" s="169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3:19" x14ac:dyDescent="0.25">
      <c r="C185" s="12"/>
      <c r="D185" s="169"/>
      <c r="E185" s="12"/>
      <c r="F185" s="12"/>
      <c r="G185" s="169"/>
      <c r="H185" s="169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3:19" x14ac:dyDescent="0.25">
      <c r="C186" s="12"/>
      <c r="D186" s="169"/>
      <c r="E186" s="12"/>
      <c r="F186" s="12"/>
      <c r="G186" s="169"/>
      <c r="H186" s="169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3:19" x14ac:dyDescent="0.25">
      <c r="C187" s="12"/>
      <c r="D187" s="169"/>
      <c r="E187" s="12"/>
      <c r="F187" s="12"/>
      <c r="G187" s="169"/>
      <c r="H187" s="169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3:19" x14ac:dyDescent="0.25">
      <c r="C188" s="12"/>
      <c r="D188" s="169"/>
      <c r="E188" s="12"/>
      <c r="F188" s="12"/>
      <c r="G188" s="169"/>
      <c r="H188" s="169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3:19" x14ac:dyDescent="0.25">
      <c r="C189" s="12"/>
      <c r="D189" s="169"/>
      <c r="E189" s="12"/>
      <c r="F189" s="12"/>
      <c r="G189" s="169"/>
      <c r="H189" s="169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3:19" x14ac:dyDescent="0.25">
      <c r="C190" s="12"/>
      <c r="D190" s="169"/>
      <c r="E190" s="12"/>
      <c r="F190" s="12"/>
      <c r="G190" s="169"/>
      <c r="H190" s="169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3:19" x14ac:dyDescent="0.25">
      <c r="C191" s="12"/>
      <c r="D191" s="169"/>
      <c r="E191" s="12"/>
      <c r="F191" s="12"/>
      <c r="G191" s="169"/>
      <c r="H191" s="169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3:19" x14ac:dyDescent="0.25">
      <c r="C192" s="12"/>
      <c r="D192" s="169"/>
      <c r="E192" s="12"/>
      <c r="F192" s="12"/>
      <c r="G192" s="169"/>
      <c r="H192" s="169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3:19" x14ac:dyDescent="0.25">
      <c r="C193" s="12"/>
      <c r="D193" s="169"/>
      <c r="E193" s="12"/>
      <c r="F193" s="12"/>
      <c r="G193" s="169"/>
      <c r="H193" s="169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3:19" x14ac:dyDescent="0.25">
      <c r="C194" s="12"/>
      <c r="D194" s="169"/>
      <c r="E194" s="12"/>
      <c r="F194" s="12"/>
      <c r="G194" s="169"/>
      <c r="H194" s="169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3:19" x14ac:dyDescent="0.25">
      <c r="C195" s="12"/>
      <c r="D195" s="169"/>
      <c r="E195" s="12"/>
      <c r="F195" s="12"/>
      <c r="G195" s="169"/>
      <c r="H195" s="169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3:19" x14ac:dyDescent="0.25">
      <c r="C196" s="12"/>
      <c r="D196" s="169"/>
      <c r="E196" s="12"/>
      <c r="F196" s="12"/>
      <c r="G196" s="169"/>
      <c r="H196" s="169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3:19" x14ac:dyDescent="0.25">
      <c r="C197" s="12"/>
      <c r="D197" s="169"/>
      <c r="E197" s="12"/>
      <c r="F197" s="12"/>
      <c r="G197" s="169"/>
      <c r="H197" s="169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3:19" x14ac:dyDescent="0.25">
      <c r="C198" s="12"/>
      <c r="D198" s="169"/>
      <c r="E198" s="12"/>
      <c r="F198" s="12"/>
      <c r="G198" s="169"/>
      <c r="H198" s="169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3:19" x14ac:dyDescent="0.25">
      <c r="C199" s="12"/>
      <c r="D199" s="169"/>
      <c r="E199" s="12"/>
      <c r="F199" s="12"/>
      <c r="G199" s="169"/>
      <c r="H199" s="169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25">
      <c r="C200" s="12"/>
      <c r="D200" s="169"/>
      <c r="E200" s="12"/>
      <c r="F200" s="12"/>
      <c r="G200" s="169"/>
      <c r="H200" s="169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3:19" x14ac:dyDescent="0.25">
      <c r="C201" s="12"/>
      <c r="D201" s="169"/>
      <c r="E201" s="12"/>
      <c r="F201" s="12"/>
      <c r="G201" s="169"/>
      <c r="H201" s="169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3:19" x14ac:dyDescent="0.25">
      <c r="C202" s="12"/>
      <c r="D202" s="169"/>
      <c r="E202" s="12"/>
      <c r="F202" s="12"/>
      <c r="G202" s="169"/>
      <c r="H202" s="169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3:19" x14ac:dyDescent="0.25">
      <c r="C203" s="12"/>
      <c r="D203" s="169"/>
      <c r="E203" s="12"/>
      <c r="F203" s="12"/>
      <c r="G203" s="169"/>
      <c r="H203" s="169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3:19" x14ac:dyDescent="0.25">
      <c r="C204" s="12"/>
      <c r="D204" s="169"/>
      <c r="E204" s="12"/>
      <c r="F204" s="12"/>
      <c r="G204" s="169"/>
      <c r="H204" s="169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3:19" x14ac:dyDescent="0.25">
      <c r="C205" s="12"/>
      <c r="D205" s="169"/>
      <c r="E205" s="12"/>
      <c r="F205" s="12"/>
      <c r="G205" s="169"/>
      <c r="H205" s="169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3:19" x14ac:dyDescent="0.25">
      <c r="C206" s="12"/>
      <c r="D206" s="169"/>
      <c r="E206" s="12"/>
      <c r="F206" s="12"/>
      <c r="G206" s="169"/>
      <c r="H206" s="169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3:19" x14ac:dyDescent="0.25">
      <c r="C207" s="12"/>
      <c r="D207" s="169"/>
      <c r="E207" s="12"/>
      <c r="F207" s="12"/>
      <c r="G207" s="169"/>
      <c r="H207" s="169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3:19" x14ac:dyDescent="0.25">
      <c r="C208" s="12"/>
      <c r="D208" s="169"/>
      <c r="E208" s="12"/>
      <c r="F208" s="12"/>
      <c r="G208" s="169"/>
      <c r="H208" s="169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3:19" x14ac:dyDescent="0.25">
      <c r="C209" s="12"/>
      <c r="D209" s="169"/>
      <c r="E209" s="12"/>
      <c r="F209" s="12"/>
      <c r="G209" s="169"/>
      <c r="H209" s="169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3:19" x14ac:dyDescent="0.25">
      <c r="C210" s="12"/>
      <c r="D210" s="169"/>
      <c r="E210" s="12"/>
      <c r="F210" s="12"/>
      <c r="G210" s="169"/>
      <c r="H210" s="169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3:19" x14ac:dyDescent="0.25">
      <c r="C211" s="12"/>
      <c r="D211" s="169"/>
      <c r="E211" s="12"/>
      <c r="F211" s="12"/>
      <c r="G211" s="169"/>
      <c r="H211" s="169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3:19" x14ac:dyDescent="0.25">
      <c r="C212" s="12"/>
      <c r="D212" s="169"/>
      <c r="E212" s="12"/>
      <c r="F212" s="12"/>
      <c r="G212" s="169"/>
      <c r="H212" s="169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3:19" x14ac:dyDescent="0.25">
      <c r="C213" s="12"/>
      <c r="D213" s="169"/>
      <c r="E213" s="12"/>
      <c r="F213" s="12"/>
      <c r="G213" s="169"/>
      <c r="H213" s="169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3:19" x14ac:dyDescent="0.25">
      <c r="C214" s="12"/>
      <c r="D214" s="169"/>
      <c r="E214" s="12"/>
      <c r="F214" s="12"/>
      <c r="G214" s="169"/>
      <c r="H214" s="169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25">
      <c r="C215" s="12"/>
      <c r="D215" s="169"/>
      <c r="E215" s="12"/>
      <c r="F215" s="12"/>
      <c r="G215" s="169"/>
      <c r="H215" s="169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3:19" x14ac:dyDescent="0.25">
      <c r="C216" s="12"/>
      <c r="D216" s="169"/>
      <c r="E216" s="12"/>
      <c r="F216" s="12"/>
      <c r="G216" s="169"/>
      <c r="H216" s="169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3:19" x14ac:dyDescent="0.25">
      <c r="C217" s="12"/>
      <c r="D217" s="169"/>
      <c r="E217" s="12"/>
      <c r="F217" s="12"/>
      <c r="G217" s="169"/>
      <c r="H217" s="169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3:19" x14ac:dyDescent="0.25">
      <c r="C218" s="12"/>
      <c r="D218" s="169"/>
      <c r="E218" s="12"/>
      <c r="F218" s="12"/>
      <c r="G218" s="169"/>
      <c r="H218" s="169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3:19" x14ac:dyDescent="0.25">
      <c r="C219" s="12"/>
      <c r="D219" s="169"/>
      <c r="E219" s="12"/>
      <c r="F219" s="12"/>
      <c r="G219" s="169"/>
      <c r="H219" s="169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3:19" x14ac:dyDescent="0.25">
      <c r="C220" s="12"/>
      <c r="D220" s="169"/>
      <c r="E220" s="12"/>
      <c r="F220" s="12"/>
      <c r="G220" s="169"/>
      <c r="H220" s="169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3:19" x14ac:dyDescent="0.25">
      <c r="C221" s="12"/>
      <c r="D221" s="169"/>
      <c r="E221" s="12"/>
      <c r="F221" s="12"/>
      <c r="G221" s="169"/>
      <c r="H221" s="169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3:19" x14ac:dyDescent="0.25">
      <c r="C222" s="12"/>
      <c r="D222" s="169"/>
      <c r="E222" s="12"/>
      <c r="F222" s="12"/>
      <c r="G222" s="169"/>
      <c r="H222" s="169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3:19" x14ac:dyDescent="0.25">
      <c r="C223" s="12"/>
      <c r="D223" s="169"/>
      <c r="E223" s="12"/>
      <c r="F223" s="12"/>
      <c r="G223" s="169"/>
      <c r="H223" s="169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3:19" x14ac:dyDescent="0.25">
      <c r="C224" s="12"/>
      <c r="D224" s="169"/>
      <c r="E224" s="12"/>
      <c r="F224" s="12"/>
      <c r="G224" s="169"/>
      <c r="H224" s="169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3:19" x14ac:dyDescent="0.25">
      <c r="C225" s="12"/>
      <c r="D225" s="169"/>
      <c r="E225" s="12"/>
      <c r="F225" s="12"/>
      <c r="G225" s="169"/>
      <c r="H225" s="169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3:19" x14ac:dyDescent="0.25">
      <c r="C226" s="12"/>
      <c r="D226" s="169"/>
      <c r="E226" s="12"/>
      <c r="F226" s="12"/>
      <c r="G226" s="169"/>
      <c r="H226" s="169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3:19" x14ac:dyDescent="0.25">
      <c r="C227" s="12"/>
      <c r="D227" s="169"/>
      <c r="E227" s="12"/>
      <c r="F227" s="12"/>
      <c r="G227" s="169"/>
      <c r="H227" s="169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3:19" x14ac:dyDescent="0.25">
      <c r="C228" s="12"/>
      <c r="D228" s="169"/>
      <c r="E228" s="12"/>
      <c r="F228" s="12"/>
      <c r="G228" s="169"/>
      <c r="H228" s="169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3:19" x14ac:dyDescent="0.25">
      <c r="C229" s="12"/>
      <c r="D229" s="169"/>
      <c r="E229" s="12"/>
      <c r="F229" s="12"/>
      <c r="G229" s="169"/>
      <c r="H229" s="169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3:19" x14ac:dyDescent="0.25">
      <c r="C230" s="12"/>
      <c r="D230" s="169"/>
      <c r="E230" s="12"/>
      <c r="F230" s="12"/>
      <c r="G230" s="169"/>
      <c r="H230" s="169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25">
      <c r="C231" s="12"/>
      <c r="D231" s="169"/>
      <c r="E231" s="12"/>
      <c r="F231" s="12"/>
      <c r="G231" s="169"/>
      <c r="H231" s="169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3:19" x14ac:dyDescent="0.25">
      <c r="C232" s="12"/>
      <c r="D232" s="169"/>
      <c r="E232" s="12"/>
      <c r="F232" s="12"/>
      <c r="G232" s="169"/>
      <c r="H232" s="169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spans="3:19" x14ac:dyDescent="0.25">
      <c r="C233" s="12"/>
      <c r="D233" s="169"/>
      <c r="E233" s="12"/>
      <c r="F233" s="12"/>
      <c r="G233" s="169"/>
      <c r="H233" s="169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spans="3:19" x14ac:dyDescent="0.25">
      <c r="C234" s="12"/>
      <c r="D234" s="169"/>
      <c r="E234" s="12"/>
      <c r="F234" s="12"/>
      <c r="G234" s="169"/>
      <c r="H234" s="169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3:19" x14ac:dyDescent="0.25">
      <c r="C235" s="12"/>
      <c r="D235" s="169"/>
      <c r="E235" s="12"/>
      <c r="F235" s="12"/>
      <c r="G235" s="169"/>
      <c r="H235" s="169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spans="3:19" x14ac:dyDescent="0.25">
      <c r="C236" s="12"/>
      <c r="D236" s="169"/>
      <c r="E236" s="12"/>
      <c r="F236" s="12"/>
      <c r="G236" s="169"/>
      <c r="H236" s="169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3:19" x14ac:dyDescent="0.25">
      <c r="C237" s="12"/>
      <c r="D237" s="169"/>
      <c r="E237" s="12"/>
      <c r="F237" s="12"/>
      <c r="G237" s="169"/>
      <c r="H237" s="169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3:19" x14ac:dyDescent="0.25">
      <c r="C238" s="12"/>
      <c r="D238" s="169"/>
      <c r="E238" s="12"/>
      <c r="F238" s="12"/>
      <c r="G238" s="169"/>
      <c r="H238" s="169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spans="3:19" x14ac:dyDescent="0.25">
      <c r="C239" s="12"/>
      <c r="D239" s="169"/>
      <c r="E239" s="12"/>
      <c r="F239" s="12"/>
      <c r="G239" s="169"/>
      <c r="H239" s="169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3:19" x14ac:dyDescent="0.25">
      <c r="C240" s="12"/>
      <c r="D240" s="169"/>
      <c r="E240" s="12"/>
      <c r="F240" s="12"/>
      <c r="G240" s="169"/>
      <c r="H240" s="169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3:19" x14ac:dyDescent="0.25">
      <c r="C241" s="12"/>
      <c r="D241" s="169"/>
      <c r="E241" s="12"/>
      <c r="F241" s="12"/>
      <c r="G241" s="169"/>
      <c r="H241" s="169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spans="3:19" x14ac:dyDescent="0.25">
      <c r="C242" s="12"/>
      <c r="D242" s="169"/>
      <c r="E242" s="12"/>
      <c r="F242" s="12"/>
      <c r="G242" s="169"/>
      <c r="H242" s="169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3:19" x14ac:dyDescent="0.25">
      <c r="C243" s="12"/>
      <c r="D243" s="169"/>
      <c r="E243" s="12"/>
      <c r="F243" s="12"/>
      <c r="G243" s="169"/>
      <c r="H243" s="169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3:19" x14ac:dyDescent="0.25">
      <c r="C244" s="12"/>
      <c r="D244" s="169"/>
      <c r="E244" s="12"/>
      <c r="F244" s="12"/>
      <c r="G244" s="169"/>
      <c r="H244" s="169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spans="3:19" x14ac:dyDescent="0.25">
      <c r="C245" s="12"/>
      <c r="D245" s="169"/>
      <c r="E245" s="12"/>
      <c r="F245" s="12"/>
      <c r="G245" s="169"/>
      <c r="H245" s="169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25">
      <c r="C246" s="12"/>
      <c r="D246" s="169"/>
      <c r="E246" s="12"/>
      <c r="F246" s="12"/>
      <c r="G246" s="169"/>
      <c r="H246" s="169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3:19" x14ac:dyDescent="0.25">
      <c r="C247" s="12"/>
      <c r="D247" s="169"/>
      <c r="E247" s="12"/>
      <c r="F247" s="12"/>
      <c r="G247" s="169"/>
      <c r="H247" s="169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spans="3:19" x14ac:dyDescent="0.25">
      <c r="C248" s="12"/>
      <c r="D248" s="169"/>
      <c r="E248" s="12"/>
      <c r="F248" s="12"/>
      <c r="G248" s="169"/>
      <c r="H248" s="169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3:19" x14ac:dyDescent="0.25">
      <c r="C249" s="12"/>
      <c r="D249" s="169"/>
      <c r="E249" s="12"/>
      <c r="F249" s="12"/>
      <c r="G249" s="169"/>
      <c r="H249" s="169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3:19" x14ac:dyDescent="0.25">
      <c r="C250" s="12"/>
      <c r="D250" s="169"/>
      <c r="E250" s="12"/>
      <c r="F250" s="12"/>
      <c r="G250" s="169"/>
      <c r="H250" s="169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3:19" x14ac:dyDescent="0.25">
      <c r="C251" s="12"/>
      <c r="D251" s="169"/>
      <c r="E251" s="12"/>
      <c r="F251" s="12"/>
      <c r="G251" s="169"/>
      <c r="H251" s="169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3:19" x14ac:dyDescent="0.25">
      <c r="C252" s="12"/>
      <c r="D252" s="169"/>
      <c r="E252" s="12"/>
      <c r="F252" s="12"/>
      <c r="G252" s="169"/>
      <c r="H252" s="169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3:19" x14ac:dyDescent="0.25">
      <c r="C253" s="12"/>
      <c r="D253" s="169"/>
      <c r="E253" s="12"/>
      <c r="F253" s="12"/>
      <c r="G253" s="169"/>
      <c r="H253" s="169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3:19" x14ac:dyDescent="0.25">
      <c r="C254" s="12"/>
      <c r="D254" s="169"/>
      <c r="E254" s="12"/>
      <c r="F254" s="12"/>
      <c r="G254" s="169"/>
      <c r="H254" s="169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3:19" x14ac:dyDescent="0.25">
      <c r="C255" s="12"/>
      <c r="D255" s="169"/>
      <c r="E255" s="12"/>
      <c r="F255" s="12"/>
      <c r="G255" s="169"/>
      <c r="H255" s="169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3:19" x14ac:dyDescent="0.25">
      <c r="C256" s="12"/>
      <c r="D256" s="169"/>
      <c r="E256" s="12"/>
      <c r="F256" s="12"/>
      <c r="G256" s="169"/>
      <c r="H256" s="169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3:19" x14ac:dyDescent="0.25">
      <c r="C257" s="12"/>
      <c r="D257" s="169"/>
      <c r="E257" s="12"/>
      <c r="F257" s="12"/>
      <c r="G257" s="169"/>
      <c r="H257" s="169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3:19" x14ac:dyDescent="0.25">
      <c r="C258" s="12"/>
      <c r="D258" s="169"/>
      <c r="E258" s="12"/>
      <c r="F258" s="12"/>
      <c r="G258" s="169"/>
      <c r="H258" s="169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3:19" x14ac:dyDescent="0.25">
      <c r="C259" s="12"/>
      <c r="D259" s="169"/>
      <c r="E259" s="12"/>
      <c r="F259" s="12"/>
      <c r="G259" s="169"/>
      <c r="H259" s="169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3:19" x14ac:dyDescent="0.25">
      <c r="C260" s="12"/>
      <c r="D260" s="169"/>
      <c r="E260" s="12"/>
      <c r="F260" s="12"/>
      <c r="G260" s="169"/>
      <c r="H260" s="169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3:19" x14ac:dyDescent="0.25">
      <c r="C261" s="12"/>
      <c r="D261" s="169"/>
      <c r="E261" s="12"/>
      <c r="F261" s="12"/>
      <c r="G261" s="169"/>
      <c r="H261" s="169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25">
      <c r="C262" s="12"/>
      <c r="D262" s="169"/>
      <c r="E262" s="12"/>
      <c r="F262" s="12"/>
      <c r="G262" s="169"/>
      <c r="H262" s="169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3:19" x14ac:dyDescent="0.25">
      <c r="C263" s="12"/>
      <c r="D263" s="169"/>
      <c r="E263" s="12"/>
      <c r="F263" s="12"/>
      <c r="G263" s="169"/>
      <c r="H263" s="169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3:19" x14ac:dyDescent="0.25">
      <c r="C264" s="12"/>
      <c r="D264" s="169"/>
      <c r="E264" s="12"/>
      <c r="F264" s="12"/>
      <c r="G264" s="169"/>
      <c r="H264" s="169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3:19" x14ac:dyDescent="0.25">
      <c r="C265" s="12"/>
      <c r="D265" s="169"/>
      <c r="E265" s="12"/>
      <c r="F265" s="12"/>
      <c r="G265" s="169"/>
      <c r="H265" s="169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3:19" x14ac:dyDescent="0.25">
      <c r="C266" s="12"/>
      <c r="D266" s="169"/>
      <c r="E266" s="12"/>
      <c r="F266" s="12"/>
      <c r="G266" s="169"/>
      <c r="H266" s="169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3:19" x14ac:dyDescent="0.25">
      <c r="C267" s="12"/>
      <c r="D267" s="169"/>
      <c r="E267" s="12"/>
      <c r="F267" s="12"/>
      <c r="G267" s="169"/>
      <c r="H267" s="169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3:19" x14ac:dyDescent="0.25">
      <c r="C268" s="12"/>
      <c r="D268" s="169"/>
      <c r="E268" s="12"/>
      <c r="F268" s="12"/>
      <c r="G268" s="169"/>
      <c r="H268" s="169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3:19" x14ac:dyDescent="0.25">
      <c r="C269" s="12"/>
      <c r="D269" s="169"/>
      <c r="E269" s="12"/>
      <c r="F269" s="12"/>
      <c r="G269" s="169"/>
      <c r="H269" s="169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3:19" x14ac:dyDescent="0.25">
      <c r="C270" s="12"/>
      <c r="D270" s="169"/>
      <c r="E270" s="12"/>
      <c r="F270" s="12"/>
      <c r="G270" s="169"/>
      <c r="H270" s="169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3:19" x14ac:dyDescent="0.25">
      <c r="C271" s="12"/>
      <c r="D271" s="169"/>
      <c r="E271" s="12"/>
      <c r="F271" s="12"/>
      <c r="G271" s="169"/>
      <c r="H271" s="169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3:19" x14ac:dyDescent="0.25">
      <c r="C272" s="12"/>
      <c r="D272" s="169"/>
      <c r="E272" s="12"/>
      <c r="F272" s="12"/>
      <c r="G272" s="169"/>
      <c r="H272" s="169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3:19" x14ac:dyDescent="0.25">
      <c r="C273" s="12"/>
      <c r="D273" s="169"/>
      <c r="E273" s="12"/>
      <c r="F273" s="12"/>
      <c r="G273" s="169"/>
      <c r="H273" s="169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3:19" x14ac:dyDescent="0.25">
      <c r="C274" s="12"/>
      <c r="D274" s="169"/>
      <c r="E274" s="12"/>
      <c r="F274" s="12"/>
      <c r="G274" s="169"/>
      <c r="H274" s="169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3:19" x14ac:dyDescent="0.25">
      <c r="C275" s="12"/>
      <c r="D275" s="169"/>
      <c r="E275" s="12"/>
      <c r="F275" s="12"/>
      <c r="G275" s="169"/>
      <c r="H275" s="169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3:19" x14ac:dyDescent="0.25">
      <c r="C276" s="12"/>
      <c r="D276" s="169"/>
      <c r="E276" s="12"/>
      <c r="F276" s="12"/>
      <c r="G276" s="169"/>
      <c r="H276" s="169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25">
      <c r="C277" s="12"/>
      <c r="D277" s="169"/>
      <c r="E277" s="12"/>
      <c r="F277" s="12"/>
      <c r="G277" s="169"/>
      <c r="H277" s="169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3:19" x14ac:dyDescent="0.25">
      <c r="C278" s="12"/>
      <c r="D278" s="169"/>
      <c r="E278" s="12"/>
      <c r="F278" s="12"/>
      <c r="G278" s="169"/>
      <c r="H278" s="169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3:19" x14ac:dyDescent="0.25">
      <c r="C279" s="12"/>
      <c r="D279" s="169"/>
      <c r="E279" s="12"/>
      <c r="F279" s="12"/>
      <c r="G279" s="169"/>
      <c r="H279" s="169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3:19" x14ac:dyDescent="0.25">
      <c r="C280" s="12"/>
      <c r="D280" s="169"/>
      <c r="E280" s="12"/>
      <c r="F280" s="12"/>
      <c r="G280" s="169"/>
      <c r="H280" s="169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3:19" x14ac:dyDescent="0.25">
      <c r="C281" s="12"/>
      <c r="D281" s="169"/>
      <c r="E281" s="12"/>
      <c r="F281" s="12"/>
      <c r="G281" s="169"/>
      <c r="H281" s="169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3:19" x14ac:dyDescent="0.25">
      <c r="C282" s="12"/>
      <c r="D282" s="169"/>
      <c r="E282" s="12"/>
      <c r="F282" s="12"/>
      <c r="G282" s="169"/>
      <c r="H282" s="169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3:19" x14ac:dyDescent="0.25">
      <c r="C283" s="12"/>
      <c r="D283" s="169"/>
      <c r="E283" s="12"/>
      <c r="F283" s="12"/>
      <c r="G283" s="169"/>
      <c r="H283" s="169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3:19" x14ac:dyDescent="0.25">
      <c r="C284" s="12"/>
      <c r="D284" s="169"/>
      <c r="E284" s="12"/>
      <c r="F284" s="12"/>
      <c r="G284" s="169"/>
      <c r="H284" s="169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3:19" x14ac:dyDescent="0.25">
      <c r="C285" s="12"/>
      <c r="D285" s="169"/>
      <c r="E285" s="12"/>
      <c r="F285" s="12"/>
      <c r="G285" s="169"/>
      <c r="H285" s="169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3:19" x14ac:dyDescent="0.25">
      <c r="C286" s="12"/>
      <c r="D286" s="169"/>
      <c r="E286" s="12"/>
      <c r="F286" s="12"/>
      <c r="G286" s="169"/>
      <c r="H286" s="169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3:19" x14ac:dyDescent="0.25">
      <c r="C287" s="12"/>
      <c r="D287" s="169"/>
      <c r="E287" s="12"/>
      <c r="F287" s="12"/>
      <c r="G287" s="169"/>
      <c r="H287" s="169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3:19" x14ac:dyDescent="0.25">
      <c r="C288" s="12"/>
      <c r="D288" s="169"/>
      <c r="E288" s="12"/>
      <c r="F288" s="12"/>
      <c r="G288" s="169"/>
      <c r="H288" s="169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3:19" x14ac:dyDescent="0.25">
      <c r="C289" s="12"/>
      <c r="D289" s="169"/>
      <c r="E289" s="12"/>
      <c r="F289" s="12"/>
      <c r="G289" s="169"/>
      <c r="H289" s="169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3:19" x14ac:dyDescent="0.25">
      <c r="C290" s="12"/>
      <c r="D290" s="169"/>
      <c r="E290" s="12"/>
      <c r="F290" s="12"/>
      <c r="G290" s="169"/>
      <c r="H290" s="169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3:19" x14ac:dyDescent="0.25">
      <c r="C291" s="12"/>
      <c r="D291" s="169"/>
      <c r="E291" s="12"/>
      <c r="F291" s="12"/>
      <c r="G291" s="169"/>
      <c r="H291" s="169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3:19" x14ac:dyDescent="0.25">
      <c r="C292" s="12"/>
      <c r="D292" s="169"/>
      <c r="E292" s="12"/>
      <c r="F292" s="12"/>
      <c r="G292" s="169"/>
      <c r="H292" s="169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25">
      <c r="C293" s="12"/>
      <c r="D293" s="169"/>
      <c r="E293" s="12"/>
      <c r="F293" s="12"/>
      <c r="G293" s="169"/>
      <c r="H293" s="169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3:19" x14ac:dyDescent="0.25">
      <c r="C294" s="12"/>
      <c r="D294" s="169"/>
      <c r="E294" s="12"/>
      <c r="F294" s="12"/>
      <c r="G294" s="169"/>
      <c r="H294" s="169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3:19" x14ac:dyDescent="0.25">
      <c r="C295" s="12"/>
      <c r="D295" s="169"/>
      <c r="E295" s="12"/>
      <c r="F295" s="12"/>
      <c r="G295" s="169"/>
      <c r="H295" s="169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3:19" x14ac:dyDescent="0.25">
      <c r="C296" s="12"/>
      <c r="D296" s="169"/>
      <c r="E296" s="12"/>
      <c r="F296" s="12"/>
      <c r="G296" s="169"/>
      <c r="H296" s="169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3:19" x14ac:dyDescent="0.25">
      <c r="C297" s="12"/>
      <c r="D297" s="169"/>
      <c r="E297" s="12"/>
      <c r="F297" s="12"/>
      <c r="G297" s="169"/>
      <c r="H297" s="169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3:19" x14ac:dyDescent="0.25">
      <c r="C298" s="12"/>
      <c r="D298" s="169"/>
      <c r="E298" s="12"/>
      <c r="F298" s="12"/>
      <c r="G298" s="169"/>
      <c r="H298" s="169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3:19" x14ac:dyDescent="0.25">
      <c r="C299" s="12"/>
      <c r="D299" s="169"/>
      <c r="E299" s="12"/>
      <c r="F299" s="12"/>
      <c r="G299" s="169"/>
      <c r="H299" s="169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3:19" x14ac:dyDescent="0.25">
      <c r="C300" s="12"/>
      <c r="D300" s="169"/>
      <c r="E300" s="12"/>
      <c r="F300" s="12"/>
      <c r="G300" s="169"/>
      <c r="H300" s="169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3:19" x14ac:dyDescent="0.25">
      <c r="C301" s="12"/>
      <c r="D301" s="169"/>
      <c r="E301" s="12"/>
      <c r="F301" s="12"/>
      <c r="G301" s="169"/>
      <c r="H301" s="169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3:19" x14ac:dyDescent="0.25">
      <c r="C302" s="12"/>
      <c r="D302" s="169"/>
      <c r="E302" s="12"/>
      <c r="F302" s="12"/>
      <c r="G302" s="169"/>
      <c r="H302" s="169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3:19" x14ac:dyDescent="0.25">
      <c r="C303" s="12"/>
      <c r="D303" s="169"/>
      <c r="E303" s="12"/>
      <c r="F303" s="12"/>
      <c r="G303" s="169"/>
      <c r="H303" s="169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3:19" x14ac:dyDescent="0.25">
      <c r="C304" s="12"/>
      <c r="D304" s="169"/>
      <c r="E304" s="12"/>
      <c r="F304" s="12"/>
      <c r="G304" s="169"/>
      <c r="H304" s="169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3:19" x14ac:dyDescent="0.25">
      <c r="C305" s="12"/>
      <c r="D305" s="169"/>
      <c r="E305" s="12"/>
      <c r="F305" s="12"/>
      <c r="G305" s="169"/>
      <c r="H305" s="169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3:19" x14ac:dyDescent="0.25">
      <c r="C306" s="12"/>
      <c r="D306" s="169"/>
      <c r="E306" s="12"/>
      <c r="F306" s="12"/>
      <c r="G306" s="169"/>
      <c r="H306" s="169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3:19" x14ac:dyDescent="0.25">
      <c r="C307" s="12"/>
      <c r="D307" s="169"/>
      <c r="E307" s="12"/>
      <c r="F307" s="12"/>
      <c r="G307" s="169"/>
      <c r="H307" s="169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25">
      <c r="C308" s="12"/>
      <c r="D308" s="169"/>
      <c r="E308" s="12"/>
      <c r="F308" s="12"/>
      <c r="G308" s="169"/>
      <c r="H308" s="169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3:19" x14ac:dyDescent="0.25">
      <c r="C309" s="12"/>
      <c r="D309" s="169"/>
      <c r="E309" s="12"/>
      <c r="F309" s="12"/>
      <c r="G309" s="169"/>
      <c r="H309" s="169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3:19" x14ac:dyDescent="0.25">
      <c r="C310" s="12"/>
      <c r="D310" s="169"/>
      <c r="E310" s="12"/>
      <c r="F310" s="12"/>
      <c r="G310" s="169"/>
      <c r="H310" s="169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3:19" x14ac:dyDescent="0.25">
      <c r="C311" s="12"/>
      <c r="D311" s="169"/>
      <c r="E311" s="12"/>
      <c r="F311" s="12"/>
      <c r="G311" s="169"/>
      <c r="H311" s="169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3:19" x14ac:dyDescent="0.25">
      <c r="C312" s="12"/>
      <c r="D312" s="169"/>
      <c r="E312" s="12"/>
      <c r="F312" s="12"/>
      <c r="G312" s="169"/>
      <c r="H312" s="169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3:19" x14ac:dyDescent="0.25">
      <c r="C313" s="12"/>
      <c r="D313" s="169"/>
      <c r="E313" s="12"/>
      <c r="F313" s="12"/>
      <c r="G313" s="169"/>
      <c r="H313" s="169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3:19" x14ac:dyDescent="0.25">
      <c r="C314" s="12"/>
      <c r="D314" s="169"/>
      <c r="E314" s="12"/>
      <c r="F314" s="12"/>
      <c r="G314" s="169"/>
      <c r="H314" s="169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3:19" x14ac:dyDescent="0.25">
      <c r="C315" s="12"/>
      <c r="D315" s="169"/>
      <c r="E315" s="12"/>
      <c r="F315" s="12"/>
      <c r="G315" s="169"/>
      <c r="H315" s="169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spans="3:19" x14ac:dyDescent="0.25">
      <c r="C316" s="12"/>
      <c r="D316" s="169"/>
      <c r="E316" s="12"/>
      <c r="F316" s="12"/>
      <c r="G316" s="169"/>
      <c r="H316" s="169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3:19" x14ac:dyDescent="0.25">
      <c r="C317" s="12"/>
      <c r="D317" s="169"/>
      <c r="E317" s="12"/>
      <c r="F317" s="12"/>
      <c r="G317" s="169"/>
      <c r="H317" s="169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3:19" x14ac:dyDescent="0.25">
      <c r="C318" s="12"/>
      <c r="D318" s="169"/>
      <c r="E318" s="12"/>
      <c r="F318" s="12"/>
      <c r="G318" s="169"/>
      <c r="H318" s="169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3:19" x14ac:dyDescent="0.25">
      <c r="C319" s="12"/>
      <c r="D319" s="169"/>
      <c r="E319" s="12"/>
      <c r="F319" s="12"/>
      <c r="G319" s="169"/>
      <c r="H319" s="169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</sheetData>
  <mergeCells count="10">
    <mergeCell ref="E72:G72"/>
    <mergeCell ref="I72:K72"/>
    <mergeCell ref="M72:O72"/>
    <mergeCell ref="Q72:S72"/>
    <mergeCell ref="C1:M1"/>
    <mergeCell ref="E5:G5"/>
    <mergeCell ref="I5:K5"/>
    <mergeCell ref="M5:O5"/>
    <mergeCell ref="Q5:S5"/>
    <mergeCell ref="C68:M68"/>
  </mergeCells>
  <conditionalFormatting sqref="E28:E29 M28:M29">
    <cfRule type="cellIs" dxfId="9" priority="5" stopIfTrue="1" operator="greaterThan">
      <formula>170</formula>
    </cfRule>
    <cfRule type="cellIs" dxfId="8" priority="6" stopIfTrue="1" operator="lessThan">
      <formula>70</formula>
    </cfRule>
  </conditionalFormatting>
  <conditionalFormatting sqref="I28:I29">
    <cfRule type="cellIs" dxfId="7" priority="3" stopIfTrue="1" operator="greaterThan">
      <formula>170</formula>
    </cfRule>
    <cfRule type="cellIs" dxfId="6" priority="4" stopIfTrue="1" operator="lessThan">
      <formula>70</formula>
    </cfRule>
  </conditionalFormatting>
  <conditionalFormatting sqref="Q29">
    <cfRule type="cellIs" dxfId="5" priority="1" stopIfTrue="1" operator="greaterThan">
      <formula>170</formula>
    </cfRule>
    <cfRule type="cellIs" dxfId="4" priority="2" stopIfTrue="1" operator="lessThan">
      <formula>70</formula>
    </cfRule>
  </conditionalFormatting>
  <printOptions horizontalCentered="1"/>
  <pageMargins left="0.59055118110236227" right="0.59055118110236227" top="0.59055118110236227" bottom="0.59055118110236227" header="0.59055118110236227" footer="0.59055118110236227"/>
  <pageSetup paperSize="119" scale="95" firstPageNumber="17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X242"/>
  <sheetViews>
    <sheetView showGridLines="0" topLeftCell="C1" zoomScaleNormal="100" zoomScaleSheetLayoutView="100" workbookViewId="0">
      <selection activeCell="C123" sqref="C123"/>
    </sheetView>
  </sheetViews>
  <sheetFormatPr baseColWidth="10" defaultColWidth="8.44140625" defaultRowHeight="10.199999999999999" x14ac:dyDescent="0.2"/>
  <cols>
    <col min="1" max="1" width="10.44140625" style="36" hidden="1" customWidth="1"/>
    <col min="2" max="2" width="5.33203125" style="37" hidden="1" customWidth="1"/>
    <col min="3" max="3" width="57.44140625" style="36" customWidth="1"/>
    <col min="4" max="4" width="10.5546875" style="36" hidden="1" customWidth="1"/>
    <col min="5" max="5" width="10.6640625" style="36" hidden="1" customWidth="1"/>
    <col min="6" max="6" width="12.6640625" style="45" customWidth="1"/>
    <col min="7" max="7" width="9.5546875" style="45" hidden="1" customWidth="1"/>
    <col min="8" max="8" width="10.6640625" style="45" hidden="1" customWidth="1"/>
    <col min="9" max="9" width="1.6640625" style="45" customWidth="1"/>
    <col min="10" max="10" width="12.6640625" style="45" customWidth="1"/>
    <col min="11" max="11" width="17.109375" style="45" hidden="1" customWidth="1"/>
    <col min="12" max="12" width="10.88671875" style="45" hidden="1" customWidth="1"/>
    <col min="13" max="13" width="1.6640625" style="45" customWidth="1"/>
    <col min="14" max="14" width="12.6640625" style="45" customWidth="1"/>
    <col min="15" max="15" width="0" style="36" hidden="1" customWidth="1"/>
    <col min="16" max="17" width="8.88671875" style="36" hidden="1" customWidth="1"/>
    <col min="18" max="18" width="0" style="36" hidden="1" customWidth="1"/>
    <col min="19" max="20" width="8.88671875" style="36" hidden="1" customWidth="1"/>
    <col min="21" max="22" width="8.44140625" style="36"/>
    <col min="23" max="23" width="9.109375" style="36" bestFit="1" customWidth="1"/>
    <col min="24" max="24" width="10.88671875" style="36" bestFit="1" customWidth="1"/>
    <col min="25" max="16384" width="8.44140625" style="36"/>
  </cols>
  <sheetData>
    <row r="1" spans="1:18" s="31" customFormat="1" ht="15" customHeight="1" x14ac:dyDescent="0.25">
      <c r="B1" s="32"/>
      <c r="C1" s="233" t="s">
        <v>222</v>
      </c>
      <c r="D1" s="199"/>
      <c r="E1" s="199"/>
      <c r="F1" s="200"/>
      <c r="G1" s="200"/>
      <c r="H1" s="200"/>
      <c r="I1" s="200"/>
      <c r="J1" s="200"/>
      <c r="K1" s="200"/>
      <c r="L1" s="200"/>
      <c r="M1" s="200"/>
      <c r="N1" s="201"/>
      <c r="P1" s="302"/>
    </row>
    <row r="2" spans="1:18" s="31" customFormat="1" ht="4.5" customHeight="1" x14ac:dyDescent="0.25">
      <c r="B2" s="32"/>
      <c r="C2" s="202"/>
      <c r="D2" s="199"/>
      <c r="E2" s="199"/>
      <c r="F2" s="200"/>
      <c r="G2" s="200"/>
      <c r="H2" s="200"/>
      <c r="I2" s="200"/>
      <c r="J2" s="200"/>
      <c r="K2" s="200"/>
      <c r="L2" s="200"/>
      <c r="M2" s="200"/>
      <c r="N2" s="200"/>
    </row>
    <row r="3" spans="1:18" s="31" customFormat="1" ht="11.25" customHeight="1" x14ac:dyDescent="0.25">
      <c r="B3" s="32"/>
      <c r="C3" s="202"/>
      <c r="D3" s="199"/>
      <c r="E3" s="199"/>
      <c r="F3" s="200"/>
      <c r="G3" s="200"/>
      <c r="H3" s="200"/>
      <c r="I3" s="200"/>
      <c r="J3" s="200"/>
      <c r="K3" s="200"/>
      <c r="L3" s="200"/>
      <c r="M3" s="200"/>
      <c r="N3" s="200"/>
      <c r="P3" s="302"/>
    </row>
    <row r="4" spans="1:18" s="31" customFormat="1" ht="4.5" customHeight="1" x14ac:dyDescent="0.25">
      <c r="B4" s="32"/>
      <c r="C4" s="202"/>
      <c r="D4" s="199"/>
      <c r="E4" s="199"/>
      <c r="F4" s="200"/>
      <c r="G4" s="200"/>
      <c r="H4" s="200"/>
      <c r="I4" s="200"/>
      <c r="J4" s="200"/>
      <c r="K4" s="200"/>
      <c r="L4" s="200"/>
      <c r="M4" s="200"/>
      <c r="N4" s="200"/>
    </row>
    <row r="5" spans="1:18" s="31" customFormat="1" ht="4.5" customHeight="1" x14ac:dyDescent="0.25">
      <c r="B5" s="32"/>
      <c r="C5" s="202"/>
      <c r="D5" s="199"/>
      <c r="E5" s="199"/>
      <c r="F5" s="200"/>
      <c r="G5" s="200"/>
      <c r="H5" s="200"/>
      <c r="I5" s="200"/>
      <c r="J5" s="200"/>
      <c r="K5" s="200"/>
      <c r="L5" s="200"/>
      <c r="M5" s="200"/>
      <c r="N5" s="200"/>
    </row>
    <row r="6" spans="1:18" ht="22.5" customHeight="1" x14ac:dyDescent="0.2">
      <c r="A6" s="36" t="s">
        <v>2</v>
      </c>
      <c r="B6" s="37" t="s">
        <v>3</v>
      </c>
      <c r="C6" s="371" t="s">
        <v>4</v>
      </c>
      <c r="D6" s="372" t="s">
        <v>6</v>
      </c>
      <c r="E6" s="373" t="s">
        <v>7</v>
      </c>
      <c r="F6" s="374">
        <v>2019</v>
      </c>
      <c r="G6" s="375" t="s">
        <v>6</v>
      </c>
      <c r="H6" s="376" t="s">
        <v>7</v>
      </c>
      <c r="I6" s="376"/>
      <c r="J6" s="374">
        <v>2020</v>
      </c>
      <c r="K6" s="375" t="s">
        <v>6</v>
      </c>
      <c r="L6" s="376" t="s">
        <v>7</v>
      </c>
      <c r="M6" s="376"/>
      <c r="N6" s="374">
        <v>2021</v>
      </c>
    </row>
    <row r="7" spans="1:18" ht="5.0999999999999996" customHeight="1" x14ac:dyDescent="0.2">
      <c r="C7" s="227"/>
      <c r="D7" s="228"/>
      <c r="E7" s="228"/>
      <c r="F7" s="229"/>
      <c r="G7" s="229"/>
      <c r="H7" s="229"/>
      <c r="I7" s="229"/>
      <c r="J7" s="229"/>
      <c r="K7" s="229"/>
      <c r="L7" s="229"/>
      <c r="M7" s="229"/>
      <c r="N7" s="229"/>
    </row>
    <row r="8" spans="1:18" ht="5.0999999999999996" customHeight="1" x14ac:dyDescent="0.2">
      <c r="C8" s="44"/>
      <c r="D8" s="206"/>
      <c r="E8" s="206"/>
      <c r="F8" s="207"/>
      <c r="G8" s="208"/>
      <c r="H8" s="208"/>
      <c r="I8" s="208"/>
      <c r="J8" s="208"/>
      <c r="K8" s="208"/>
      <c r="L8" s="207"/>
      <c r="M8" s="207"/>
      <c r="N8" s="207"/>
    </row>
    <row r="9" spans="1:18" s="47" customFormat="1" ht="12" customHeight="1" x14ac:dyDescent="0.25">
      <c r="B9" s="37"/>
      <c r="C9" s="185" t="s">
        <v>9</v>
      </c>
      <c r="D9" s="230"/>
      <c r="E9" s="231"/>
      <c r="F9" s="232">
        <v>88.837283605485638</v>
      </c>
      <c r="G9" s="230"/>
      <c r="H9" s="232"/>
      <c r="I9" s="232"/>
      <c r="J9" s="232">
        <f>'14.1 '!M9/'14.1 '!O9*100</f>
        <v>85.073360824018778</v>
      </c>
      <c r="K9" s="232" t="e">
        <f>'14.1 '!J9/'14.1 '!L9*100</f>
        <v>#DIV/0!</v>
      </c>
      <c r="L9" s="232">
        <f>'14.1 '!K9/'14.1 '!M9*100</f>
        <v>172.41000042054969</v>
      </c>
      <c r="M9" s="232"/>
      <c r="N9" s="232">
        <f>'14.1 '!Q9/'14.1 '!S9*100</f>
        <v>89.549004650975533</v>
      </c>
      <c r="O9" s="47" t="s">
        <v>229</v>
      </c>
      <c r="Q9" s="304">
        <v>10347.4</v>
      </c>
      <c r="R9" s="304">
        <v>8123</v>
      </c>
    </row>
    <row r="10" spans="1:18" s="47" customFormat="1" ht="11.4" x14ac:dyDescent="0.2">
      <c r="B10" s="37" t="s">
        <v>10</v>
      </c>
      <c r="C10" s="10" t="s">
        <v>11</v>
      </c>
      <c r="D10" s="51">
        <v>1828943.4000000001</v>
      </c>
      <c r="E10" s="51">
        <v>15524.6</v>
      </c>
      <c r="F10" s="213">
        <v>98.985054767456958</v>
      </c>
      <c r="G10" s="208"/>
      <c r="H10" s="213"/>
      <c r="I10" s="213"/>
      <c r="J10" s="213">
        <f>'14.1 '!M10/'14.1 '!O10*100</f>
        <v>99.194562945123451</v>
      </c>
      <c r="K10" s="213" t="e">
        <f>'14.1 '!J10/'14.1 '!L10*100</f>
        <v>#DIV/0!</v>
      </c>
      <c r="L10" s="213">
        <f>'14.1 '!K10/'14.1 '!M10*100</f>
        <v>153.99113707117417</v>
      </c>
      <c r="M10" s="213"/>
      <c r="N10" s="213">
        <f>'14.1 '!Q10/'14.1 '!S10*100</f>
        <v>98.730965534597402</v>
      </c>
      <c r="Q10" s="304">
        <v>12265.4</v>
      </c>
      <c r="R10" s="304">
        <v>9847.2999999999993</v>
      </c>
    </row>
    <row r="11" spans="1:18" s="47" customFormat="1" ht="13.2" x14ac:dyDescent="0.25">
      <c r="A11" s="52" t="s">
        <v>13</v>
      </c>
      <c r="B11" s="37" t="s">
        <v>10</v>
      </c>
      <c r="C11" s="10" t="s">
        <v>14</v>
      </c>
      <c r="D11" s="51">
        <v>147044.24</v>
      </c>
      <c r="E11" s="210">
        <v>15524.64995651</v>
      </c>
      <c r="F11" s="213">
        <v>86.863886282411997</v>
      </c>
      <c r="G11" s="208"/>
      <c r="H11" s="213"/>
      <c r="I11" s="213"/>
      <c r="J11" s="213">
        <f>'14.1 '!M11/'14.1 '!O11*100</f>
        <v>91.800598002223509</v>
      </c>
      <c r="K11" s="213" t="e">
        <f>'14.1 '!J11/'14.1 '!L11*100</f>
        <v>#DIV/0!</v>
      </c>
      <c r="L11" s="213">
        <f>'14.1 '!K11/'14.1 '!M11*100</f>
        <v>130.8773051318482</v>
      </c>
      <c r="M11" s="213"/>
      <c r="N11" s="213">
        <f>'14.1 '!Q11/'14.1 '!S11*100</f>
        <v>85.811727349839558</v>
      </c>
      <c r="Q11" s="304">
        <f>Q9/Q10*100</f>
        <v>84.362515694555412</v>
      </c>
      <c r="R11" s="304">
        <f>R9/R10*100</f>
        <v>82.489616443085936</v>
      </c>
    </row>
    <row r="12" spans="1:18" s="47" customFormat="1" ht="13.2" x14ac:dyDescent="0.25">
      <c r="A12" s="52" t="s">
        <v>15</v>
      </c>
      <c r="B12" s="37" t="s">
        <v>10</v>
      </c>
      <c r="C12" s="10" t="s">
        <v>16</v>
      </c>
      <c r="D12" s="51">
        <v>517617.65</v>
      </c>
      <c r="E12" s="210">
        <v>0</v>
      </c>
      <c r="F12" s="213">
        <v>100</v>
      </c>
      <c r="G12" s="208"/>
      <c r="H12" s="213"/>
      <c r="I12" s="213"/>
      <c r="J12" s="213">
        <f>'14.1 '!M12/'14.1 '!O12*100</f>
        <v>100</v>
      </c>
      <c r="K12" s="213" t="e">
        <f>'14.1 '!J12/'14.1 '!L12*100</f>
        <v>#DIV/0!</v>
      </c>
      <c r="L12" s="213">
        <f>'14.1 '!K12/'14.1 '!M12*100</f>
        <v>183.83108767860747</v>
      </c>
      <c r="M12" s="213"/>
      <c r="N12" s="213">
        <f>'14.1 '!Q12/'14.1 '!S12*100</f>
        <v>100</v>
      </c>
    </row>
    <row r="13" spans="1:18" s="47" customFormat="1" ht="13.2" x14ac:dyDescent="0.25">
      <c r="A13" s="52" t="s">
        <v>17</v>
      </c>
      <c r="B13" s="37" t="s">
        <v>10</v>
      </c>
      <c r="C13" s="10" t="s">
        <v>18</v>
      </c>
      <c r="D13" s="51">
        <v>174149.91999999998</v>
      </c>
      <c r="E13" s="210">
        <v>0</v>
      </c>
      <c r="F13" s="213">
        <v>100</v>
      </c>
      <c r="G13" s="208"/>
      <c r="H13" s="213"/>
      <c r="I13" s="213"/>
      <c r="J13" s="213">
        <f>'14.1 '!M13/'14.1 '!O13*100</f>
        <v>100</v>
      </c>
      <c r="K13" s="213" t="e">
        <f>'14.1 '!J13/'14.1 '!L13*100</f>
        <v>#DIV/0!</v>
      </c>
      <c r="L13" s="213">
        <f>'14.1 '!K13/'14.1 '!M13*100</f>
        <v>164.53687970571841</v>
      </c>
      <c r="M13" s="213"/>
      <c r="N13" s="213">
        <f>'14.1 '!Q13/'14.1 '!S13*100</f>
        <v>100</v>
      </c>
    </row>
    <row r="14" spans="1:18" s="47" customFormat="1" ht="11.4" x14ac:dyDescent="0.2">
      <c r="B14" s="37" t="s">
        <v>10</v>
      </c>
      <c r="C14" s="10" t="s">
        <v>19</v>
      </c>
      <c r="D14" s="51">
        <v>1014917.5800000001</v>
      </c>
      <c r="E14" s="51">
        <v>134.5</v>
      </c>
      <c r="F14" s="213">
        <v>100</v>
      </c>
      <c r="G14" s="208"/>
      <c r="H14" s="213"/>
      <c r="I14" s="213"/>
      <c r="J14" s="213">
        <f>'14.1 '!M14/'14.1 '!O14*100</f>
        <v>100</v>
      </c>
      <c r="K14" s="213" t="e">
        <f>'14.1 '!J14/'14.1 '!L14*100</f>
        <v>#DIV/0!</v>
      </c>
      <c r="L14" s="213">
        <f>'14.1 '!K14/'14.1 '!M14*100</f>
        <v>154.66754352325015</v>
      </c>
      <c r="M14" s="213"/>
      <c r="N14" s="213">
        <f>'14.1 '!Q14/'14.1 '!S14*100</f>
        <v>100</v>
      </c>
    </row>
    <row r="15" spans="1:18" s="47" customFormat="1" ht="11.4" x14ac:dyDescent="0.2">
      <c r="B15" s="37" t="s">
        <v>10</v>
      </c>
      <c r="C15" s="10" t="s">
        <v>20</v>
      </c>
      <c r="D15" s="51">
        <v>2483663.89</v>
      </c>
      <c r="E15" s="51">
        <v>1272.3</v>
      </c>
      <c r="F15" s="213">
        <v>99.946808250548074</v>
      </c>
      <c r="G15" s="208"/>
      <c r="H15" s="213"/>
      <c r="I15" s="213"/>
      <c r="J15" s="213">
        <f>'14.1 '!M15/'14.1 '!O15*100</f>
        <v>99.969797307926328</v>
      </c>
      <c r="K15" s="213" t="e">
        <f>'14.1 '!J15/'14.1 '!L15*100</f>
        <v>#DIV/0!</v>
      </c>
      <c r="L15" s="213">
        <f>'14.1 '!K15/'14.1 '!M15*100</f>
        <v>144.52492491080534</v>
      </c>
      <c r="M15" s="213"/>
      <c r="N15" s="213">
        <f>'14.1 '!Q15/'14.1 '!S15*100</f>
        <v>99.951144963324751</v>
      </c>
    </row>
    <row r="16" spans="1:18" s="47" customFormat="1" ht="13.2" x14ac:dyDescent="0.25">
      <c r="A16" s="52" t="s">
        <v>21</v>
      </c>
      <c r="B16" s="37" t="s">
        <v>10</v>
      </c>
      <c r="C16" s="10" t="s">
        <v>22</v>
      </c>
      <c r="D16" s="51">
        <v>584072.39</v>
      </c>
      <c r="E16" s="210">
        <v>44.8</v>
      </c>
      <c r="F16" s="213">
        <v>99.97353348422925</v>
      </c>
      <c r="G16" s="208"/>
      <c r="H16" s="213"/>
      <c r="I16" s="213"/>
      <c r="J16" s="213">
        <f>'14.1 '!M16/'14.1 '!O16*100</f>
        <v>99.975837389310968</v>
      </c>
      <c r="K16" s="213" t="e">
        <f>'14.1 '!J16/'14.1 '!L16*100</f>
        <v>#DIV/0!</v>
      </c>
      <c r="L16" s="213">
        <f>'14.1 '!K16/'14.1 '!M16*100</f>
        <v>138.66841682764149</v>
      </c>
      <c r="M16" s="213"/>
      <c r="N16" s="213">
        <f>'14.1 '!Q16/'14.1 '!S16*100</f>
        <v>99.984871394084962</v>
      </c>
    </row>
    <row r="17" spans="1:15" s="47" customFormat="1" ht="13.2" x14ac:dyDescent="0.25">
      <c r="A17" s="52" t="s">
        <v>23</v>
      </c>
      <c r="B17" s="37" t="s">
        <v>10</v>
      </c>
      <c r="C17" s="10" t="s">
        <v>24</v>
      </c>
      <c r="D17" s="51">
        <v>111257.25</v>
      </c>
      <c r="E17" s="210">
        <v>425.82440000000003</v>
      </c>
      <c r="F17" s="213">
        <v>99.760823906747916</v>
      </c>
      <c r="G17" s="208"/>
      <c r="H17" s="213"/>
      <c r="I17" s="213"/>
      <c r="J17" s="213">
        <f>'14.1 '!M17/'14.1 '!O17*100</f>
        <v>99.782981384547497</v>
      </c>
      <c r="K17" s="213" t="e">
        <f>'14.1 '!J17/'14.1 '!L17*100</f>
        <v>#DIV/0!</v>
      </c>
      <c r="L17" s="213">
        <f>'14.1 '!K17/'14.1 '!M17*100</f>
        <v>163.29892757979249</v>
      </c>
      <c r="M17" s="213"/>
      <c r="N17" s="213">
        <f>'14.1 '!Q17/'14.1 '!S17*100</f>
        <v>99.918351749809872</v>
      </c>
    </row>
    <row r="18" spans="1:15" s="47" customFormat="1" ht="13.2" x14ac:dyDescent="0.25">
      <c r="A18" s="52" t="s">
        <v>25</v>
      </c>
      <c r="B18" s="37" t="s">
        <v>10</v>
      </c>
      <c r="C18" s="10" t="s">
        <v>26</v>
      </c>
      <c r="D18" s="51">
        <v>100330.95000000001</v>
      </c>
      <c r="E18" s="210">
        <v>2.7003499999999998</v>
      </c>
      <c r="F18" s="213">
        <v>99.931001350251151</v>
      </c>
      <c r="G18" s="208"/>
      <c r="H18" s="213"/>
      <c r="I18" s="213"/>
      <c r="J18" s="213">
        <f>'14.1 '!M18/'14.1 '!O18*100</f>
        <v>99.921525935779414</v>
      </c>
      <c r="K18" s="213" t="e">
        <f>'14.1 '!J18/'14.1 '!L18*100</f>
        <v>#DIV/0!</v>
      </c>
      <c r="L18" s="213">
        <f>'14.1 '!K18/'14.1 '!M18*100</f>
        <v>170.63590295761523</v>
      </c>
      <c r="M18" s="213"/>
      <c r="N18" s="213">
        <f>'14.1 '!Q18/'14.1 '!S18*100</f>
        <v>99.995500275765124</v>
      </c>
    </row>
    <row r="19" spans="1:15" s="47" customFormat="1" ht="11.4" x14ac:dyDescent="0.2">
      <c r="B19" s="37" t="s">
        <v>10</v>
      </c>
      <c r="C19" s="10" t="s">
        <v>27</v>
      </c>
      <c r="D19" s="51">
        <v>778603.10000000009</v>
      </c>
      <c r="E19" s="51">
        <v>970124.80000000005</v>
      </c>
      <c r="F19" s="213">
        <v>45.842241538424901</v>
      </c>
      <c r="G19" s="208"/>
      <c r="H19" s="213"/>
      <c r="I19" s="213"/>
      <c r="J19" s="213">
        <f>'14.1 '!M19/'14.1 '!O19*100</f>
        <v>40.188276379505325</v>
      </c>
      <c r="K19" s="213" t="e">
        <f>'14.1 '!J19/'14.1 '!L19*100</f>
        <v>#DIV/0!</v>
      </c>
      <c r="L19" s="213">
        <f>'14.1 '!K19/'14.1 '!M19*100</f>
        <v>307.75571814287287</v>
      </c>
      <c r="M19" s="213"/>
      <c r="N19" s="213">
        <f>'14.1 '!Q19/'14.1 '!S19*100</f>
        <v>47.694629590210951</v>
      </c>
    </row>
    <row r="20" spans="1:15" s="47" customFormat="1" ht="11.4" x14ac:dyDescent="0.2">
      <c r="B20" s="37" t="s">
        <v>10</v>
      </c>
      <c r="C20" s="10" t="s">
        <v>28</v>
      </c>
      <c r="D20" s="51">
        <v>404732.69999999995</v>
      </c>
      <c r="E20" s="51">
        <v>0</v>
      </c>
      <c r="F20" s="213">
        <v>100</v>
      </c>
      <c r="G20" s="208"/>
      <c r="H20" s="213"/>
      <c r="I20" s="213"/>
      <c r="J20" s="213">
        <f>'14.1 '!M20/'14.1 '!O20*100</f>
        <v>100</v>
      </c>
      <c r="K20" s="213" t="e">
        <f>'14.1 '!J20/'14.1 '!L20*100</f>
        <v>#DIV/0!</v>
      </c>
      <c r="L20" s="213">
        <f>'14.1 '!K20/'14.1 '!M20*100</f>
        <v>159.87805953944937</v>
      </c>
      <c r="M20" s="213"/>
      <c r="N20" s="213">
        <f>'14.1 '!Q20/'14.1 '!S20*100</f>
        <v>100</v>
      </c>
    </row>
    <row r="21" spans="1:15" s="47" customFormat="1" ht="11.4" x14ac:dyDescent="0.2">
      <c r="B21" s="37" t="s">
        <v>10</v>
      </c>
      <c r="C21" s="10" t="s">
        <v>29</v>
      </c>
      <c r="D21" s="51">
        <v>373870.4</v>
      </c>
      <c r="E21" s="51">
        <v>970124.80000000005</v>
      </c>
      <c r="F21" s="213">
        <v>26.381224459238982</v>
      </c>
      <c r="G21" s="208"/>
      <c r="H21" s="213"/>
      <c r="I21" s="213"/>
      <c r="J21" s="213">
        <f>'14.1 '!M21/'14.1 '!O21*100</f>
        <v>24.812403100874043</v>
      </c>
      <c r="K21" s="213" t="e">
        <f>'14.1 '!J21/'14.1 '!L21*100</f>
        <v>#DIV/0!</v>
      </c>
      <c r="L21" s="213">
        <f>'14.1 '!K21/'14.1 '!M21*100</f>
        <v>460.9657527860868</v>
      </c>
      <c r="M21" s="213"/>
      <c r="N21" s="213">
        <f>'14.1 '!Q21/'14.1 '!S21*100</f>
        <v>31.908883059323994</v>
      </c>
    </row>
    <row r="22" spans="1:15" s="47" customFormat="1" ht="11.4" x14ac:dyDescent="0.2">
      <c r="B22" s="37" t="s">
        <v>10</v>
      </c>
      <c r="C22" s="10" t="s">
        <v>30</v>
      </c>
      <c r="D22" s="51">
        <v>132174</v>
      </c>
      <c r="E22" s="51">
        <v>146315.6</v>
      </c>
      <c r="F22" s="213">
        <v>55.267745926952664</v>
      </c>
      <c r="G22" s="208"/>
      <c r="H22" s="213"/>
      <c r="I22" s="213"/>
      <c r="J22" s="213">
        <f>'14.1 '!M22/'14.1 '!O22*100</f>
        <v>31.523766300139027</v>
      </c>
      <c r="K22" s="213" t="e">
        <f>'14.1 '!J22/'14.1 '!L22*100</f>
        <v>#DIV/0!</v>
      </c>
      <c r="L22" s="213">
        <f>'14.1 '!K22/'14.1 '!M22*100</f>
        <v>439.86751494818304</v>
      </c>
      <c r="M22" s="213"/>
      <c r="N22" s="213">
        <f>'14.1 '!Q22/'14.1 '!S22*100</f>
        <v>44.716398560551376</v>
      </c>
    </row>
    <row r="23" spans="1:15" s="47" customFormat="1" ht="11.4" x14ac:dyDescent="0.2">
      <c r="B23" s="37" t="s">
        <v>10</v>
      </c>
      <c r="C23" s="10" t="s">
        <v>31</v>
      </c>
      <c r="D23" s="51">
        <v>98760.705099999992</v>
      </c>
      <c r="E23" s="51">
        <v>47.8</v>
      </c>
      <c r="F23" s="213">
        <v>99.762524302189732</v>
      </c>
      <c r="G23" s="208"/>
      <c r="H23" s="213"/>
      <c r="I23" s="213"/>
      <c r="J23" s="213">
        <f>'14.1 '!M23/'14.1 '!O23*100</f>
        <v>99.832170756583352</v>
      </c>
      <c r="K23" s="213" t="e">
        <f>'14.1 '!J23/'14.1 '!L23*100</f>
        <v>#DIV/0!</v>
      </c>
      <c r="L23" s="213">
        <f>'14.1 '!K23/'14.1 '!M23*100</f>
        <v>211.0713617598733</v>
      </c>
      <c r="M23" s="213"/>
      <c r="N23" s="213">
        <f>'14.1 '!Q23/'14.1 '!S23*100</f>
        <v>99.99312840592934</v>
      </c>
    </row>
    <row r="24" spans="1:15" s="47" customFormat="1" ht="11.4" x14ac:dyDescent="0.2">
      <c r="B24" s="37" t="s">
        <v>10</v>
      </c>
      <c r="C24" s="10" t="s">
        <v>32</v>
      </c>
      <c r="D24" s="51">
        <v>926219.16</v>
      </c>
      <c r="E24" s="51">
        <v>50.5</v>
      </c>
      <c r="F24" s="213">
        <v>99.994715767423784</v>
      </c>
      <c r="G24" s="208"/>
      <c r="H24" s="213"/>
      <c r="I24" s="213"/>
      <c r="J24" s="213">
        <f>'14.1 '!M24/'14.1 '!O24*100</f>
        <v>99.99754737179029</v>
      </c>
      <c r="K24" s="213" t="e">
        <f>'14.1 '!J24/'14.1 '!L24*100</f>
        <v>#DIV/0!</v>
      </c>
      <c r="L24" s="213">
        <f>'14.1 '!K24/'14.1 '!M24*100</f>
        <v>167.47297818359169</v>
      </c>
      <c r="M24" s="213"/>
      <c r="N24" s="213">
        <f>'14.1 '!Q24/'14.1 '!S24*100</f>
        <v>99.996597481173922</v>
      </c>
    </row>
    <row r="25" spans="1:15" s="47" customFormat="1" ht="12" customHeight="1" x14ac:dyDescent="0.25">
      <c r="B25" s="37"/>
      <c r="C25" s="296" t="s">
        <v>33</v>
      </c>
      <c r="D25" s="209"/>
      <c r="E25" s="210"/>
      <c r="F25" s="232">
        <v>70.619032021447154</v>
      </c>
      <c r="G25" s="230"/>
      <c r="H25" s="232"/>
      <c r="I25" s="232"/>
      <c r="J25" s="232">
        <f>'14.1 '!M25/'14.1 '!O25*100</f>
        <v>68.866428060969895</v>
      </c>
      <c r="K25" s="232" t="e">
        <f>'14.1 '!J25/'14.1 '!L25*100</f>
        <v>#DIV/0!</v>
      </c>
      <c r="L25" s="232">
        <f>'14.1 '!K25/'14.1 '!M25*100</f>
        <v>150.69266416345351</v>
      </c>
      <c r="M25" s="232"/>
      <c r="N25" s="232">
        <f>'14.1 '!Q25/'14.1 '!S25*100</f>
        <v>64.664466590750266</v>
      </c>
      <c r="O25" s="47" t="s">
        <v>229</v>
      </c>
    </row>
    <row r="26" spans="1:15" s="47" customFormat="1" ht="13.5" customHeight="1" x14ac:dyDescent="0.2">
      <c r="B26" s="37" t="s">
        <v>10</v>
      </c>
      <c r="C26" s="176" t="s">
        <v>34</v>
      </c>
      <c r="D26" s="51">
        <v>42.392000000000003</v>
      </c>
      <c r="E26" s="210">
        <v>1.8</v>
      </c>
      <c r="F26" s="213">
        <v>93.1924882629108</v>
      </c>
      <c r="G26" s="208"/>
      <c r="H26" s="213"/>
      <c r="I26" s="213"/>
      <c r="J26" s="213">
        <f>'14.1 '!M26/'14.1 '!O26*100</f>
        <v>95.582578658223696</v>
      </c>
      <c r="K26" s="213" t="e">
        <f>'14.1 '!J26/'14.1 '!L26*100</f>
        <v>#DIV/0!</v>
      </c>
      <c r="L26" s="213">
        <f>'14.1 '!K26/'14.1 '!M26*100</f>
        <v>120.67988668555243</v>
      </c>
      <c r="M26" s="213"/>
      <c r="N26" s="213">
        <f>'14.1 '!Q26/'14.1 '!S26*100</f>
        <v>95.067570899546013</v>
      </c>
    </row>
    <row r="27" spans="1:15" s="47" customFormat="1" ht="11.4" x14ac:dyDescent="0.2">
      <c r="A27" s="53" t="s">
        <v>36</v>
      </c>
      <c r="B27" s="37" t="s">
        <v>10</v>
      </c>
      <c r="C27" s="176" t="s">
        <v>37</v>
      </c>
      <c r="D27" s="54">
        <v>847.8</v>
      </c>
      <c r="E27" s="214">
        <v>120.95801000000002</v>
      </c>
      <c r="F27" s="213">
        <v>94.09949613967477</v>
      </c>
      <c r="G27" s="208"/>
      <c r="H27" s="213"/>
      <c r="I27" s="213"/>
      <c r="J27" s="213">
        <f>'14.1 '!M27/'14.1 '!O27*100</f>
        <v>100</v>
      </c>
      <c r="K27" s="213" t="e">
        <f>'14.1 '!J27/'14.1 '!L27*100</f>
        <v>#DIV/0!</v>
      </c>
      <c r="L27" s="213">
        <f>'14.1 '!K27/'14.1 '!M27*100</f>
        <v>132.84577688094552</v>
      </c>
      <c r="M27" s="213"/>
      <c r="N27" s="213">
        <f>'14.1 '!Q27/'14.1 '!S27*100</f>
        <v>99.996212614931181</v>
      </c>
    </row>
    <row r="28" spans="1:15" s="47" customFormat="1" ht="11.4" x14ac:dyDescent="0.2">
      <c r="B28" s="37" t="s">
        <v>10</v>
      </c>
      <c r="C28" s="176" t="s">
        <v>38</v>
      </c>
      <c r="D28" s="51">
        <v>145.5</v>
      </c>
      <c r="E28" s="210">
        <v>4.2</v>
      </c>
      <c r="F28" s="213">
        <v>96.967509025270772</v>
      </c>
      <c r="G28" s="208"/>
      <c r="H28" s="213"/>
      <c r="I28" s="213"/>
      <c r="J28" s="213">
        <f>'14.1 '!M28/'14.1 '!O28*100</f>
        <v>97.161011946328401</v>
      </c>
      <c r="K28" s="213" t="e">
        <f>'14.1 '!J28/'14.1 '!L28*100</f>
        <v>#DIV/0!</v>
      </c>
      <c r="L28" s="213">
        <f>'14.1 '!K28/'14.1 '!M28*100</f>
        <v>148.2869379014989</v>
      </c>
      <c r="M28" s="213"/>
      <c r="N28" s="213">
        <f>'14.1 '!Q28/'14.1 '!S28*100</f>
        <v>90.205809613780147</v>
      </c>
    </row>
    <row r="29" spans="1:15" s="47" customFormat="1" ht="11.4" x14ac:dyDescent="0.2">
      <c r="B29" s="37" t="s">
        <v>10</v>
      </c>
      <c r="C29" s="176" t="s">
        <v>39</v>
      </c>
      <c r="D29" s="51">
        <v>119.8</v>
      </c>
      <c r="E29" s="210">
        <v>27.8</v>
      </c>
      <c r="F29" s="213">
        <v>77.917540181691123</v>
      </c>
      <c r="G29" s="208"/>
      <c r="H29" s="213"/>
      <c r="I29" s="213"/>
      <c r="J29" s="213">
        <f>'14.1 '!M29/'14.1 '!O29*100</f>
        <v>72.774812890320078</v>
      </c>
      <c r="K29" s="213" t="e">
        <f>'14.1 '!J29/'14.1 '!L29*100</f>
        <v>#DIV/0!</v>
      </c>
      <c r="L29" s="213">
        <f>'14.1 '!K29/'14.1 '!M29*100</f>
        <v>122.20324508966695</v>
      </c>
      <c r="M29" s="213"/>
      <c r="N29" s="213">
        <f>'14.1 '!Q29/'14.1 '!S29*100</f>
        <v>75.073668436695883</v>
      </c>
    </row>
    <row r="30" spans="1:15" s="47" customFormat="1" ht="11.4" x14ac:dyDescent="0.2">
      <c r="B30" s="37" t="s">
        <v>10</v>
      </c>
      <c r="C30" s="176" t="s">
        <v>40</v>
      </c>
      <c r="D30" s="51">
        <v>7.6</v>
      </c>
      <c r="E30" s="210">
        <v>307.39999999999998</v>
      </c>
      <c r="F30" s="213">
        <v>1.8156903048989377</v>
      </c>
      <c r="G30" s="208"/>
      <c r="H30" s="213"/>
      <c r="I30" s="213"/>
      <c r="J30" s="213">
        <f>'14.1 '!M30/'14.1 '!O30*100</f>
        <v>0.98956667283722488</v>
      </c>
      <c r="K30" s="213" t="e">
        <f>'14.1 '!J30/'14.1 '!L30*100</f>
        <v>#DIV/0!</v>
      </c>
      <c r="L30" s="213">
        <f>'14.1 '!K30/'14.1 '!M30*100</f>
        <v>7119.5121951219535</v>
      </c>
      <c r="M30" s="213"/>
      <c r="N30" s="213">
        <f>'14.1 '!Q30/'14.1 '!S30*100</f>
        <v>1.2825814108530769</v>
      </c>
    </row>
    <row r="31" spans="1:15" s="47" customFormat="1" ht="11.4" x14ac:dyDescent="0.2">
      <c r="B31" s="37" t="s">
        <v>10</v>
      </c>
      <c r="C31" s="176" t="s">
        <v>41</v>
      </c>
      <c r="D31" s="56">
        <v>15.8</v>
      </c>
      <c r="E31" s="210">
        <v>4.9000000000000004</v>
      </c>
      <c r="F31" s="213">
        <v>63.291139240506325</v>
      </c>
      <c r="G31" s="208"/>
      <c r="H31" s="213"/>
      <c r="I31" s="213"/>
      <c r="J31" s="213">
        <f>'14.1 '!M31/'14.1 '!O31*100</f>
        <v>59.379028264407985</v>
      </c>
      <c r="K31" s="213" t="e">
        <f>'14.1 '!J31/'14.1 '!L31*100</f>
        <v>#DIV/0!</v>
      </c>
      <c r="L31" s="213">
        <f>'14.1 '!K31/'14.1 '!M31*100</f>
        <v>158.73637805781019</v>
      </c>
      <c r="M31" s="213"/>
      <c r="N31" s="213">
        <f>'14.1 '!Q31/'14.1 '!S31*100</f>
        <v>60.135354072476964</v>
      </c>
    </row>
    <row r="32" spans="1:15" s="59" customFormat="1" ht="11.4" x14ac:dyDescent="0.2">
      <c r="A32" s="53" t="s">
        <v>42</v>
      </c>
      <c r="B32" s="57" t="s">
        <v>10</v>
      </c>
      <c r="C32" s="177" t="s">
        <v>43</v>
      </c>
      <c r="D32" s="58">
        <v>168.5</v>
      </c>
      <c r="E32" s="210">
        <v>464.08654187857991</v>
      </c>
      <c r="F32" s="213">
        <v>29.136043874460597</v>
      </c>
      <c r="G32" s="208"/>
      <c r="H32" s="213"/>
      <c r="I32" s="213"/>
      <c r="J32" s="213">
        <f>'14.1 '!M32/'14.1 '!O32*100</f>
        <v>19.945006024534763</v>
      </c>
      <c r="K32" s="213" t="e">
        <f>'14.1 '!J32/'14.1 '!L32*100</f>
        <v>#DIV/0!</v>
      </c>
      <c r="L32" s="213">
        <f>'14.1 '!K32/'14.1 '!M32*100</f>
        <v>604.71653924477084</v>
      </c>
      <c r="M32" s="213"/>
      <c r="N32" s="213">
        <f>'14.1 '!Q32/'14.1 '!S32*100</f>
        <v>13.11963355645103</v>
      </c>
    </row>
    <row r="33" spans="1:15" s="47" customFormat="1" ht="11.4" x14ac:dyDescent="0.2">
      <c r="A33" s="53" t="s">
        <v>44</v>
      </c>
      <c r="B33" s="37" t="s">
        <v>10</v>
      </c>
      <c r="C33" s="176" t="s">
        <v>45</v>
      </c>
      <c r="D33" s="51">
        <v>1438.8</v>
      </c>
      <c r="E33" s="210">
        <v>117.94254193000002</v>
      </c>
      <c r="F33" s="213">
        <v>92.409922272877154</v>
      </c>
      <c r="G33" s="208"/>
      <c r="H33" s="213"/>
      <c r="I33" s="213"/>
      <c r="J33" s="213">
        <f>'14.1 '!M33/'14.1 '!O33*100</f>
        <v>97.055928173779918</v>
      </c>
      <c r="K33" s="213" t="e">
        <f>'14.1 '!J33/'14.1 '!L33*100</f>
        <v>#DIV/0!</v>
      </c>
      <c r="L33" s="213">
        <f>'14.1 '!K33/'14.1 '!M33*100</f>
        <v>110.29834446316195</v>
      </c>
      <c r="M33" s="213"/>
      <c r="N33" s="213">
        <f>'14.1 '!Q33/'14.1 '!S33*100</f>
        <v>97.903583978786017</v>
      </c>
    </row>
    <row r="34" spans="1:15" s="47" customFormat="1" ht="11.4" x14ac:dyDescent="0.2">
      <c r="A34" s="53" t="s">
        <v>46</v>
      </c>
      <c r="B34" s="37" t="s">
        <v>10</v>
      </c>
      <c r="C34" s="176" t="s">
        <v>47</v>
      </c>
      <c r="D34" s="51">
        <v>535.79999999999995</v>
      </c>
      <c r="E34" s="210">
        <v>3.0687750892200008</v>
      </c>
      <c r="F34" s="213">
        <v>99.199005046187921</v>
      </c>
      <c r="G34" s="208"/>
      <c r="H34" s="213"/>
      <c r="I34" s="213"/>
      <c r="J34" s="213">
        <f>'14.1 '!M34/'14.1 '!O34*100</f>
        <v>99.621357738487973</v>
      </c>
      <c r="K34" s="213" t="e">
        <f>'14.1 '!J34/'14.1 '!L34*100</f>
        <v>#DIV/0!</v>
      </c>
      <c r="L34" s="213">
        <f>'14.1 '!K34/'14.1 '!M34*100</f>
        <v>97.993358581877587</v>
      </c>
      <c r="M34" s="213"/>
      <c r="N34" s="213">
        <f>'14.1 '!Q34/'14.1 '!S34*100</f>
        <v>99.669302109950692</v>
      </c>
    </row>
    <row r="35" spans="1:15" s="47" customFormat="1" ht="11.4" x14ac:dyDescent="0.2">
      <c r="B35" s="37" t="s">
        <v>10</v>
      </c>
      <c r="C35" s="176" t="s">
        <v>48</v>
      </c>
      <c r="D35" s="51">
        <v>38.6</v>
      </c>
      <c r="E35" s="210">
        <v>4.2</v>
      </c>
      <c r="F35" s="213">
        <v>86.230248306997737</v>
      </c>
      <c r="G35" s="208"/>
      <c r="H35" s="213"/>
      <c r="I35" s="213"/>
      <c r="J35" s="213">
        <f>'14.1 '!M35/'14.1 '!O35*100</f>
        <v>86.016286410924408</v>
      </c>
      <c r="K35" s="213" t="e">
        <f>'14.1 '!J35/'14.1 '!L35*100</f>
        <v>#DIV/0!</v>
      </c>
      <c r="L35" s="213">
        <f>'14.1 '!K35/'14.1 '!M35*100</f>
        <v>142.44372990353696</v>
      </c>
      <c r="M35" s="213"/>
      <c r="N35" s="213">
        <f>'14.1 '!Q35/'14.1 '!S35*100</f>
        <v>58.41568045383395</v>
      </c>
    </row>
    <row r="36" spans="1:15" ht="11.4" x14ac:dyDescent="0.2">
      <c r="B36" s="37" t="s">
        <v>10</v>
      </c>
      <c r="C36" s="176" t="s">
        <v>49</v>
      </c>
      <c r="D36" s="51">
        <v>142.69999999999999</v>
      </c>
      <c r="E36" s="210">
        <v>27.1</v>
      </c>
      <c r="F36" s="213">
        <v>82.522996057818659</v>
      </c>
      <c r="G36" s="208"/>
      <c r="H36" s="213"/>
      <c r="I36" s="213"/>
      <c r="J36" s="213">
        <f>'14.1 '!M36/'14.1 '!O36*100</f>
        <v>88.895168208327391</v>
      </c>
      <c r="K36" s="213" t="e">
        <f>'14.1 '!J36/'14.1 '!L36*100</f>
        <v>#DIV/0!</v>
      </c>
      <c r="L36" s="213">
        <f>'14.1 '!K36/'14.1 '!M36*100</f>
        <v>120.22116903633491</v>
      </c>
      <c r="M36" s="213"/>
      <c r="N36" s="213">
        <f>'14.1 '!Q36/'14.1 '!S36*100</f>
        <v>85.946160896092493</v>
      </c>
    </row>
    <row r="37" spans="1:15" ht="11.4" x14ac:dyDescent="0.2">
      <c r="A37" s="53" t="s">
        <v>50</v>
      </c>
      <c r="B37" s="37" t="s">
        <v>10</v>
      </c>
      <c r="C37" s="176" t="s">
        <v>51</v>
      </c>
      <c r="D37" s="60">
        <v>19.8</v>
      </c>
      <c r="E37" s="210">
        <v>0.63516503450000017</v>
      </c>
      <c r="F37" s="213">
        <v>99.616299783235846</v>
      </c>
      <c r="G37" s="208"/>
      <c r="H37" s="213"/>
      <c r="I37" s="213"/>
      <c r="J37" s="213">
        <f>'14.1 '!M37/'14.1 '!O37*100</f>
        <v>96.987115567886192</v>
      </c>
      <c r="K37" s="213" t="e">
        <f>'14.1 '!J37/'14.1 '!L37*100</f>
        <v>#DIV/0!</v>
      </c>
      <c r="L37" s="213">
        <f>'14.1 '!K37/'14.1 '!M37*100</f>
        <v>104.74975110902176</v>
      </c>
      <c r="M37" s="213"/>
      <c r="N37" s="213">
        <f>'14.1 '!Q37/'14.1 '!S37*100</f>
        <v>97.69324498986056</v>
      </c>
    </row>
    <row r="38" spans="1:15" ht="11.4" x14ac:dyDescent="0.2">
      <c r="A38" s="53" t="s">
        <v>52</v>
      </c>
      <c r="B38" s="37" t="s">
        <v>10</v>
      </c>
      <c r="C38" s="176" t="s">
        <v>53</v>
      </c>
      <c r="D38" s="60">
        <v>879.5</v>
      </c>
      <c r="E38" s="210">
        <v>6395.18130157</v>
      </c>
      <c r="F38" s="213">
        <v>3.2345681411432659</v>
      </c>
      <c r="G38" s="208"/>
      <c r="H38" s="213"/>
      <c r="I38" s="213"/>
      <c r="J38" s="213">
        <f>'14.1 '!M38/'14.1 '!O38*100</f>
        <v>10.481793062513882</v>
      </c>
      <c r="K38" s="213" t="e">
        <f>'14.1 '!J38/'14.1 '!L38*100</f>
        <v>#DIV/0!</v>
      </c>
      <c r="L38" s="213">
        <f>'14.1 '!K38/'14.1 '!M38*100</f>
        <v>4332.8941084425041</v>
      </c>
      <c r="M38" s="213"/>
      <c r="N38" s="213">
        <f>'14.1 '!Q38/'14.1 '!S38*100</f>
        <v>70.74403174080517</v>
      </c>
    </row>
    <row r="39" spans="1:15" ht="11.4" x14ac:dyDescent="0.2">
      <c r="B39" s="37" t="s">
        <v>10</v>
      </c>
      <c r="C39" s="176" t="s">
        <v>54</v>
      </c>
      <c r="D39" s="60">
        <v>1934.5</v>
      </c>
      <c r="E39" s="210">
        <v>3410.3</v>
      </c>
      <c r="F39" s="213">
        <v>38.810787548414858</v>
      </c>
      <c r="G39" s="208"/>
      <c r="H39" s="213"/>
      <c r="I39" s="213"/>
      <c r="J39" s="213">
        <f>'14.1 '!M39/'14.1 '!O39*100</f>
        <v>58.161129375800499</v>
      </c>
      <c r="K39" s="213" t="e">
        <f>'14.1 '!J39/'14.1 '!L39*100</f>
        <v>#DIV/0!</v>
      </c>
      <c r="L39" s="213">
        <f>'14.1 '!K39/'14.1 '!M39*100</f>
        <v>308.47407625931118</v>
      </c>
      <c r="M39" s="213"/>
      <c r="N39" s="213">
        <f>'14.1 '!Q39/'14.1 '!S39*100</f>
        <v>58.871895943949681</v>
      </c>
    </row>
    <row r="40" spans="1:15" ht="11.4" x14ac:dyDescent="0.2">
      <c r="A40" s="53" t="s">
        <v>55</v>
      </c>
      <c r="B40" s="37" t="s">
        <v>10</v>
      </c>
      <c r="C40" s="176" t="s">
        <v>56</v>
      </c>
      <c r="D40" s="60">
        <v>73.67</v>
      </c>
      <c r="E40" s="210">
        <v>1.8347614300000012E-3</v>
      </c>
      <c r="F40" s="213">
        <v>99.997887196892037</v>
      </c>
      <c r="G40" s="208"/>
      <c r="H40" s="213"/>
      <c r="I40" s="213"/>
      <c r="J40" s="213">
        <f>'14.1 '!M40/'14.1 '!O40*100</f>
        <v>99.998752293756397</v>
      </c>
      <c r="K40" s="213" t="e">
        <f>'14.1 '!J40/'14.1 '!L40*100</f>
        <v>#DIV/0!</v>
      </c>
      <c r="L40" s="213">
        <f>'14.1 '!K40/'14.1 '!M40*100</f>
        <v>97.791539826903303</v>
      </c>
      <c r="M40" s="213"/>
      <c r="N40" s="213">
        <f>'14.1 '!Q40/'14.1 '!S40*100</f>
        <v>98.812187797000107</v>
      </c>
    </row>
    <row r="41" spans="1:15" ht="12" customHeight="1" x14ac:dyDescent="0.25">
      <c r="C41" s="296" t="s">
        <v>57</v>
      </c>
      <c r="D41" s="60"/>
      <c r="E41" s="210"/>
      <c r="F41" s="232">
        <v>89.306049681124165</v>
      </c>
      <c r="G41" s="230"/>
      <c r="H41" s="232"/>
      <c r="I41" s="232"/>
      <c r="J41" s="232">
        <f>'14.1 '!M41/'14.1 '!O41*100</f>
        <v>95.647446622741072</v>
      </c>
      <c r="K41" s="232" t="e">
        <f>'14.1 '!J41/'14.1 '!L41*100</f>
        <v>#DIV/0!</v>
      </c>
      <c r="L41" s="232">
        <f>'14.1 '!K41/'14.1 '!M41*100</f>
        <v>137.99305849478046</v>
      </c>
      <c r="M41" s="232"/>
      <c r="N41" s="232">
        <f>'14.1 '!Q41/'14.1 '!S41*100</f>
        <v>85.42198798437316</v>
      </c>
      <c r="O41" s="47" t="s">
        <v>229</v>
      </c>
    </row>
    <row r="42" spans="1:15" ht="11.4" x14ac:dyDescent="0.2">
      <c r="A42" s="53" t="s">
        <v>58</v>
      </c>
      <c r="B42" s="37" t="s">
        <v>10</v>
      </c>
      <c r="C42" s="179" t="s">
        <v>59</v>
      </c>
      <c r="D42" s="60">
        <v>1228</v>
      </c>
      <c r="E42" s="214">
        <v>7.1022259999999999</v>
      </c>
      <c r="F42" s="213">
        <v>99.565419983399153</v>
      </c>
      <c r="G42" s="208"/>
      <c r="H42" s="213"/>
      <c r="I42" s="213"/>
      <c r="J42" s="213">
        <f>'14.1 '!M42/'14.1 '!O42*100</f>
        <v>100.77018376279918</v>
      </c>
      <c r="K42" s="213" t="e">
        <f>'14.1 '!J42/'14.1 '!L42*100</f>
        <v>#DIV/0!</v>
      </c>
      <c r="L42" s="213">
        <f>'14.1 '!K42/'14.1 '!M42*100</f>
        <v>99.460999462260276</v>
      </c>
      <c r="M42" s="213"/>
      <c r="N42" s="213">
        <f>'14.1 '!Q42/'14.1 '!S42*100</f>
        <v>99.769944278358381</v>
      </c>
    </row>
    <row r="43" spans="1:15" ht="11.4" x14ac:dyDescent="0.2">
      <c r="B43" s="37" t="s">
        <v>10</v>
      </c>
      <c r="C43" s="170" t="s">
        <v>61</v>
      </c>
      <c r="D43" s="60">
        <v>119.846</v>
      </c>
      <c r="E43" s="210">
        <v>75.400000000000006</v>
      </c>
      <c r="F43" s="213">
        <v>67.637540453074436</v>
      </c>
      <c r="G43" s="208"/>
      <c r="H43" s="213"/>
      <c r="I43" s="213"/>
      <c r="J43" s="213">
        <f>'14.1 '!M43/'14.1 '!O43*100</f>
        <v>81.385864402743621</v>
      </c>
      <c r="K43" s="213" t="e">
        <f>'14.1 '!J43/'14.1 '!L43*100</f>
        <v>#DIV/0!</v>
      </c>
      <c r="L43" s="213">
        <f>'14.1 '!K43/'14.1 '!M43*100</f>
        <v>108.56756756756755</v>
      </c>
      <c r="M43" s="213"/>
      <c r="N43" s="213">
        <f>'14.1 '!Q43/'14.1 '!S43*100</f>
        <v>85.199269113995726</v>
      </c>
    </row>
    <row r="44" spans="1:15" ht="11.4" x14ac:dyDescent="0.2">
      <c r="A44" s="53" t="s">
        <v>62</v>
      </c>
      <c r="B44" s="37" t="s">
        <v>10</v>
      </c>
      <c r="C44" s="170" t="s">
        <v>63</v>
      </c>
      <c r="D44" s="60">
        <v>2730.6</v>
      </c>
      <c r="E44" s="210">
        <v>621.91519979999987</v>
      </c>
      <c r="F44" s="213">
        <v>81.681327650650587</v>
      </c>
      <c r="G44" s="208"/>
      <c r="H44" s="213"/>
      <c r="I44" s="213"/>
      <c r="J44" s="213">
        <f>'14.1 '!M44/'14.1 '!O44*100</f>
        <v>95.825301657101619</v>
      </c>
      <c r="K44" s="213" t="e">
        <f>'14.1 '!J44/'14.1 '!L44*100</f>
        <v>#DIV/0!</v>
      </c>
      <c r="L44" s="213">
        <f>'14.1 '!K44/'14.1 '!M44*100</f>
        <v>211.70214535962569</v>
      </c>
      <c r="M44" s="213"/>
      <c r="N44" s="213">
        <f>'14.1 '!Q44/'14.1 '!S44*100</f>
        <v>67.80090989669597</v>
      </c>
    </row>
    <row r="45" spans="1:15" ht="11.4" x14ac:dyDescent="0.2">
      <c r="A45" s="23" t="s">
        <v>64</v>
      </c>
      <c r="B45" s="37" t="s">
        <v>10</v>
      </c>
      <c r="C45" s="170" t="s">
        <v>65</v>
      </c>
      <c r="D45" s="60">
        <v>4200</v>
      </c>
      <c r="E45" s="210">
        <v>590.39720847999979</v>
      </c>
      <c r="F45" s="213">
        <v>93.052326392280108</v>
      </c>
      <c r="G45" s="208"/>
      <c r="H45" s="213"/>
      <c r="I45" s="213"/>
      <c r="J45" s="213">
        <f>'14.1 '!M45/'14.1 '!O45*100</f>
        <v>94.519279551946354</v>
      </c>
      <c r="K45" s="213" t="e">
        <f>'14.1 '!J45/'14.1 '!L45*100</f>
        <v>#DIV/0!</v>
      </c>
      <c r="L45" s="213">
        <f>'14.1 '!K45/'14.1 '!M45*100</f>
        <v>120.36109655947817</v>
      </c>
      <c r="M45" s="213"/>
      <c r="N45" s="213">
        <f>'14.1 '!Q45/'14.1 '!S45*100</f>
        <v>89.78628194107759</v>
      </c>
    </row>
    <row r="46" spans="1:15" ht="12" customHeight="1" x14ac:dyDescent="0.25">
      <c r="C46" s="296" t="s">
        <v>66</v>
      </c>
      <c r="D46" s="60"/>
      <c r="E46" s="210"/>
      <c r="F46" s="232"/>
      <c r="G46" s="230"/>
      <c r="H46" s="232"/>
      <c r="I46" s="232"/>
      <c r="J46" s="232"/>
      <c r="K46" s="232"/>
      <c r="L46" s="232"/>
      <c r="M46" s="232"/>
      <c r="N46" s="232"/>
    </row>
    <row r="47" spans="1:15" ht="11.4" x14ac:dyDescent="0.2">
      <c r="B47" s="37" t="s">
        <v>10</v>
      </c>
      <c r="C47" s="170" t="s">
        <v>67</v>
      </c>
      <c r="D47" s="60">
        <v>39.299999999999997</v>
      </c>
      <c r="E47" s="210">
        <v>19.8</v>
      </c>
      <c r="F47" s="213">
        <v>62.280611721235765</v>
      </c>
      <c r="G47" s="208"/>
      <c r="H47" s="213"/>
      <c r="I47" s="213"/>
      <c r="J47" s="213">
        <f>'14.1 '!M47/'14.1 '!O47*100</f>
        <v>87.380862242064723</v>
      </c>
      <c r="K47" s="213" t="e">
        <f>'14.1 '!J47/'14.1 '!L47*100</f>
        <v>#DIV/0!</v>
      </c>
      <c r="L47" s="213">
        <f>'14.1 '!K47/'14.1 '!M47*100</f>
        <v>128.61791515679556</v>
      </c>
      <c r="M47" s="213"/>
      <c r="N47" s="213">
        <f>'14.1 '!Q47/'14.1 '!S47*100</f>
        <v>57.51482336719593</v>
      </c>
    </row>
    <row r="48" spans="1:15" ht="11.4" x14ac:dyDescent="0.2">
      <c r="A48" s="24" t="s">
        <v>69</v>
      </c>
      <c r="B48" s="37" t="s">
        <v>10</v>
      </c>
      <c r="C48" s="170" t="s">
        <v>70</v>
      </c>
      <c r="D48" s="215">
        <v>3.6648999999999998</v>
      </c>
      <c r="E48" s="210">
        <v>3.5834259999999998</v>
      </c>
      <c r="F48" s="213">
        <v>47.338331314353503</v>
      </c>
      <c r="G48" s="208"/>
      <c r="H48" s="213"/>
      <c r="I48" s="213"/>
      <c r="J48" s="213">
        <f>'14.1 '!M48/'14.1 '!O48*100</f>
        <v>27.959341665325422</v>
      </c>
      <c r="K48" s="213" t="e">
        <f>'14.1 '!J48/'14.1 '!L48*100</f>
        <v>#DIV/0!</v>
      </c>
      <c r="L48" s="213">
        <f>'14.1 '!K48/'14.1 '!M48*100</f>
        <v>550.24693287489242</v>
      </c>
      <c r="M48" s="213"/>
      <c r="N48" s="213">
        <f>'14.1 '!Q48/'14.1 '!S48*100</f>
        <v>34.50654621590644</v>
      </c>
    </row>
    <row r="49" spans="1:15" ht="12" x14ac:dyDescent="0.25">
      <c r="C49" s="296" t="s">
        <v>72</v>
      </c>
      <c r="D49" s="60"/>
      <c r="E49" s="210"/>
      <c r="F49" s="232">
        <v>66.15535782520881</v>
      </c>
      <c r="G49" s="230"/>
      <c r="H49" s="232"/>
      <c r="I49" s="232"/>
      <c r="J49" s="232">
        <f>'14.1 '!M49/'14.1 '!O49*100</f>
        <v>70.312677841636329</v>
      </c>
      <c r="K49" s="232" t="e">
        <f>'14.1 '!J49/'14.1 '!L49*100</f>
        <v>#DIV/0!</v>
      </c>
      <c r="L49" s="232">
        <f>'14.1 '!K49/'14.1 '!M49*100</f>
        <v>228.98749999999998</v>
      </c>
      <c r="M49" s="232"/>
      <c r="N49" s="232">
        <f>'14.1 '!Q49/'14.1 '!S49*100</f>
        <v>70.157808872800885</v>
      </c>
      <c r="O49" s="47" t="s">
        <v>229</v>
      </c>
    </row>
    <row r="50" spans="1:15" s="47" customFormat="1" ht="11.4" x14ac:dyDescent="0.2">
      <c r="B50" s="37" t="s">
        <v>10</v>
      </c>
      <c r="C50" s="170" t="s">
        <v>73</v>
      </c>
      <c r="D50" s="60">
        <v>5.6</v>
      </c>
      <c r="E50" s="210">
        <v>9.6</v>
      </c>
      <c r="F50" s="213">
        <v>53.225806451612911</v>
      </c>
      <c r="G50" s="208"/>
      <c r="H50" s="213"/>
      <c r="I50" s="213"/>
      <c r="J50" s="213">
        <f>'14.1 '!M50/'14.1 '!O50*100</f>
        <v>51.696265240243619</v>
      </c>
      <c r="K50" s="213" t="e">
        <f>'14.1 '!J50/'14.1 '!L50*100</f>
        <v>#DIV/0!</v>
      </c>
      <c r="L50" s="213">
        <f>'14.1 '!K50/'14.1 '!M50*100</f>
        <v>295.23809523809518</v>
      </c>
      <c r="M50" s="213"/>
      <c r="N50" s="213">
        <f>'14.1 '!Q50/'14.1 '!S50*100</f>
        <v>57.142635094613837</v>
      </c>
    </row>
    <row r="51" spans="1:15" ht="11.4" x14ac:dyDescent="0.2">
      <c r="B51" s="37" t="s">
        <v>10</v>
      </c>
      <c r="C51" s="170" t="s">
        <v>74</v>
      </c>
      <c r="D51" s="60">
        <v>12</v>
      </c>
      <c r="E51" s="210">
        <v>7.5</v>
      </c>
      <c r="F51" s="213">
        <v>72.770030530571844</v>
      </c>
      <c r="G51" s="208"/>
      <c r="H51" s="213"/>
      <c r="I51" s="213"/>
      <c r="J51" s="213">
        <f>'14.1 '!M51/'14.1 '!O51*100</f>
        <v>80.650011755764424</v>
      </c>
      <c r="K51" s="213" t="e">
        <f>'14.1 '!J51/'14.1 '!L51*100</f>
        <v>#DIV/0!</v>
      </c>
      <c r="L51" s="213">
        <f>'14.1 '!K51/'14.1 '!M51*100</f>
        <v>205.40677966101691</v>
      </c>
      <c r="M51" s="213"/>
      <c r="N51" s="213">
        <f>'14.1 '!Q51/'14.1 '!S51*100</f>
        <v>74.390560693990622</v>
      </c>
    </row>
    <row r="52" spans="1:15" ht="12" x14ac:dyDescent="0.25">
      <c r="C52" s="296" t="s">
        <v>75</v>
      </c>
      <c r="D52" s="216"/>
      <c r="E52" s="210"/>
      <c r="F52" s="232"/>
      <c r="G52" s="230"/>
      <c r="H52" s="232"/>
      <c r="I52" s="232"/>
      <c r="J52" s="232"/>
      <c r="K52" s="232"/>
      <c r="L52" s="232"/>
      <c r="M52" s="232"/>
      <c r="N52" s="232"/>
    </row>
    <row r="53" spans="1:15" ht="11.4" x14ac:dyDescent="0.2">
      <c r="B53" s="37" t="s">
        <v>10</v>
      </c>
      <c r="C53" s="170" t="s">
        <v>76</v>
      </c>
      <c r="D53" s="217">
        <v>2758.8999999999996</v>
      </c>
      <c r="E53" s="214">
        <v>12333.6</v>
      </c>
      <c r="F53" s="213">
        <v>16.176092820139573</v>
      </c>
      <c r="G53" s="208"/>
      <c r="H53" s="213"/>
      <c r="I53" s="213"/>
      <c r="J53" s="213">
        <f>'14.1 '!M53/'14.1 '!O53*100</f>
        <v>24.445569074391056</v>
      </c>
      <c r="K53" s="213" t="e">
        <f>'14.1 '!J53/'14.1 '!L53*100</f>
        <v>#DIV/0!</v>
      </c>
      <c r="L53" s="213">
        <f>'14.1 '!K53/'14.1 '!M53*100</f>
        <v>1031.6696113074204</v>
      </c>
      <c r="M53" s="213"/>
      <c r="N53" s="213">
        <f>'14.1 '!Q53/'14.1 '!S53*100</f>
        <v>23.24411602546202</v>
      </c>
    </row>
    <row r="54" spans="1:15" ht="12" customHeight="1" x14ac:dyDescent="0.25">
      <c r="C54" s="296" t="s">
        <v>78</v>
      </c>
      <c r="D54" s="60"/>
      <c r="E54" s="210"/>
      <c r="F54" s="232"/>
      <c r="G54" s="230"/>
      <c r="H54" s="232"/>
      <c r="I54" s="232"/>
      <c r="J54" s="232"/>
      <c r="K54" s="232"/>
      <c r="L54" s="232"/>
      <c r="M54" s="232"/>
      <c r="N54" s="232"/>
    </row>
    <row r="55" spans="1:15" ht="11.4" x14ac:dyDescent="0.2">
      <c r="A55" s="63" t="s">
        <v>79</v>
      </c>
      <c r="B55" s="37" t="s">
        <v>10</v>
      </c>
      <c r="C55" s="170" t="s">
        <v>236</v>
      </c>
      <c r="D55" s="60">
        <v>148.69999999999999</v>
      </c>
      <c r="E55" s="218">
        <v>1566.8949383999998</v>
      </c>
      <c r="F55" s="213">
        <v>8.0393860406778064</v>
      </c>
      <c r="G55" s="208"/>
      <c r="H55" s="213"/>
      <c r="I55" s="213"/>
      <c r="J55" s="213">
        <f>'14.1 '!M55/'14.1 '!O55*100</f>
        <v>9.2086571555207843</v>
      </c>
      <c r="K55" s="213" t="e">
        <f>'14.1 '!J55/'14.1 '!L55*100</f>
        <v>#DIV/0!</v>
      </c>
      <c r="L55" s="213">
        <f>'14.1 '!K55/'14.1 '!M55*100</f>
        <v>1249.46653505618</v>
      </c>
      <c r="M55" s="213"/>
      <c r="N55" s="213">
        <f>'14.1 '!Q55/'14.1 '!S55*100</f>
        <v>8.9821292525980265</v>
      </c>
    </row>
    <row r="56" spans="1:15" ht="11.4" x14ac:dyDescent="0.2">
      <c r="A56" s="23" t="s">
        <v>82</v>
      </c>
      <c r="B56" s="37" t="s">
        <v>10</v>
      </c>
      <c r="C56" s="190" t="s">
        <v>83</v>
      </c>
      <c r="D56" s="315">
        <v>7540.5</v>
      </c>
      <c r="E56" s="316">
        <v>94.486999999999995</v>
      </c>
      <c r="F56" s="234">
        <v>96.962622865835328</v>
      </c>
      <c r="G56" s="235"/>
      <c r="H56" s="234"/>
      <c r="I56" s="234"/>
      <c r="J56" s="234">
        <f>'14.1 '!M56/'14.1 '!O56*100</f>
        <v>66.317690356844238</v>
      </c>
      <c r="K56" s="234" t="e">
        <f>'14.1 '!J56/'14.1 '!L56*100</f>
        <v>#DIV/0!</v>
      </c>
      <c r="L56" s="234">
        <f>'14.1 '!K56/'14.1 '!M56*100</f>
        <v>226.32042074517739</v>
      </c>
      <c r="M56" s="234"/>
      <c r="N56" s="234">
        <f>'14.1 '!Q56/'14.1 '!S56*100</f>
        <v>91.072176140153161</v>
      </c>
    </row>
    <row r="57" spans="1:15" ht="11.4" x14ac:dyDescent="0.2">
      <c r="A57" s="65" t="s">
        <v>88</v>
      </c>
      <c r="B57" s="37" t="s">
        <v>10</v>
      </c>
      <c r="C57" s="10"/>
      <c r="D57" s="210"/>
      <c r="E57" s="218"/>
      <c r="F57" s="213"/>
      <c r="G57" s="208"/>
      <c r="H57" s="213"/>
      <c r="I57" s="213"/>
      <c r="J57" s="213"/>
      <c r="K57" s="213"/>
      <c r="L57" s="213"/>
      <c r="M57" s="213"/>
      <c r="N57" s="213"/>
    </row>
    <row r="58" spans="1:15" ht="11.4" x14ac:dyDescent="0.2">
      <c r="A58" s="65"/>
      <c r="C58" s="10"/>
      <c r="D58" s="210"/>
      <c r="E58" s="218"/>
      <c r="F58" s="213"/>
      <c r="G58" s="208"/>
      <c r="H58" s="213"/>
      <c r="I58" s="213"/>
      <c r="J58" s="213"/>
      <c r="K58" s="213"/>
      <c r="L58" s="213"/>
      <c r="M58" s="213"/>
      <c r="N58" s="213"/>
    </row>
    <row r="59" spans="1:15" ht="11.4" x14ac:dyDescent="0.2">
      <c r="A59" s="65"/>
      <c r="C59" s="10"/>
      <c r="D59" s="210"/>
      <c r="E59" s="218"/>
      <c r="F59" s="213"/>
      <c r="G59" s="208"/>
      <c r="H59" s="213"/>
      <c r="I59" s="213"/>
      <c r="J59" s="213"/>
      <c r="K59" s="213"/>
      <c r="L59" s="213"/>
      <c r="M59" s="213"/>
      <c r="N59" s="213"/>
    </row>
    <row r="60" spans="1:15" ht="11.4" x14ac:dyDescent="0.2">
      <c r="A60" s="65"/>
      <c r="C60" s="10"/>
      <c r="D60" s="210"/>
      <c r="E60" s="218"/>
      <c r="F60" s="213"/>
      <c r="G60" s="208"/>
      <c r="H60" s="213"/>
      <c r="I60" s="213"/>
      <c r="J60" s="213"/>
      <c r="K60" s="213"/>
      <c r="L60" s="213"/>
      <c r="M60" s="213"/>
      <c r="N60" s="213"/>
    </row>
    <row r="61" spans="1:15" ht="11.4" x14ac:dyDescent="0.2">
      <c r="A61" s="65"/>
      <c r="C61" s="10"/>
      <c r="D61" s="210"/>
      <c r="E61" s="218"/>
      <c r="F61" s="213"/>
      <c r="G61" s="208"/>
      <c r="H61" s="213"/>
      <c r="I61" s="213"/>
      <c r="J61" s="213"/>
      <c r="K61" s="213"/>
      <c r="L61" s="213"/>
      <c r="M61" s="213"/>
      <c r="N61" s="213"/>
    </row>
    <row r="62" spans="1:15" ht="11.4" x14ac:dyDescent="0.2">
      <c r="A62" s="65"/>
      <c r="C62" s="10"/>
      <c r="D62" s="210"/>
      <c r="E62" s="218"/>
      <c r="F62" s="213"/>
      <c r="G62" s="208"/>
      <c r="H62" s="213"/>
      <c r="I62" s="213"/>
      <c r="J62" s="213"/>
      <c r="K62" s="213"/>
      <c r="L62" s="213"/>
      <c r="M62" s="213"/>
      <c r="N62" s="213"/>
    </row>
    <row r="63" spans="1:15" ht="11.4" x14ac:dyDescent="0.2">
      <c r="A63" s="65"/>
      <c r="C63" s="10"/>
      <c r="D63" s="210"/>
      <c r="E63" s="218"/>
      <c r="F63" s="213"/>
      <c r="G63" s="208"/>
      <c r="H63" s="213"/>
      <c r="I63" s="213"/>
      <c r="J63" s="213"/>
      <c r="K63" s="213"/>
      <c r="L63" s="213"/>
      <c r="M63" s="213"/>
      <c r="N63" s="213"/>
    </row>
    <row r="64" spans="1:15" ht="11.4" x14ac:dyDescent="0.2">
      <c r="A64" s="65"/>
      <c r="C64" s="10"/>
      <c r="D64" s="210"/>
      <c r="E64" s="218"/>
      <c r="F64" s="213"/>
      <c r="G64" s="208"/>
      <c r="H64" s="213"/>
      <c r="I64" s="213"/>
      <c r="J64" s="213"/>
      <c r="K64" s="213"/>
      <c r="L64" s="213"/>
      <c r="M64" s="213"/>
      <c r="N64" s="213"/>
    </row>
    <row r="65" spans="1:17" ht="11.4" x14ac:dyDescent="0.2">
      <c r="A65" s="65"/>
      <c r="C65" s="10"/>
      <c r="D65" s="210"/>
      <c r="E65" s="218"/>
      <c r="F65" s="213"/>
      <c r="G65" s="208"/>
      <c r="H65" s="213"/>
      <c r="I65" s="213"/>
      <c r="J65" s="213"/>
      <c r="K65" s="213"/>
      <c r="L65" s="213"/>
      <c r="M65" s="213"/>
      <c r="N65" s="213"/>
    </row>
    <row r="66" spans="1:17" ht="11.4" x14ac:dyDescent="0.2">
      <c r="A66" s="65"/>
      <c r="C66" s="10"/>
      <c r="D66" s="210"/>
      <c r="E66" s="218"/>
      <c r="F66" s="213"/>
      <c r="G66" s="208"/>
      <c r="H66" s="213"/>
      <c r="I66" s="213"/>
      <c r="J66" s="213"/>
      <c r="K66" s="213"/>
      <c r="L66" s="213"/>
      <c r="M66" s="213"/>
      <c r="N66" s="213"/>
    </row>
    <row r="67" spans="1:17" ht="11.4" x14ac:dyDescent="0.2">
      <c r="A67" s="65"/>
      <c r="C67" s="10"/>
      <c r="D67" s="210"/>
      <c r="E67" s="218"/>
      <c r="F67" s="213"/>
      <c r="G67" s="208"/>
      <c r="H67" s="213"/>
      <c r="I67" s="213"/>
      <c r="J67" s="213"/>
      <c r="K67" s="213"/>
      <c r="L67" s="213"/>
      <c r="M67" s="213"/>
      <c r="N67" s="213"/>
    </row>
    <row r="68" spans="1:17" ht="11.4" x14ac:dyDescent="0.2">
      <c r="A68" s="65"/>
      <c r="C68" s="10"/>
      <c r="D68" s="210"/>
      <c r="E68" s="218"/>
      <c r="F68" s="213"/>
      <c r="G68" s="208"/>
      <c r="H68" s="213"/>
      <c r="I68" s="213"/>
      <c r="J68" s="213"/>
      <c r="K68" s="213"/>
      <c r="L68" s="213"/>
      <c r="M68" s="213"/>
      <c r="N68" s="213"/>
    </row>
    <row r="69" spans="1:17" ht="11.4" x14ac:dyDescent="0.2">
      <c r="A69" s="65"/>
      <c r="C69" s="10"/>
      <c r="D69" s="210"/>
      <c r="E69" s="218"/>
      <c r="F69" s="213"/>
      <c r="G69" s="208"/>
      <c r="H69" s="213"/>
      <c r="I69" s="213"/>
      <c r="J69" s="213"/>
      <c r="K69" s="213"/>
      <c r="L69" s="213"/>
      <c r="M69" s="213"/>
      <c r="N69" s="213"/>
    </row>
    <row r="70" spans="1:17" ht="13.2" x14ac:dyDescent="0.25">
      <c r="A70" s="65"/>
      <c r="C70" s="233" t="s">
        <v>232</v>
      </c>
      <c r="D70" s="199"/>
      <c r="E70" s="199"/>
      <c r="F70" s="200"/>
      <c r="G70" s="200"/>
      <c r="H70" s="200"/>
      <c r="I70" s="200"/>
      <c r="J70" s="200"/>
      <c r="K70" s="200"/>
      <c r="L70" s="200"/>
      <c r="M70" s="200"/>
      <c r="N70" s="201"/>
    </row>
    <row r="71" spans="1:17" ht="12" customHeight="1" x14ac:dyDescent="0.25">
      <c r="C71" s="202"/>
      <c r="D71" s="199"/>
      <c r="E71" s="199"/>
      <c r="F71" s="200"/>
      <c r="G71" s="200"/>
      <c r="H71" s="200"/>
      <c r="I71" s="200"/>
      <c r="J71" s="200"/>
      <c r="K71" s="200"/>
      <c r="L71" s="200"/>
      <c r="M71" s="200"/>
      <c r="N71" s="200"/>
      <c r="O71" s="89"/>
    </row>
    <row r="72" spans="1:17" ht="4.5" customHeight="1" x14ac:dyDescent="0.25">
      <c r="B72" s="37" t="s">
        <v>10</v>
      </c>
      <c r="C72" s="202"/>
      <c r="D72" s="199"/>
      <c r="E72" s="199"/>
      <c r="F72" s="200"/>
      <c r="G72" s="200"/>
      <c r="H72" s="200"/>
      <c r="I72" s="200"/>
      <c r="J72" s="200"/>
      <c r="K72" s="200"/>
      <c r="L72" s="200"/>
      <c r="M72" s="200"/>
      <c r="N72" s="200"/>
    </row>
    <row r="73" spans="1:17" s="66" customFormat="1" ht="4.5" customHeight="1" x14ac:dyDescent="0.25">
      <c r="B73" s="67" t="s">
        <v>10</v>
      </c>
      <c r="C73" s="202"/>
      <c r="D73" s="199"/>
      <c r="E73" s="199"/>
      <c r="F73" s="200"/>
      <c r="G73" s="200"/>
      <c r="H73" s="200"/>
      <c r="I73" s="200"/>
      <c r="J73" s="200"/>
      <c r="K73" s="200"/>
      <c r="L73" s="200"/>
      <c r="M73" s="200"/>
      <c r="N73" s="200"/>
    </row>
    <row r="74" spans="1:17" ht="22.8" x14ac:dyDescent="0.2">
      <c r="B74" s="37" t="s">
        <v>10</v>
      </c>
      <c r="C74" s="371" t="s">
        <v>4</v>
      </c>
      <c r="D74" s="372" t="s">
        <v>6</v>
      </c>
      <c r="E74" s="373" t="s">
        <v>7</v>
      </c>
      <c r="F74" s="377">
        <v>2019</v>
      </c>
      <c r="G74" s="378" t="s">
        <v>6</v>
      </c>
      <c r="H74" s="377" t="s">
        <v>7</v>
      </c>
      <c r="I74" s="377"/>
      <c r="J74" s="377" t="s">
        <v>233</v>
      </c>
      <c r="K74" s="378" t="s">
        <v>6</v>
      </c>
      <c r="L74" s="377" t="s">
        <v>7</v>
      </c>
      <c r="M74" s="377"/>
      <c r="N74" s="377" t="s">
        <v>234</v>
      </c>
    </row>
    <row r="75" spans="1:17" ht="4.5" customHeight="1" x14ac:dyDescent="0.2">
      <c r="C75" s="203"/>
      <c r="D75" s="204"/>
      <c r="E75" s="204"/>
      <c r="F75" s="205"/>
      <c r="G75" s="205"/>
      <c r="H75" s="205"/>
      <c r="I75" s="205"/>
      <c r="J75" s="205"/>
      <c r="K75" s="205"/>
      <c r="L75" s="205"/>
      <c r="M75" s="205"/>
      <c r="N75" s="205"/>
    </row>
    <row r="76" spans="1:17" ht="4.5" customHeight="1" x14ac:dyDescent="0.2">
      <c r="A76" s="24" t="s">
        <v>95</v>
      </c>
      <c r="B76" s="37" t="s">
        <v>10</v>
      </c>
      <c r="C76" s="44"/>
      <c r="D76" s="206"/>
      <c r="E76" s="206"/>
      <c r="F76" s="207"/>
      <c r="G76" s="208"/>
      <c r="H76" s="208"/>
      <c r="I76" s="208"/>
      <c r="J76" s="208"/>
      <c r="K76" s="208"/>
      <c r="L76" s="207"/>
      <c r="M76" s="207"/>
      <c r="N76" s="207"/>
    </row>
    <row r="77" spans="1:17" ht="12" x14ac:dyDescent="0.25">
      <c r="A77" s="28" t="s">
        <v>100</v>
      </c>
      <c r="B77" s="37" t="s">
        <v>10</v>
      </c>
      <c r="C77" s="296" t="s">
        <v>85</v>
      </c>
      <c r="D77" s="219" t="s">
        <v>71</v>
      </c>
      <c r="E77" s="219">
        <f>E78+E80+(E79/1000)</f>
        <v>174.08799999999999</v>
      </c>
      <c r="F77" s="296"/>
      <c r="G77" s="296"/>
      <c r="H77" s="296"/>
      <c r="I77" s="296"/>
      <c r="J77" s="296"/>
      <c r="K77" s="296"/>
      <c r="L77" s="296"/>
      <c r="M77" s="296"/>
      <c r="N77" s="296"/>
    </row>
    <row r="78" spans="1:17" ht="11.4" x14ac:dyDescent="0.2">
      <c r="A78" s="28" t="s">
        <v>102</v>
      </c>
      <c r="B78" s="37" t="s">
        <v>10</v>
      </c>
      <c r="C78" s="170" t="s">
        <v>86</v>
      </c>
      <c r="D78" s="210">
        <v>283.3</v>
      </c>
      <c r="E78" s="210">
        <v>5.6</v>
      </c>
      <c r="F78" s="213">
        <v>20.336891797650342</v>
      </c>
      <c r="G78" s="208"/>
      <c r="H78" s="213"/>
      <c r="I78" s="213"/>
      <c r="J78" s="213">
        <f>'14.1 '!M77/'14.1 '!O77*100</f>
        <v>33.483077794223817</v>
      </c>
      <c r="K78" s="213">
        <f t="shared" ref="K78:K121" si="0">K79+K81+(K80/1000)</f>
        <v>0</v>
      </c>
      <c r="L78" s="213"/>
      <c r="M78" s="213"/>
      <c r="N78" s="213">
        <f>'14.1 '!Q77/'14.1 '!S77*100</f>
        <v>33.421350695132048</v>
      </c>
      <c r="P78" s="310">
        <v>7.5819999999999999</v>
      </c>
      <c r="Q78" s="310">
        <v>10.3</v>
      </c>
    </row>
    <row r="79" spans="1:17" ht="11.4" x14ac:dyDescent="0.2">
      <c r="A79" s="70" t="s">
        <v>104</v>
      </c>
      <c r="B79" s="37" t="s">
        <v>10</v>
      </c>
      <c r="C79" s="170" t="s">
        <v>87</v>
      </c>
      <c r="D79" s="220">
        <v>53870</v>
      </c>
      <c r="E79" s="210">
        <v>66688</v>
      </c>
      <c r="F79" s="213">
        <v>3.4491520040652994</v>
      </c>
      <c r="G79" s="208"/>
      <c r="H79" s="213"/>
      <c r="I79" s="213"/>
      <c r="J79" s="213">
        <f>'14.1 '!M78/'14.1 '!O78*100</f>
        <v>2.7876280383443337</v>
      </c>
      <c r="K79" s="213">
        <f t="shared" si="0"/>
        <v>0</v>
      </c>
      <c r="L79" s="213"/>
      <c r="M79" s="213"/>
      <c r="N79" s="213">
        <f>'14.1 '!Q78/'14.1 '!S78*100</f>
        <v>16.64626353047338</v>
      </c>
      <c r="P79" s="310">
        <v>37.281999999999996</v>
      </c>
      <c r="Q79" s="310">
        <v>30.76180769074</v>
      </c>
    </row>
    <row r="80" spans="1:17" ht="11.4" x14ac:dyDescent="0.2">
      <c r="A80" s="70" t="s">
        <v>106</v>
      </c>
      <c r="B80" s="37" t="s">
        <v>10</v>
      </c>
      <c r="C80" s="170" t="s">
        <v>89</v>
      </c>
      <c r="D80" s="210">
        <v>2570.3000000000002</v>
      </c>
      <c r="E80" s="210">
        <v>101.8</v>
      </c>
      <c r="F80" s="213">
        <v>88.987368185425481</v>
      </c>
      <c r="G80" s="208"/>
      <c r="H80" s="213"/>
      <c r="I80" s="213"/>
      <c r="J80" s="213">
        <f>'14.1 '!M79/'14.1 '!O79*100</f>
        <v>74.645626814121059</v>
      </c>
      <c r="K80" s="213">
        <f t="shared" si="0"/>
        <v>0</v>
      </c>
      <c r="L80" s="213"/>
      <c r="M80" s="213"/>
      <c r="N80" s="213">
        <f>'14.1 '!Q79/'14.1 '!S79*100</f>
        <v>91.142905346575546</v>
      </c>
      <c r="P80" s="310">
        <f>P78/P79*100</f>
        <v>20.336891797650342</v>
      </c>
      <c r="Q80" s="310">
        <f>Q78/Q79*100</f>
        <v>33.483077794223817</v>
      </c>
    </row>
    <row r="81" spans="1:20" ht="12" x14ac:dyDescent="0.25">
      <c r="A81" s="23" t="s">
        <v>108</v>
      </c>
      <c r="B81" s="37" t="s">
        <v>10</v>
      </c>
      <c r="C81" s="296" t="s">
        <v>90</v>
      </c>
      <c r="D81" s="221"/>
      <c r="E81" s="210"/>
      <c r="F81" s="232">
        <v>92.333671223797609</v>
      </c>
      <c r="G81" s="296"/>
      <c r="H81" s="296"/>
      <c r="I81" s="296"/>
      <c r="J81" s="232">
        <f>'14.1 '!M80/'14.1 '!O80*100</f>
        <v>86.026324982244674</v>
      </c>
      <c r="K81" s="232">
        <f t="shared" si="0"/>
        <v>0</v>
      </c>
      <c r="L81" s="232"/>
      <c r="M81" s="232"/>
      <c r="N81" s="232">
        <f>'14.1 '!Q80/'14.1 '!S80*100</f>
        <v>93.679826697814704</v>
      </c>
      <c r="O81" s="47" t="s">
        <v>229</v>
      </c>
      <c r="R81" s="310">
        <f>R82+R84+(R83/1000)</f>
        <v>3364.5083999999997</v>
      </c>
      <c r="S81" s="310">
        <f>S82+S84+(S83/1000)</f>
        <v>195.91300000000001</v>
      </c>
      <c r="T81" s="310">
        <f>T82+T84+(T83/1000)</f>
        <v>3560.4213999999993</v>
      </c>
    </row>
    <row r="82" spans="1:20" ht="12" customHeight="1" x14ac:dyDescent="0.2">
      <c r="C82" s="180" t="s">
        <v>91</v>
      </c>
      <c r="D82" s="210">
        <v>28.8</v>
      </c>
      <c r="E82" s="220">
        <v>5.0963669999999999</v>
      </c>
      <c r="F82" s="213">
        <v>98.876811594202891</v>
      </c>
      <c r="G82" s="208"/>
      <c r="H82" s="213"/>
      <c r="I82" s="213"/>
      <c r="J82" s="213">
        <f>'14.1 '!M81/'14.1 '!O81*100</f>
        <v>99.144644216259664</v>
      </c>
      <c r="K82" s="213">
        <f t="shared" si="0"/>
        <v>0</v>
      </c>
      <c r="L82" s="213"/>
      <c r="M82" s="213"/>
      <c r="N82" s="213">
        <f>'14.1 '!Q81/'14.1 '!S81*100</f>
        <v>99.664431052448279</v>
      </c>
      <c r="R82" s="320">
        <v>285.39999999999998</v>
      </c>
      <c r="S82" s="80">
        <v>2.7</v>
      </c>
      <c r="T82" s="321">
        <v>288.09999999999997</v>
      </c>
    </row>
    <row r="83" spans="1:20" ht="11.4" x14ac:dyDescent="0.2">
      <c r="A83" s="23" t="s">
        <v>111</v>
      </c>
      <c r="B83" s="37" t="s">
        <v>10</v>
      </c>
      <c r="C83" s="180" t="s">
        <v>92</v>
      </c>
      <c r="D83" s="210">
        <v>72.015799999999999</v>
      </c>
      <c r="E83" s="220">
        <v>65.340858800000007</v>
      </c>
      <c r="F83" s="213">
        <v>29.939816069973119</v>
      </c>
      <c r="G83" s="208"/>
      <c r="H83" s="213"/>
      <c r="I83" s="213"/>
      <c r="J83" s="213">
        <f>'14.1 '!M82/'14.1 '!O82*100</f>
        <v>18.926006288260957</v>
      </c>
      <c r="K83" s="213">
        <f t="shared" si="0"/>
        <v>0</v>
      </c>
      <c r="L83" s="213"/>
      <c r="M83" s="213"/>
      <c r="N83" s="213">
        <f>'14.1 '!Q82/'14.1 '!S82*100</f>
        <v>27.720154889684562</v>
      </c>
      <c r="R83" s="320">
        <v>29118.400000000001</v>
      </c>
      <c r="S83" s="80">
        <v>79973</v>
      </c>
      <c r="T83" s="321">
        <v>109091.4</v>
      </c>
    </row>
    <row r="84" spans="1:20" ht="11.4" x14ac:dyDescent="0.2">
      <c r="A84" s="23" t="s">
        <v>113</v>
      </c>
      <c r="B84" s="37" t="s">
        <v>10</v>
      </c>
      <c r="C84" s="170" t="s">
        <v>93</v>
      </c>
      <c r="D84" s="206"/>
      <c r="E84" s="206"/>
      <c r="F84" s="213">
        <v>94.899862469251929</v>
      </c>
      <c r="G84" s="208"/>
      <c r="H84" s="213"/>
      <c r="I84" s="213"/>
      <c r="J84" s="213">
        <f>'14.1 '!M83/'14.1 '!O83*100</f>
        <v>88.962669304333701</v>
      </c>
      <c r="K84" s="213">
        <f t="shared" si="0"/>
        <v>0</v>
      </c>
      <c r="L84" s="213"/>
      <c r="M84" s="213"/>
      <c r="N84" s="213">
        <f>'14.1 '!Q83/'14.1 '!S83*100</f>
        <v>94.871024058396131</v>
      </c>
      <c r="R84" s="320">
        <v>3049.99</v>
      </c>
      <c r="S84" s="80">
        <v>113.24</v>
      </c>
      <c r="T84" s="321">
        <v>3163.2299999999996</v>
      </c>
    </row>
    <row r="85" spans="1:20" ht="12" customHeight="1" x14ac:dyDescent="0.25">
      <c r="C85" s="296" t="s">
        <v>94</v>
      </c>
      <c r="D85" s="60">
        <v>923.86919999999998</v>
      </c>
      <c r="E85" s="220">
        <v>9.8846828934599973</v>
      </c>
      <c r="F85" s="232">
        <v>56.777927550357056</v>
      </c>
      <c r="G85" s="296"/>
      <c r="H85" s="296"/>
      <c r="I85" s="296"/>
      <c r="J85" s="232">
        <f>'14.1 '!M84/'14.1 '!O84*100</f>
        <v>35.708831371085623</v>
      </c>
      <c r="K85" s="232">
        <f t="shared" si="0"/>
        <v>0</v>
      </c>
      <c r="L85" s="232"/>
      <c r="M85" s="232"/>
      <c r="N85" s="232">
        <f>'14.1 '!Q84/'14.1 '!S84*100</f>
        <v>44.609495931052734</v>
      </c>
    </row>
    <row r="86" spans="1:20" ht="11.4" x14ac:dyDescent="0.2">
      <c r="A86" s="23">
        <v>37420</v>
      </c>
      <c r="B86" s="37" t="s">
        <v>10</v>
      </c>
      <c r="C86" s="170" t="s">
        <v>96</v>
      </c>
      <c r="D86" s="60">
        <v>29809.200000000001</v>
      </c>
      <c r="E86" s="220">
        <v>66.160630069999996</v>
      </c>
      <c r="F86" s="213">
        <v>92.081148987103603</v>
      </c>
      <c r="G86" s="208"/>
      <c r="H86" s="213"/>
      <c r="I86" s="213"/>
      <c r="J86" s="213">
        <f>'14.1 '!M85/'14.1 '!O85*100</f>
        <v>97.645262396528182</v>
      </c>
      <c r="K86" s="213">
        <f t="shared" si="0"/>
        <v>0</v>
      </c>
      <c r="L86" s="213"/>
      <c r="M86" s="213"/>
      <c r="N86" s="213">
        <f>'14.1 '!Q85/'14.1 '!S85*100</f>
        <v>94.593891323745083</v>
      </c>
    </row>
    <row r="87" spans="1:20" ht="11.4" x14ac:dyDescent="0.2">
      <c r="A87" s="23" t="s">
        <v>117</v>
      </c>
      <c r="B87" s="37" t="s">
        <v>10</v>
      </c>
      <c r="C87" s="170" t="s">
        <v>98</v>
      </c>
      <c r="D87" s="60">
        <v>28.5</v>
      </c>
      <c r="E87" s="220">
        <v>26.307882219899994</v>
      </c>
      <c r="F87" s="213">
        <v>47.097027278352463</v>
      </c>
      <c r="G87" s="208"/>
      <c r="H87" s="213"/>
      <c r="I87" s="213"/>
      <c r="J87" s="213">
        <f>'14.1 '!M86/'14.1 '!O86*100</f>
        <v>3.7340398889143049</v>
      </c>
      <c r="K87" s="213">
        <f t="shared" si="0"/>
        <v>0</v>
      </c>
      <c r="L87" s="213"/>
      <c r="M87" s="213"/>
      <c r="N87" s="213">
        <f>'14.1 '!Q86/'14.1 '!S86*100</f>
        <v>22.524017830502387</v>
      </c>
    </row>
    <row r="88" spans="1:20" ht="12" customHeight="1" x14ac:dyDescent="0.2">
      <c r="C88" s="296" t="s">
        <v>99</v>
      </c>
      <c r="D88" s="60">
        <v>32.400000000000006</v>
      </c>
      <c r="E88" s="220">
        <v>30.418099975740006</v>
      </c>
      <c r="F88" s="296"/>
      <c r="G88" s="296"/>
      <c r="H88" s="296"/>
      <c r="I88" s="296"/>
      <c r="J88" s="296"/>
      <c r="K88" s="296"/>
      <c r="L88" s="296"/>
      <c r="M88" s="296"/>
      <c r="N88" s="296"/>
    </row>
    <row r="89" spans="1:20" ht="11.4" x14ac:dyDescent="0.2">
      <c r="A89" s="23" t="s">
        <v>120</v>
      </c>
      <c r="B89" s="37" t="s">
        <v>10</v>
      </c>
      <c r="C89" s="170" t="s">
        <v>101</v>
      </c>
      <c r="D89" s="60">
        <v>3464.2</v>
      </c>
      <c r="E89" s="220">
        <v>378.05200000000002</v>
      </c>
      <c r="F89" s="349">
        <v>98.817013994061568</v>
      </c>
      <c r="G89" s="208"/>
      <c r="H89" s="213"/>
      <c r="I89" s="213"/>
      <c r="J89" s="213">
        <f>'14.1 '!M88/'14.1 '!O88*100</f>
        <v>98.419223533090886</v>
      </c>
      <c r="K89" s="213">
        <f t="shared" si="0"/>
        <v>0</v>
      </c>
      <c r="L89" s="213"/>
      <c r="M89" s="213"/>
      <c r="N89" s="213">
        <f>'14.1 '!Q88/'14.1 '!S88*100</f>
        <v>99.507013145877579</v>
      </c>
    </row>
    <row r="90" spans="1:20" ht="12" x14ac:dyDescent="0.25">
      <c r="A90" s="24" t="s">
        <v>122</v>
      </c>
      <c r="B90" s="37" t="s">
        <v>10</v>
      </c>
      <c r="C90" s="170" t="s">
        <v>103</v>
      </c>
      <c r="D90" s="60"/>
      <c r="E90" s="210"/>
      <c r="F90" s="349">
        <v>99.967859389474185</v>
      </c>
      <c r="G90" s="212"/>
      <c r="H90" s="211"/>
      <c r="I90" s="211"/>
      <c r="J90" s="213">
        <f>'14.1 '!M89/'14.1 '!O89*100</f>
        <v>99.994041879030419</v>
      </c>
      <c r="K90" s="213">
        <f t="shared" si="0"/>
        <v>0</v>
      </c>
      <c r="L90" s="213"/>
      <c r="M90" s="213"/>
      <c r="N90" s="213">
        <f>'14.1 '!Q89/'14.1 '!S89*100</f>
        <v>95.800094133605683</v>
      </c>
    </row>
    <row r="91" spans="1:20" ht="11.4" x14ac:dyDescent="0.2">
      <c r="A91" s="24" t="s">
        <v>124</v>
      </c>
      <c r="B91" s="37" t="s">
        <v>10</v>
      </c>
      <c r="C91" s="170" t="s">
        <v>105</v>
      </c>
      <c r="D91" s="222">
        <v>32</v>
      </c>
      <c r="E91" s="220">
        <v>397.22800000000001</v>
      </c>
      <c r="F91" s="349">
        <v>47.616042096787091</v>
      </c>
      <c r="G91" s="208"/>
      <c r="H91" s="213"/>
      <c r="I91" s="213"/>
      <c r="J91" s="213">
        <f>'14.1 '!M90/'14.1 '!O90*100</f>
        <v>40.892805309507878</v>
      </c>
      <c r="K91" s="213">
        <f t="shared" si="0"/>
        <v>0</v>
      </c>
      <c r="L91" s="213"/>
      <c r="M91" s="213"/>
      <c r="N91" s="213">
        <f>'14.1 '!Q90/'14.1 '!S90*100</f>
        <v>44.173954912276727</v>
      </c>
    </row>
    <row r="92" spans="1:20" ht="12" customHeight="1" x14ac:dyDescent="0.2">
      <c r="C92" s="170" t="s">
        <v>107</v>
      </c>
      <c r="D92" s="60">
        <v>147.5</v>
      </c>
      <c r="E92" s="220">
        <v>0.36199999999999999</v>
      </c>
      <c r="F92" s="349">
        <v>49.057561704567156</v>
      </c>
      <c r="G92" s="208"/>
      <c r="H92" s="213"/>
      <c r="I92" s="213"/>
      <c r="J92" s="213">
        <f>'14.1 '!M91/'14.1 '!O91*100</f>
        <v>46.98106904635177</v>
      </c>
      <c r="K92" s="213">
        <f t="shared" si="0"/>
        <v>0</v>
      </c>
      <c r="L92" s="213"/>
      <c r="M92" s="213"/>
      <c r="N92" s="213">
        <f>'14.1 '!Q91/'14.1 '!S91*100</f>
        <v>50.555988926761799</v>
      </c>
    </row>
    <row r="93" spans="1:20" ht="12.75" customHeight="1" x14ac:dyDescent="0.2">
      <c r="A93" s="28" t="s">
        <v>127</v>
      </c>
      <c r="B93" s="37" t="s">
        <v>10</v>
      </c>
      <c r="C93" s="170" t="s">
        <v>109</v>
      </c>
      <c r="D93" s="60"/>
      <c r="E93" s="210"/>
      <c r="F93" s="349">
        <v>79.461768468107138</v>
      </c>
      <c r="G93" s="208"/>
      <c r="H93" s="213"/>
      <c r="I93" s="213"/>
      <c r="J93" s="213">
        <f>'14.1 '!M92/'14.1 '!O92*100</f>
        <v>80.809953446215957</v>
      </c>
      <c r="K93" s="213">
        <f t="shared" si="0"/>
        <v>0</v>
      </c>
      <c r="L93" s="213"/>
      <c r="M93" s="213"/>
      <c r="N93" s="213">
        <f>'14.1 '!Q92/'14.1 '!S92*100</f>
        <v>69.669548263483421</v>
      </c>
    </row>
    <row r="94" spans="1:20" ht="12" x14ac:dyDescent="0.25">
      <c r="A94" s="28" t="s">
        <v>129</v>
      </c>
      <c r="B94" s="37" t="s">
        <v>10</v>
      </c>
      <c r="C94" s="296" t="s">
        <v>110</v>
      </c>
      <c r="D94" s="60">
        <v>47.6</v>
      </c>
      <c r="E94" s="220">
        <v>0</v>
      </c>
      <c r="F94" s="322">
        <v>25.059379573426739</v>
      </c>
      <c r="G94" s="296"/>
      <c r="H94" s="296"/>
      <c r="I94" s="296"/>
      <c r="J94" s="232">
        <f>'14.1 '!M93/'14.1 '!O93*100</f>
        <v>13.533987160768978</v>
      </c>
      <c r="K94" s="232">
        <f t="shared" si="0"/>
        <v>0</v>
      </c>
      <c r="L94" s="232"/>
      <c r="M94" s="232"/>
      <c r="N94" s="232">
        <f>'14.1 '!Q93/'14.1 '!S93*100</f>
        <v>16.956343400084485</v>
      </c>
      <c r="O94" s="47" t="s">
        <v>229</v>
      </c>
      <c r="R94" s="310">
        <f>R95+R96</f>
        <v>156.4</v>
      </c>
      <c r="S94" s="310">
        <f>S95+S96</f>
        <v>303.39299999999997</v>
      </c>
      <c r="T94" s="310">
        <f>T95+T96</f>
        <v>459.79300000000001</v>
      </c>
    </row>
    <row r="95" spans="1:20" ht="11.4" x14ac:dyDescent="0.2">
      <c r="A95" s="28" t="s">
        <v>132</v>
      </c>
      <c r="B95" s="37" t="s">
        <v>10</v>
      </c>
      <c r="C95" s="170" t="s">
        <v>112</v>
      </c>
      <c r="D95" s="60">
        <v>1430.6</v>
      </c>
      <c r="E95" s="220">
        <v>2.1050010199999996</v>
      </c>
      <c r="F95" s="311">
        <v>4.2245531782867989</v>
      </c>
      <c r="G95" s="208"/>
      <c r="H95" s="213"/>
      <c r="I95" s="213"/>
      <c r="J95" s="213">
        <f>'14.1 '!M94/'14.1 '!O94*100</f>
        <v>0.7698092649505841</v>
      </c>
      <c r="K95" s="213">
        <f t="shared" si="0"/>
        <v>0</v>
      </c>
      <c r="L95" s="213"/>
      <c r="M95" s="213"/>
      <c r="N95" s="213">
        <f>'14.1 '!Q94/'14.1 '!S94*100</f>
        <v>0.79975900693222446</v>
      </c>
      <c r="R95" s="320">
        <v>7.82</v>
      </c>
      <c r="S95" s="80">
        <v>299.24799999999999</v>
      </c>
      <c r="T95" s="321">
        <v>307.06799999999998</v>
      </c>
    </row>
    <row r="96" spans="1:20" ht="12" customHeight="1" x14ac:dyDescent="0.25">
      <c r="C96" s="170" t="s">
        <v>114</v>
      </c>
      <c r="D96" s="60"/>
      <c r="E96" s="210"/>
      <c r="F96" s="311">
        <v>93.089651361501396</v>
      </c>
      <c r="G96" s="212"/>
      <c r="H96" s="211"/>
      <c r="I96" s="211"/>
      <c r="J96" s="213">
        <f>'14.1 '!M95/'14.1 '!O95*100</f>
        <v>99.893162393162399</v>
      </c>
      <c r="K96" s="213">
        <f t="shared" si="0"/>
        <v>0</v>
      </c>
      <c r="L96" s="213"/>
      <c r="M96" s="213"/>
      <c r="N96" s="213">
        <f>'14.1 '!Q95/'14.1 '!S95*100</f>
        <v>97.683511077662956</v>
      </c>
      <c r="R96" s="320">
        <v>148.58000000000001</v>
      </c>
      <c r="S96" s="80">
        <v>4.1449999999999996</v>
      </c>
      <c r="T96" s="321">
        <v>152.72500000000002</v>
      </c>
    </row>
    <row r="97" spans="1:24" ht="12" x14ac:dyDescent="0.25">
      <c r="A97" s="28" t="s">
        <v>135</v>
      </c>
      <c r="B97" s="37" t="s">
        <v>10</v>
      </c>
      <c r="C97" s="296" t="s">
        <v>115</v>
      </c>
      <c r="D97" s="60">
        <v>1.6</v>
      </c>
      <c r="E97" s="220">
        <v>0.20128220323000004</v>
      </c>
      <c r="F97" s="322">
        <v>99.905553250893419</v>
      </c>
      <c r="G97" s="296"/>
      <c r="H97" s="296"/>
      <c r="I97" s="296"/>
      <c r="J97" s="232">
        <f>'14.1 '!M96/'14.1 '!O96*100</f>
        <v>99.943209542700302</v>
      </c>
      <c r="K97" s="232">
        <f t="shared" si="0"/>
        <v>0</v>
      </c>
      <c r="L97" s="232"/>
      <c r="M97" s="232"/>
      <c r="N97" s="232">
        <f>'14.1 '!Q96/'14.1 '!S96*100</f>
        <v>99.662269144880781</v>
      </c>
      <c r="O97" s="47" t="s">
        <v>229</v>
      </c>
      <c r="R97" s="310">
        <f>R98+R99</f>
        <v>1640.2</v>
      </c>
      <c r="S97" s="310">
        <f>S98+S99</f>
        <v>1.69979653</v>
      </c>
      <c r="T97" s="310">
        <f>T98+T99</f>
        <v>1641.89979653</v>
      </c>
    </row>
    <row r="98" spans="1:24" ht="11.4" x14ac:dyDescent="0.2">
      <c r="A98" s="28" t="s">
        <v>137</v>
      </c>
      <c r="B98" s="37" t="s">
        <v>10</v>
      </c>
      <c r="C98" s="170" t="s">
        <v>116</v>
      </c>
      <c r="D98" s="60">
        <v>77.7</v>
      </c>
      <c r="E98" s="220">
        <v>30.503645847950004</v>
      </c>
      <c r="F98" s="311">
        <v>100</v>
      </c>
      <c r="G98" s="208"/>
      <c r="H98" s="213"/>
      <c r="I98" s="213"/>
      <c r="J98" s="213">
        <f>'14.1 '!M97/'14.1 '!O97*100</f>
        <v>100</v>
      </c>
      <c r="K98" s="213">
        <f t="shared" si="0"/>
        <v>0</v>
      </c>
      <c r="L98" s="213"/>
      <c r="M98" s="213"/>
      <c r="N98" s="213">
        <f>'14.1 '!Q97/'14.1 '!S97*100</f>
        <v>100</v>
      </c>
      <c r="R98" s="320">
        <v>50</v>
      </c>
      <c r="S98" s="80">
        <v>0</v>
      </c>
      <c r="T98" s="321">
        <v>50</v>
      </c>
    </row>
    <row r="99" spans="1:24" ht="11.4" x14ac:dyDescent="0.2">
      <c r="A99" s="28" t="s">
        <v>139</v>
      </c>
      <c r="B99" s="37" t="s">
        <v>10</v>
      </c>
      <c r="C99" s="170" t="s">
        <v>118</v>
      </c>
      <c r="D99" s="60">
        <v>196.7</v>
      </c>
      <c r="E99" s="220">
        <v>6.5832299999999994E-4</v>
      </c>
      <c r="F99" s="311">
        <v>99.902687326895716</v>
      </c>
      <c r="G99" s="208"/>
      <c r="H99" s="213"/>
      <c r="I99" s="213"/>
      <c r="J99" s="213">
        <f>'14.1 '!M98/'14.1 '!O98*100</f>
        <v>99.941146362169889</v>
      </c>
      <c r="K99" s="213">
        <f t="shared" si="0"/>
        <v>0</v>
      </c>
      <c r="L99" s="213"/>
      <c r="M99" s="213"/>
      <c r="N99" s="213">
        <f>'14.1 '!Q98/'14.1 '!S98*100</f>
        <v>99.650217590548039</v>
      </c>
      <c r="R99" s="320">
        <v>1590.2</v>
      </c>
      <c r="S99" s="80">
        <v>1.69979653</v>
      </c>
      <c r="T99" s="321">
        <v>1591.89979653</v>
      </c>
    </row>
    <row r="100" spans="1:24" ht="12" x14ac:dyDescent="0.25">
      <c r="A100" s="28" t="s">
        <v>141</v>
      </c>
      <c r="B100" s="37" t="s">
        <v>10</v>
      </c>
      <c r="C100" s="296" t="s">
        <v>119</v>
      </c>
      <c r="D100" s="206"/>
      <c r="E100" s="210"/>
      <c r="F100" s="322">
        <v>82.702736645850933</v>
      </c>
      <c r="G100" s="296"/>
      <c r="H100" s="296"/>
      <c r="I100" s="296"/>
      <c r="J100" s="232">
        <f>'14.1 '!M99/'14.1 '!O99*100</f>
        <v>78.336763852166584</v>
      </c>
      <c r="K100" s="232">
        <f t="shared" si="0"/>
        <v>0</v>
      </c>
      <c r="L100" s="232"/>
      <c r="M100" s="232"/>
      <c r="N100" s="232">
        <f>'14.1 '!Q99/'14.1 '!S99*100</f>
        <v>71.971865347073972</v>
      </c>
      <c r="O100" s="47" t="s">
        <v>229</v>
      </c>
      <c r="R100" s="310">
        <f>R101+R102+R103</f>
        <v>237.62599999999998</v>
      </c>
      <c r="S100" s="310">
        <f>S101+S102+S103</f>
        <v>36.456490935910004</v>
      </c>
      <c r="T100" s="310">
        <f>T101+T102+T103</f>
        <v>274.08249093590996</v>
      </c>
    </row>
    <row r="101" spans="1:24" ht="12" customHeight="1" x14ac:dyDescent="0.2">
      <c r="A101" s="28" t="s">
        <v>143</v>
      </c>
      <c r="B101" s="37" t="s">
        <v>10</v>
      </c>
      <c r="C101" s="170" t="s">
        <v>121</v>
      </c>
      <c r="D101" s="60">
        <v>182.1</v>
      </c>
      <c r="E101" s="220">
        <v>149.69200000000001</v>
      </c>
      <c r="F101" s="311">
        <v>72.650811419752898</v>
      </c>
      <c r="G101" s="208"/>
      <c r="H101" s="213"/>
      <c r="I101" s="213"/>
      <c r="J101" s="213">
        <f>'14.1 '!M100/'14.1 '!O100*100</f>
        <v>89.923236018835354</v>
      </c>
      <c r="K101" s="213">
        <f t="shared" si="0"/>
        <v>0</v>
      </c>
      <c r="L101" s="213"/>
      <c r="M101" s="213"/>
      <c r="N101" s="213">
        <f>'14.1 '!Q100/'14.1 '!S100*100</f>
        <v>81.073656048894932</v>
      </c>
      <c r="R101" s="320">
        <v>1.1299999999999999</v>
      </c>
      <c r="S101" s="80">
        <v>0.66309470681999994</v>
      </c>
      <c r="T101" s="321">
        <v>1.7930947068199998</v>
      </c>
    </row>
    <row r="102" spans="1:24" ht="12" customHeight="1" x14ac:dyDescent="0.2">
      <c r="C102" s="170" t="s">
        <v>123</v>
      </c>
      <c r="D102" s="223">
        <v>37</v>
      </c>
      <c r="E102" s="220">
        <v>17</v>
      </c>
      <c r="F102" s="311">
        <v>58.909750825380925</v>
      </c>
      <c r="G102" s="208"/>
      <c r="H102" s="213"/>
      <c r="I102" s="213"/>
      <c r="J102" s="213">
        <f>'14.1 '!M101/'14.1 '!O101*100</f>
        <v>58.395586549529433</v>
      </c>
      <c r="K102" s="213">
        <f t="shared" si="0"/>
        <v>0</v>
      </c>
      <c r="L102" s="213"/>
      <c r="M102" s="213"/>
      <c r="N102" s="213">
        <f>'14.1 '!Q101/'14.1 '!S101*100</f>
        <v>50.265672528246498</v>
      </c>
      <c r="R102" s="320">
        <v>63.237000000000002</v>
      </c>
      <c r="S102" s="80">
        <v>35.789802961090004</v>
      </c>
      <c r="T102" s="321">
        <v>99.026802961089999</v>
      </c>
    </row>
    <row r="103" spans="1:24" ht="11.4" x14ac:dyDescent="0.2">
      <c r="A103" s="28" t="s">
        <v>146</v>
      </c>
      <c r="B103" s="37" t="s">
        <v>10</v>
      </c>
      <c r="C103" s="170" t="s">
        <v>125</v>
      </c>
      <c r="D103" s="60">
        <v>4403.6000000000004</v>
      </c>
      <c r="E103" s="220">
        <v>217.28367039</v>
      </c>
      <c r="F103" s="311">
        <v>99.99770885286398</v>
      </c>
      <c r="G103" s="208"/>
      <c r="H103" s="213"/>
      <c r="I103" s="213"/>
      <c r="J103" s="213">
        <f>'14.1 '!M102/'14.1 '!O102*100</f>
        <v>99.969641149776521</v>
      </c>
      <c r="K103" s="213">
        <f t="shared" si="0"/>
        <v>0</v>
      </c>
      <c r="L103" s="213"/>
      <c r="M103" s="213"/>
      <c r="N103" s="213">
        <f>'14.1 '!Q102/'14.1 '!S102*100</f>
        <v>91.289703809793338</v>
      </c>
      <c r="R103" s="320">
        <v>173.25899999999999</v>
      </c>
      <c r="S103" s="80">
        <v>3.5932680000000002E-3</v>
      </c>
      <c r="T103" s="321">
        <v>173.26259326799999</v>
      </c>
    </row>
    <row r="104" spans="1:24" ht="12" x14ac:dyDescent="0.2">
      <c r="A104" s="28" t="s">
        <v>148</v>
      </c>
      <c r="B104" s="37" t="s">
        <v>10</v>
      </c>
      <c r="C104" s="296" t="s">
        <v>126</v>
      </c>
      <c r="D104" s="60"/>
      <c r="E104" s="210"/>
      <c r="F104" s="296"/>
      <c r="G104" s="296"/>
      <c r="H104" s="296"/>
      <c r="I104" s="296"/>
      <c r="J104" s="296"/>
      <c r="K104" s="296"/>
      <c r="L104" s="296"/>
      <c r="M104" s="296"/>
      <c r="N104" s="296"/>
    </row>
    <row r="105" spans="1:24" ht="11.4" x14ac:dyDescent="0.2">
      <c r="A105" s="28" t="s">
        <v>151</v>
      </c>
      <c r="B105" s="37" t="s">
        <v>10</v>
      </c>
      <c r="C105" s="182" t="s">
        <v>128</v>
      </c>
      <c r="D105" s="224">
        <v>12458</v>
      </c>
      <c r="E105" s="218">
        <v>144447</v>
      </c>
      <c r="F105" s="311">
        <v>24.863217674354178</v>
      </c>
      <c r="G105" s="208"/>
      <c r="H105" s="213"/>
      <c r="I105" s="213"/>
      <c r="J105" s="213">
        <f>'14.1 '!M104/'14.1 '!O104*100</f>
        <v>82.455642536429025</v>
      </c>
      <c r="K105" s="213">
        <f t="shared" si="0"/>
        <v>0</v>
      </c>
      <c r="L105" s="213"/>
      <c r="M105" s="213"/>
      <c r="N105" s="213">
        <f>'14.1 '!Q104/'14.1 '!S104*100</f>
        <v>2.3137086807673399</v>
      </c>
    </row>
    <row r="106" spans="1:24" ht="11.4" x14ac:dyDescent="0.2">
      <c r="C106" s="182" t="s">
        <v>130</v>
      </c>
      <c r="D106" s="224">
        <v>2248</v>
      </c>
      <c r="E106" s="218">
        <v>722617</v>
      </c>
      <c r="F106" s="311">
        <v>69.491525423728817</v>
      </c>
      <c r="G106" s="208"/>
      <c r="H106" s="213"/>
      <c r="I106" s="213"/>
      <c r="J106" s="213">
        <f>'14.1 '!M105/'14.1 '!O105*100</f>
        <v>25.477707006369428</v>
      </c>
      <c r="K106" s="213">
        <f t="shared" si="0"/>
        <v>0</v>
      </c>
      <c r="L106" s="213"/>
      <c r="M106" s="213"/>
      <c r="N106" s="213">
        <f>'14.1 '!Q105/'14.1 '!S105*100</f>
        <v>99.960884871137381</v>
      </c>
    </row>
    <row r="107" spans="1:24" ht="11.4" x14ac:dyDescent="0.2">
      <c r="A107" s="28" t="s">
        <v>154</v>
      </c>
      <c r="B107" s="37" t="s">
        <v>10</v>
      </c>
      <c r="C107" s="170" t="s">
        <v>133</v>
      </c>
      <c r="D107" s="60">
        <v>139.69999999999999</v>
      </c>
      <c r="E107" s="220">
        <v>1116.5260000000001</v>
      </c>
      <c r="F107" s="311">
        <v>93.506149245279175</v>
      </c>
      <c r="G107" s="208"/>
      <c r="H107" s="213"/>
      <c r="I107" s="213"/>
      <c r="J107" s="213">
        <f>'14.1 '!M106/'14.1 '!O106*100</f>
        <v>83.654222002313929</v>
      </c>
      <c r="K107" s="213">
        <f t="shared" si="0"/>
        <v>0</v>
      </c>
      <c r="L107" s="213"/>
      <c r="M107" s="213"/>
      <c r="N107" s="213">
        <f>'14.1 '!Q106/'14.1 '!S106*100</f>
        <v>99.825095291608363</v>
      </c>
    </row>
    <row r="108" spans="1:24" ht="12" customHeight="1" x14ac:dyDescent="0.25">
      <c r="C108" s="296" t="s">
        <v>134</v>
      </c>
      <c r="D108" s="223">
        <v>49</v>
      </c>
      <c r="E108" s="220">
        <v>561</v>
      </c>
      <c r="F108" s="322">
        <v>10.132016157065376</v>
      </c>
      <c r="G108" s="296"/>
      <c r="H108" s="296"/>
      <c r="I108" s="296"/>
      <c r="J108" s="232">
        <f>'14.1 '!M107/'14.1 '!O107*100</f>
        <v>15.646361934111235</v>
      </c>
      <c r="K108" s="232">
        <f t="shared" si="0"/>
        <v>0</v>
      </c>
      <c r="L108" s="232"/>
      <c r="M108" s="232"/>
      <c r="N108" s="232">
        <f>'14.1 '!Q107/'14.1 '!S107*100</f>
        <v>8.3240467464297048</v>
      </c>
      <c r="O108" s="47" t="s">
        <v>229</v>
      </c>
      <c r="R108" s="310">
        <f>R111+((R109+R110+R112+R113)/1000)</f>
        <v>26.398800000000001</v>
      </c>
      <c r="S108" s="310">
        <f>S111+((S109+S110+S112+S113)/1000)</f>
        <v>1333.395</v>
      </c>
      <c r="T108" s="310">
        <f>T111+((T109+T110+T112+T113)/1000)</f>
        <v>1359.7938000000001</v>
      </c>
    </row>
    <row r="109" spans="1:24" ht="11.4" x14ac:dyDescent="0.2">
      <c r="A109" s="28" t="s">
        <v>157</v>
      </c>
      <c r="B109" s="37" t="s">
        <v>10</v>
      </c>
      <c r="C109" s="182" t="s">
        <v>136</v>
      </c>
      <c r="D109" s="223">
        <v>627</v>
      </c>
      <c r="E109" s="220">
        <v>232</v>
      </c>
      <c r="F109" s="311">
        <v>10.739346045333779</v>
      </c>
      <c r="G109" s="208"/>
      <c r="H109" s="213"/>
      <c r="I109" s="213"/>
      <c r="J109" s="213">
        <f>'14.1 '!M108/'14.1 '!O108*100</f>
        <v>37.443979176097777</v>
      </c>
      <c r="K109" s="213">
        <f t="shared" si="0"/>
        <v>0</v>
      </c>
      <c r="L109" s="213"/>
      <c r="M109" s="213"/>
      <c r="N109" s="213">
        <f>'14.1 '!Q108/'14.1 '!S108*100</f>
        <v>36.434943094432484</v>
      </c>
      <c r="R109" s="320">
        <v>2899.8</v>
      </c>
      <c r="S109" s="80">
        <v>338922</v>
      </c>
      <c r="T109" s="321">
        <v>341821.8</v>
      </c>
    </row>
    <row r="110" spans="1:24" ht="11.4" x14ac:dyDescent="0.2">
      <c r="C110" s="182" t="s">
        <v>138</v>
      </c>
      <c r="D110" s="60"/>
      <c r="E110" s="210"/>
      <c r="F110" s="311">
        <v>2.5986718791838483</v>
      </c>
      <c r="G110" s="208"/>
      <c r="H110" s="213"/>
      <c r="I110" s="213"/>
      <c r="J110" s="213">
        <f>'14.1 '!M109/'14.1 '!O109*100</f>
        <v>0.25261288708812379</v>
      </c>
      <c r="K110" s="213">
        <f t="shared" si="0"/>
        <v>0</v>
      </c>
      <c r="L110" s="213"/>
      <c r="M110" s="213"/>
      <c r="N110" s="379">
        <v>0</v>
      </c>
      <c r="R110" s="320">
        <v>2027</v>
      </c>
      <c r="S110" s="80">
        <v>96959</v>
      </c>
      <c r="T110" s="321">
        <v>98986</v>
      </c>
      <c r="W110" s="343"/>
      <c r="X110" s="344"/>
    </row>
    <row r="111" spans="1:24" ht="11.4" x14ac:dyDescent="0.2">
      <c r="C111" s="182" t="s">
        <v>140</v>
      </c>
      <c r="D111" s="60">
        <v>621.9</v>
      </c>
      <c r="E111" s="220">
        <v>385.74219082000002</v>
      </c>
      <c r="F111" s="311">
        <v>10.497835762945614</v>
      </c>
      <c r="G111" s="208"/>
      <c r="H111" s="213"/>
      <c r="I111" s="213"/>
      <c r="J111" s="213">
        <f>'14.1 '!M110/'14.1 '!O110*100</f>
        <v>24.058053006136344</v>
      </c>
      <c r="K111" s="213">
        <f t="shared" si="0"/>
        <v>0</v>
      </c>
      <c r="L111" s="213"/>
      <c r="M111" s="213"/>
      <c r="N111" s="213">
        <f>'14.1 '!Q110/'14.1 '!S110*100</f>
        <v>12.1339469361784</v>
      </c>
      <c r="R111" s="320">
        <v>21.32</v>
      </c>
      <c r="S111" s="80">
        <v>896.36400000000003</v>
      </c>
      <c r="T111" s="321">
        <v>917.68400000000008</v>
      </c>
    </row>
    <row r="112" spans="1:24" ht="11.4" x14ac:dyDescent="0.2">
      <c r="C112" s="182" t="s">
        <v>142</v>
      </c>
      <c r="D112" s="60">
        <v>306.89999999999998</v>
      </c>
      <c r="E112" s="220">
        <v>107.184</v>
      </c>
      <c r="F112" s="311">
        <v>73.4375</v>
      </c>
      <c r="G112" s="208"/>
      <c r="H112" s="213"/>
      <c r="I112" s="213"/>
      <c r="J112" s="213">
        <f>'14.1 '!M111/'14.1 '!O111*100</f>
        <v>5.8191584601611464</v>
      </c>
      <c r="K112" s="213">
        <f t="shared" si="0"/>
        <v>0</v>
      </c>
      <c r="L112" s="213"/>
      <c r="M112" s="213"/>
      <c r="N112" s="213">
        <f>'14.1 '!Q111/'14.1 '!S111*100</f>
        <v>0.81395348837209303</v>
      </c>
      <c r="R112" s="320">
        <v>149</v>
      </c>
      <c r="S112" s="80">
        <v>857</v>
      </c>
      <c r="T112" s="321">
        <v>1006</v>
      </c>
    </row>
    <row r="113" spans="3:24" ht="11.4" x14ac:dyDescent="0.2">
      <c r="C113" s="182" t="s">
        <v>144</v>
      </c>
      <c r="D113" s="60">
        <v>100.6</v>
      </c>
      <c r="E113" s="220">
        <v>450.92399999999998</v>
      </c>
      <c r="F113" s="311">
        <v>12.25710014947683</v>
      </c>
      <c r="G113" s="208"/>
      <c r="H113" s="213"/>
      <c r="I113" s="213"/>
      <c r="J113" s="213">
        <f>'14.1 '!M112/'14.1 '!O112*100</f>
        <v>4.6296296296296298</v>
      </c>
      <c r="K113" s="213">
        <f t="shared" si="0"/>
        <v>0</v>
      </c>
      <c r="L113" s="213"/>
      <c r="M113" s="213"/>
      <c r="N113" s="213">
        <f>'14.1 '!Q112/'14.1 '!S112*100</f>
        <v>3.0769230769230771</v>
      </c>
      <c r="R113" s="320">
        <v>3</v>
      </c>
      <c r="S113" s="80">
        <v>293</v>
      </c>
      <c r="T113" s="321">
        <v>296</v>
      </c>
    </row>
    <row r="114" spans="3:24" ht="12" x14ac:dyDescent="0.2">
      <c r="C114" s="296" t="s">
        <v>145</v>
      </c>
      <c r="D114" s="60"/>
      <c r="E114" s="210"/>
      <c r="F114" s="296"/>
      <c r="G114" s="296"/>
      <c r="H114" s="296"/>
      <c r="I114" s="296"/>
      <c r="J114" s="296"/>
      <c r="K114" s="296"/>
      <c r="L114" s="296"/>
      <c r="M114" s="296"/>
      <c r="N114" s="296"/>
    </row>
    <row r="115" spans="3:24" ht="11.4" x14ac:dyDescent="0.2">
      <c r="C115" s="170" t="s">
        <v>147</v>
      </c>
      <c r="D115" s="60">
        <v>29.8</v>
      </c>
      <c r="E115" s="220">
        <v>552.31299999999999</v>
      </c>
      <c r="F115" s="350">
        <v>36.334535455864646</v>
      </c>
      <c r="G115" s="208"/>
      <c r="H115" s="213"/>
      <c r="I115" s="213"/>
      <c r="J115" s="213">
        <f>'14.1 '!M114/'14.1 '!O114*100</f>
        <v>13.984085572460206</v>
      </c>
      <c r="K115" s="213">
        <f t="shared" si="0"/>
        <v>0</v>
      </c>
      <c r="L115" s="213"/>
      <c r="M115" s="213"/>
      <c r="N115" s="379">
        <v>0</v>
      </c>
      <c r="V115" s="345"/>
      <c r="W115" s="345"/>
      <c r="X115" s="344"/>
    </row>
    <row r="116" spans="3:24" ht="11.4" x14ac:dyDescent="0.2">
      <c r="C116" s="170" t="s">
        <v>149</v>
      </c>
      <c r="D116" s="60"/>
      <c r="E116" s="210"/>
      <c r="F116" s="213" t="s">
        <v>150</v>
      </c>
      <c r="G116" s="208"/>
      <c r="H116" s="213"/>
      <c r="I116" s="213"/>
      <c r="J116" s="213">
        <f>'14.1 '!M115/'14.1 '!O115*100</f>
        <v>20.735214437544279</v>
      </c>
      <c r="K116" s="213">
        <f t="shared" si="0"/>
        <v>0</v>
      </c>
      <c r="L116" s="213"/>
      <c r="M116" s="213"/>
      <c r="N116" s="213" t="s">
        <v>150</v>
      </c>
      <c r="V116" s="310"/>
      <c r="W116" s="310"/>
      <c r="X116" s="344"/>
    </row>
    <row r="117" spans="3:24" ht="11.4" x14ac:dyDescent="0.2">
      <c r="C117" s="170" t="s">
        <v>152</v>
      </c>
      <c r="D117" s="236">
        <v>49.3</v>
      </c>
      <c r="E117" s="237">
        <v>47.069000000000003</v>
      </c>
      <c r="F117" s="213">
        <v>19.378613227018992</v>
      </c>
      <c r="G117" s="235"/>
      <c r="H117" s="234"/>
      <c r="I117" s="213"/>
      <c r="J117" s="213">
        <f>'14.1 '!M116/'14.1 '!O116*100</f>
        <v>6.5056062384886317</v>
      </c>
      <c r="K117" s="213">
        <f t="shared" si="0"/>
        <v>0</v>
      </c>
      <c r="L117" s="213"/>
      <c r="M117" s="213"/>
      <c r="N117" s="213">
        <f>'14.1 '!Q116/'14.1 '!S116*100</f>
        <v>6.643958116118255</v>
      </c>
      <c r="V117" s="310"/>
      <c r="W117" s="310"/>
      <c r="X117" s="344"/>
    </row>
    <row r="118" spans="3:24" ht="12" x14ac:dyDescent="0.2">
      <c r="C118" s="296" t="s">
        <v>153</v>
      </c>
      <c r="D118" s="225"/>
      <c r="E118" s="225"/>
      <c r="F118" s="296"/>
      <c r="G118" s="296"/>
      <c r="H118" s="296"/>
      <c r="I118" s="296"/>
      <c r="J118" s="296"/>
      <c r="K118" s="296"/>
      <c r="L118" s="296"/>
      <c r="M118" s="296"/>
      <c r="N118" s="296"/>
    </row>
    <row r="119" spans="3:24" ht="11.4" x14ac:dyDescent="0.2">
      <c r="C119" s="182" t="s">
        <v>155</v>
      </c>
      <c r="D119" s="226"/>
      <c r="E119" s="226"/>
      <c r="F119" s="213">
        <v>34.189625841780504</v>
      </c>
      <c r="G119" s="208"/>
      <c r="H119" s="208"/>
      <c r="I119" s="208"/>
      <c r="J119" s="213">
        <f>'14.1 '!M118/'14.1 '!O118*100</f>
        <v>4.3124101581217067</v>
      </c>
      <c r="K119" s="213">
        <f t="shared" si="0"/>
        <v>0</v>
      </c>
      <c r="L119" s="213"/>
      <c r="M119" s="213"/>
      <c r="N119" s="213">
        <f>'14.1 '!Q118/'14.1 '!S118*100</f>
        <v>4.8072369205608272</v>
      </c>
    </row>
    <row r="120" spans="3:24" ht="12" x14ac:dyDescent="0.2">
      <c r="C120" s="296" t="s">
        <v>156</v>
      </c>
      <c r="D120" s="206"/>
      <c r="E120" s="206"/>
      <c r="F120" s="296"/>
      <c r="G120" s="296"/>
      <c r="H120" s="296"/>
      <c r="I120" s="296"/>
      <c r="J120" s="296"/>
      <c r="K120" s="296">
        <f t="shared" si="0"/>
        <v>0</v>
      </c>
      <c r="L120" s="296"/>
      <c r="M120" s="296"/>
      <c r="N120" s="296"/>
    </row>
    <row r="121" spans="3:24" ht="11.4" x14ac:dyDescent="0.2">
      <c r="C121" s="312" t="s">
        <v>158</v>
      </c>
      <c r="D121" s="313"/>
      <c r="E121" s="313"/>
      <c r="F121" s="234">
        <v>8.2523729759910669</v>
      </c>
      <c r="G121" s="314"/>
      <c r="H121" s="314"/>
      <c r="I121" s="314"/>
      <c r="J121" s="234">
        <f>'14.1 '!M120/'14.1 '!O120*100</f>
        <v>19.223727572317834</v>
      </c>
      <c r="K121" s="234">
        <f t="shared" si="0"/>
        <v>0</v>
      </c>
      <c r="L121" s="234"/>
      <c r="M121" s="234"/>
      <c r="N121" s="234">
        <f>'14.1 '!Q120/'14.1 '!S120*100</f>
        <v>6.9227566104518008</v>
      </c>
    </row>
    <row r="122" spans="3:24" ht="11.4" x14ac:dyDescent="0.2">
      <c r="C122" s="347" t="s">
        <v>230</v>
      </c>
      <c r="D122" s="347"/>
      <c r="E122" s="347"/>
      <c r="F122" s="348"/>
      <c r="G122" s="348"/>
      <c r="H122" s="348"/>
      <c r="I122" s="348"/>
      <c r="J122" s="348"/>
      <c r="K122" s="348"/>
      <c r="L122" s="348"/>
      <c r="M122" s="348"/>
      <c r="N122" s="348"/>
    </row>
    <row r="123" spans="3:24" ht="11.4" x14ac:dyDescent="0.2">
      <c r="C123" s="347" t="s">
        <v>241</v>
      </c>
      <c r="D123" s="347"/>
      <c r="E123" s="347"/>
      <c r="F123" s="348"/>
      <c r="G123" s="348"/>
      <c r="H123" s="348"/>
      <c r="I123" s="348"/>
      <c r="J123" s="348"/>
      <c r="K123" s="348"/>
      <c r="L123" s="348"/>
      <c r="M123" s="348"/>
      <c r="N123" s="348"/>
    </row>
    <row r="124" spans="3:24" x14ac:dyDescent="0.2">
      <c r="C124" s="206"/>
      <c r="D124" s="206"/>
      <c r="E124" s="206"/>
      <c r="F124" s="207"/>
      <c r="G124" s="207"/>
      <c r="H124" s="207"/>
      <c r="I124" s="207"/>
      <c r="J124" s="207"/>
      <c r="K124" s="207"/>
      <c r="L124" s="207"/>
      <c r="M124" s="207"/>
      <c r="N124" s="207"/>
    </row>
    <row r="125" spans="3:24" x14ac:dyDescent="0.2">
      <c r="C125" s="206"/>
      <c r="D125" s="206"/>
      <c r="E125" s="206"/>
      <c r="F125" s="207"/>
      <c r="G125" s="207"/>
      <c r="H125" s="207"/>
      <c r="I125" s="207"/>
      <c r="J125" s="207"/>
      <c r="K125" s="207"/>
      <c r="L125" s="207"/>
      <c r="M125" s="207"/>
      <c r="N125" s="207"/>
    </row>
    <row r="126" spans="3:24" x14ac:dyDescent="0.2">
      <c r="C126" s="206"/>
      <c r="D126" s="206"/>
      <c r="E126" s="206"/>
      <c r="F126" s="207"/>
      <c r="G126" s="207"/>
      <c r="H126" s="207"/>
      <c r="I126" s="207"/>
      <c r="J126" s="207"/>
      <c r="K126" s="207"/>
      <c r="L126" s="207"/>
      <c r="M126" s="207"/>
      <c r="N126" s="207"/>
    </row>
    <row r="127" spans="3:24" x14ac:dyDescent="0.2">
      <c r="C127" s="206"/>
      <c r="D127" s="206"/>
      <c r="E127" s="206"/>
      <c r="F127" s="207"/>
      <c r="G127" s="207"/>
      <c r="H127" s="207"/>
      <c r="I127" s="207"/>
      <c r="J127" s="207"/>
      <c r="K127" s="207"/>
      <c r="L127" s="207"/>
      <c r="M127" s="207"/>
      <c r="N127" s="207"/>
    </row>
    <row r="128" spans="3:24" x14ac:dyDescent="0.2">
      <c r="C128" s="206"/>
      <c r="D128" s="206"/>
      <c r="E128" s="206"/>
      <c r="F128" s="207"/>
      <c r="G128" s="207"/>
      <c r="H128" s="207"/>
      <c r="I128" s="207"/>
      <c r="J128" s="207"/>
      <c r="K128" s="207"/>
      <c r="L128" s="207"/>
      <c r="M128" s="207"/>
      <c r="N128" s="207"/>
    </row>
    <row r="129" spans="3:14" x14ac:dyDescent="0.2">
      <c r="C129" s="206"/>
      <c r="D129" s="206"/>
      <c r="E129" s="206"/>
      <c r="F129" s="207"/>
      <c r="G129" s="207"/>
      <c r="H129" s="207"/>
      <c r="I129" s="207"/>
      <c r="J129" s="207"/>
      <c r="K129" s="207"/>
      <c r="L129" s="207"/>
      <c r="M129" s="207"/>
      <c r="N129" s="207"/>
    </row>
    <row r="130" spans="3:14" x14ac:dyDescent="0.2">
      <c r="C130" s="206"/>
      <c r="D130" s="206"/>
      <c r="E130" s="206"/>
      <c r="F130" s="207"/>
      <c r="G130" s="207"/>
      <c r="H130" s="207"/>
      <c r="I130" s="207"/>
      <c r="J130" s="207"/>
      <c r="K130" s="207"/>
      <c r="L130" s="207"/>
      <c r="M130" s="207"/>
      <c r="N130" s="207"/>
    </row>
    <row r="131" spans="3:14" x14ac:dyDescent="0.2">
      <c r="C131" s="206"/>
      <c r="D131" s="206"/>
      <c r="E131" s="206"/>
      <c r="F131" s="207"/>
      <c r="G131" s="207"/>
      <c r="H131" s="207"/>
      <c r="I131" s="207"/>
      <c r="J131" s="207"/>
      <c r="K131" s="207"/>
      <c r="L131" s="207"/>
      <c r="M131" s="207"/>
      <c r="N131" s="207"/>
    </row>
    <row r="132" spans="3:14" x14ac:dyDescent="0.2">
      <c r="C132" s="206"/>
      <c r="D132" s="206"/>
      <c r="E132" s="206"/>
      <c r="F132" s="207"/>
      <c r="G132" s="207"/>
      <c r="H132" s="207"/>
      <c r="I132" s="207"/>
      <c r="J132" s="207"/>
      <c r="K132" s="207"/>
      <c r="L132" s="207"/>
      <c r="M132" s="207"/>
      <c r="N132" s="207"/>
    </row>
    <row r="133" spans="3:14" x14ac:dyDescent="0.2">
      <c r="C133" s="206"/>
      <c r="D133" s="206"/>
      <c r="E133" s="206"/>
      <c r="F133" s="207"/>
      <c r="G133" s="207"/>
      <c r="H133" s="207"/>
      <c r="I133" s="207"/>
      <c r="J133" s="207"/>
      <c r="K133" s="207"/>
      <c r="L133" s="207"/>
      <c r="M133" s="207"/>
      <c r="N133" s="207"/>
    </row>
    <row r="134" spans="3:14" x14ac:dyDescent="0.2">
      <c r="C134" s="206"/>
      <c r="D134" s="206"/>
      <c r="E134" s="206"/>
      <c r="F134" s="207"/>
      <c r="G134" s="207"/>
      <c r="H134" s="207"/>
      <c r="I134" s="207"/>
      <c r="J134" s="207"/>
      <c r="K134" s="207"/>
      <c r="L134" s="207"/>
      <c r="M134" s="207"/>
      <c r="N134" s="207"/>
    </row>
    <row r="135" spans="3:14" x14ac:dyDescent="0.2">
      <c r="C135" s="206"/>
      <c r="D135" s="206"/>
      <c r="E135" s="206"/>
      <c r="F135" s="207"/>
      <c r="G135" s="207"/>
      <c r="H135" s="207"/>
      <c r="I135" s="207"/>
      <c r="J135" s="207"/>
      <c r="K135" s="207"/>
      <c r="L135" s="207"/>
      <c r="M135" s="207"/>
      <c r="N135" s="207"/>
    </row>
    <row r="136" spans="3:14" x14ac:dyDescent="0.2">
      <c r="C136" s="206"/>
      <c r="D136" s="206"/>
      <c r="E136" s="206"/>
      <c r="F136" s="207"/>
      <c r="G136" s="207"/>
      <c r="H136" s="207"/>
      <c r="I136" s="207"/>
      <c r="J136" s="207"/>
      <c r="K136" s="207"/>
      <c r="L136" s="207"/>
      <c r="M136" s="207"/>
      <c r="N136" s="207"/>
    </row>
    <row r="137" spans="3:14" x14ac:dyDescent="0.2">
      <c r="C137" s="206"/>
      <c r="D137" s="206"/>
      <c r="E137" s="206"/>
      <c r="F137" s="207"/>
      <c r="G137" s="207"/>
      <c r="H137" s="207"/>
      <c r="I137" s="207"/>
      <c r="J137" s="207"/>
      <c r="K137" s="207"/>
      <c r="L137" s="207"/>
      <c r="M137" s="207"/>
      <c r="N137" s="207"/>
    </row>
    <row r="138" spans="3:14" x14ac:dyDescent="0.2">
      <c r="C138" s="206"/>
      <c r="D138" s="206"/>
      <c r="E138" s="206"/>
      <c r="F138" s="207"/>
      <c r="G138" s="207"/>
      <c r="H138" s="207"/>
      <c r="I138" s="207"/>
      <c r="J138" s="207"/>
      <c r="K138" s="207"/>
      <c r="L138" s="207"/>
      <c r="M138" s="207"/>
      <c r="N138" s="207"/>
    </row>
    <row r="139" spans="3:14" x14ac:dyDescent="0.2">
      <c r="C139" s="206"/>
      <c r="D139" s="206"/>
      <c r="E139" s="206"/>
      <c r="F139" s="207"/>
      <c r="G139" s="207"/>
      <c r="H139" s="207"/>
      <c r="I139" s="207"/>
      <c r="J139" s="207"/>
      <c r="K139" s="207"/>
      <c r="L139" s="207"/>
      <c r="M139" s="207"/>
      <c r="N139" s="207"/>
    </row>
    <row r="140" spans="3:14" x14ac:dyDescent="0.2">
      <c r="C140" s="206"/>
      <c r="D140" s="206"/>
      <c r="E140" s="206"/>
      <c r="F140" s="207"/>
      <c r="G140" s="207"/>
      <c r="H140" s="207"/>
      <c r="I140" s="207"/>
      <c r="J140" s="207"/>
      <c r="K140" s="207"/>
      <c r="L140" s="207"/>
      <c r="M140" s="207"/>
      <c r="N140" s="207"/>
    </row>
    <row r="141" spans="3:14" x14ac:dyDescent="0.2">
      <c r="C141" s="206"/>
      <c r="D141" s="206"/>
      <c r="E141" s="206"/>
      <c r="F141" s="207"/>
      <c r="G141" s="207"/>
      <c r="H141" s="207"/>
      <c r="I141" s="207"/>
      <c r="J141" s="207"/>
      <c r="K141" s="207"/>
      <c r="L141" s="207"/>
      <c r="M141" s="207"/>
      <c r="N141" s="207"/>
    </row>
    <row r="142" spans="3:14" x14ac:dyDescent="0.2">
      <c r="C142" s="206"/>
      <c r="D142" s="206"/>
      <c r="E142" s="206"/>
      <c r="F142" s="207"/>
      <c r="G142" s="207"/>
      <c r="H142" s="207"/>
      <c r="I142" s="207"/>
      <c r="J142" s="207"/>
      <c r="K142" s="207"/>
      <c r="L142" s="207"/>
      <c r="M142" s="207"/>
      <c r="N142" s="207"/>
    </row>
    <row r="143" spans="3:14" x14ac:dyDescent="0.2">
      <c r="C143" s="206"/>
      <c r="D143" s="206"/>
      <c r="E143" s="206"/>
      <c r="F143" s="207"/>
      <c r="G143" s="207"/>
      <c r="H143" s="207"/>
      <c r="I143" s="207"/>
      <c r="J143" s="207"/>
      <c r="K143" s="207"/>
      <c r="L143" s="207"/>
      <c r="M143" s="207"/>
      <c r="N143" s="207"/>
    </row>
    <row r="144" spans="3:14" x14ac:dyDescent="0.2">
      <c r="C144" s="206"/>
      <c r="D144" s="206"/>
      <c r="E144" s="206"/>
      <c r="F144" s="207"/>
      <c r="G144" s="207"/>
      <c r="H144" s="207"/>
      <c r="I144" s="207"/>
      <c r="J144" s="207"/>
      <c r="K144" s="207"/>
      <c r="L144" s="207"/>
      <c r="M144" s="207"/>
      <c r="N144" s="207"/>
    </row>
    <row r="145" spans="3:14" x14ac:dyDescent="0.2">
      <c r="C145" s="206"/>
      <c r="D145" s="206"/>
      <c r="E145" s="206"/>
      <c r="F145" s="207"/>
      <c r="G145" s="207"/>
      <c r="H145" s="207"/>
      <c r="I145" s="207"/>
      <c r="J145" s="207"/>
      <c r="K145" s="207"/>
      <c r="L145" s="207"/>
      <c r="M145" s="207"/>
      <c r="N145" s="207"/>
    </row>
    <row r="146" spans="3:14" x14ac:dyDescent="0.2">
      <c r="C146" s="206"/>
      <c r="D146" s="206"/>
      <c r="E146" s="206"/>
      <c r="F146" s="207"/>
      <c r="G146" s="207"/>
      <c r="H146" s="207"/>
      <c r="I146" s="207"/>
      <c r="J146" s="207"/>
      <c r="K146" s="207"/>
      <c r="L146" s="207"/>
      <c r="M146" s="207"/>
      <c r="N146" s="207"/>
    </row>
    <row r="147" spans="3:14" x14ac:dyDescent="0.2">
      <c r="C147" s="206"/>
      <c r="D147" s="206"/>
      <c r="E147" s="206"/>
      <c r="F147" s="207"/>
      <c r="G147" s="207"/>
      <c r="H147" s="207"/>
      <c r="I147" s="207"/>
      <c r="J147" s="207"/>
      <c r="K147" s="207"/>
      <c r="L147" s="207"/>
      <c r="M147" s="207"/>
      <c r="N147" s="207"/>
    </row>
    <row r="148" spans="3:14" x14ac:dyDescent="0.2">
      <c r="C148" s="206"/>
      <c r="D148" s="206"/>
      <c r="E148" s="206"/>
      <c r="F148" s="207"/>
      <c r="G148" s="207"/>
      <c r="H148" s="207"/>
      <c r="I148" s="207"/>
      <c r="J148" s="207"/>
      <c r="K148" s="207"/>
      <c r="L148" s="207"/>
      <c r="M148" s="207"/>
      <c r="N148" s="207"/>
    </row>
    <row r="149" spans="3:14" x14ac:dyDescent="0.2">
      <c r="C149" s="206"/>
      <c r="D149" s="206"/>
      <c r="E149" s="206"/>
      <c r="F149" s="207"/>
      <c r="G149" s="207"/>
      <c r="H149" s="207"/>
      <c r="I149" s="207"/>
      <c r="J149" s="207"/>
      <c r="K149" s="207"/>
      <c r="L149" s="207"/>
      <c r="M149" s="207"/>
      <c r="N149" s="207"/>
    </row>
    <row r="150" spans="3:14" x14ac:dyDescent="0.2">
      <c r="C150" s="206"/>
      <c r="D150" s="206"/>
      <c r="E150" s="206"/>
      <c r="F150" s="207"/>
      <c r="G150" s="207"/>
      <c r="H150" s="207"/>
      <c r="I150" s="207"/>
      <c r="J150" s="207"/>
      <c r="K150" s="207"/>
      <c r="L150" s="207"/>
      <c r="M150" s="207"/>
      <c r="N150" s="207"/>
    </row>
    <row r="151" spans="3:14" x14ac:dyDescent="0.2">
      <c r="C151" s="206"/>
      <c r="D151" s="206"/>
      <c r="E151" s="206"/>
      <c r="F151" s="207"/>
      <c r="G151" s="207"/>
      <c r="H151" s="207"/>
      <c r="I151" s="207"/>
      <c r="J151" s="207"/>
      <c r="K151" s="207"/>
      <c r="L151" s="207"/>
      <c r="M151" s="207"/>
      <c r="N151" s="207"/>
    </row>
    <row r="152" spans="3:14" x14ac:dyDescent="0.2">
      <c r="C152" s="206"/>
      <c r="D152" s="206"/>
      <c r="E152" s="206"/>
      <c r="F152" s="207"/>
      <c r="G152" s="207"/>
      <c r="H152" s="207"/>
      <c r="I152" s="207"/>
      <c r="J152" s="207"/>
      <c r="K152" s="207"/>
      <c r="L152" s="207"/>
      <c r="M152" s="207"/>
      <c r="N152" s="207"/>
    </row>
    <row r="153" spans="3:14" x14ac:dyDescent="0.2">
      <c r="C153" s="206"/>
      <c r="D153" s="206"/>
      <c r="E153" s="206"/>
      <c r="F153" s="207"/>
      <c r="G153" s="207"/>
      <c r="H153" s="207"/>
      <c r="I153" s="207"/>
      <c r="J153" s="207"/>
      <c r="K153" s="207"/>
      <c r="L153" s="207"/>
      <c r="M153" s="207"/>
      <c r="N153" s="207"/>
    </row>
    <row r="154" spans="3:14" x14ac:dyDescent="0.2">
      <c r="C154" s="206"/>
      <c r="D154" s="206"/>
      <c r="E154" s="206"/>
      <c r="F154" s="207"/>
      <c r="G154" s="207"/>
      <c r="H154" s="207"/>
      <c r="I154" s="207"/>
      <c r="J154" s="207"/>
      <c r="K154" s="207"/>
      <c r="L154" s="207"/>
      <c r="M154" s="207"/>
      <c r="N154" s="207"/>
    </row>
    <row r="155" spans="3:14" x14ac:dyDescent="0.2">
      <c r="C155" s="206"/>
      <c r="D155" s="206"/>
      <c r="E155" s="206"/>
      <c r="F155" s="207"/>
      <c r="G155" s="207"/>
      <c r="H155" s="207"/>
      <c r="I155" s="207"/>
      <c r="J155" s="207"/>
      <c r="K155" s="207"/>
      <c r="L155" s="207"/>
      <c r="M155" s="207"/>
      <c r="N155" s="207"/>
    </row>
    <row r="156" spans="3:14" x14ac:dyDescent="0.2">
      <c r="C156" s="206"/>
      <c r="D156" s="206"/>
      <c r="E156" s="206"/>
      <c r="F156" s="207"/>
      <c r="G156" s="207"/>
      <c r="H156" s="207"/>
      <c r="I156" s="207"/>
      <c r="J156" s="207"/>
      <c r="K156" s="207"/>
      <c r="L156" s="207"/>
      <c r="M156" s="207"/>
      <c r="N156" s="207"/>
    </row>
    <row r="157" spans="3:14" x14ac:dyDescent="0.2">
      <c r="C157" s="206"/>
      <c r="D157" s="206"/>
      <c r="E157" s="206"/>
      <c r="F157" s="207"/>
      <c r="G157" s="207"/>
      <c r="H157" s="207"/>
      <c r="I157" s="207"/>
      <c r="J157" s="207"/>
      <c r="K157" s="207"/>
      <c r="L157" s="207"/>
      <c r="M157" s="207"/>
      <c r="N157" s="207"/>
    </row>
    <row r="158" spans="3:14" x14ac:dyDescent="0.2">
      <c r="C158" s="206"/>
      <c r="D158" s="206"/>
      <c r="E158" s="206"/>
      <c r="F158" s="207"/>
      <c r="G158" s="207"/>
      <c r="H158" s="207"/>
      <c r="I158" s="207"/>
      <c r="J158" s="207"/>
      <c r="K158" s="207"/>
      <c r="L158" s="207"/>
      <c r="M158" s="207"/>
      <c r="N158" s="207"/>
    </row>
    <row r="159" spans="3:14" x14ac:dyDescent="0.2">
      <c r="C159" s="206"/>
      <c r="D159" s="206"/>
      <c r="E159" s="206"/>
      <c r="F159" s="207"/>
      <c r="G159" s="207"/>
      <c r="H159" s="207"/>
      <c r="I159" s="207"/>
      <c r="J159" s="207"/>
      <c r="K159" s="207"/>
      <c r="L159" s="207"/>
      <c r="M159" s="207"/>
      <c r="N159" s="207"/>
    </row>
    <row r="160" spans="3:14" x14ac:dyDescent="0.2">
      <c r="C160" s="206"/>
      <c r="D160" s="206"/>
      <c r="E160" s="206"/>
      <c r="F160" s="207"/>
      <c r="G160" s="207"/>
      <c r="H160" s="207"/>
      <c r="I160" s="207"/>
      <c r="J160" s="207"/>
      <c r="K160" s="207"/>
      <c r="L160" s="207"/>
      <c r="M160" s="207"/>
      <c r="N160" s="207"/>
    </row>
    <row r="161" spans="3:14" x14ac:dyDescent="0.2">
      <c r="C161" s="206"/>
      <c r="D161" s="206"/>
      <c r="E161" s="206"/>
      <c r="F161" s="207"/>
      <c r="G161" s="207"/>
      <c r="H161" s="207"/>
      <c r="I161" s="207"/>
      <c r="J161" s="207"/>
      <c r="K161" s="207"/>
      <c r="L161" s="207"/>
      <c r="M161" s="207"/>
      <c r="N161" s="207"/>
    </row>
    <row r="162" spans="3:14" x14ac:dyDescent="0.2">
      <c r="C162" s="206"/>
      <c r="D162" s="206"/>
      <c r="E162" s="206"/>
      <c r="F162" s="207"/>
      <c r="G162" s="207"/>
      <c r="H162" s="207"/>
      <c r="I162" s="207"/>
      <c r="J162" s="207"/>
      <c r="K162" s="207"/>
      <c r="L162" s="207"/>
      <c r="M162" s="207"/>
      <c r="N162" s="207"/>
    </row>
    <row r="163" spans="3:14" x14ac:dyDescent="0.2">
      <c r="C163" s="206"/>
      <c r="D163" s="206"/>
      <c r="E163" s="206"/>
      <c r="F163" s="207"/>
      <c r="G163" s="207"/>
      <c r="H163" s="207"/>
      <c r="I163" s="207"/>
      <c r="J163" s="207"/>
      <c r="K163" s="207"/>
      <c r="L163" s="207"/>
      <c r="M163" s="207"/>
      <c r="N163" s="207"/>
    </row>
    <row r="164" spans="3:14" x14ac:dyDescent="0.2">
      <c r="C164" s="206"/>
      <c r="D164" s="206"/>
      <c r="E164" s="206"/>
      <c r="F164" s="207"/>
      <c r="G164" s="207"/>
      <c r="H164" s="207"/>
      <c r="I164" s="207"/>
      <c r="J164" s="207"/>
      <c r="K164" s="207"/>
      <c r="L164" s="207"/>
      <c r="M164" s="207"/>
      <c r="N164" s="207"/>
    </row>
    <row r="165" spans="3:14" x14ac:dyDescent="0.2">
      <c r="C165" s="206"/>
      <c r="D165" s="206"/>
      <c r="E165" s="206"/>
      <c r="F165" s="207"/>
      <c r="G165" s="207"/>
      <c r="H165" s="207"/>
      <c r="I165" s="207"/>
      <c r="J165" s="207"/>
      <c r="K165" s="207"/>
      <c r="L165" s="207"/>
      <c r="M165" s="207"/>
      <c r="N165" s="207"/>
    </row>
    <row r="166" spans="3:14" x14ac:dyDescent="0.2">
      <c r="C166" s="206"/>
      <c r="D166" s="206"/>
      <c r="E166" s="206"/>
      <c r="F166" s="207"/>
      <c r="G166" s="207"/>
      <c r="H166" s="207"/>
      <c r="I166" s="207"/>
      <c r="J166" s="207"/>
      <c r="K166" s="207"/>
      <c r="L166" s="207"/>
      <c r="M166" s="207"/>
      <c r="N166" s="207"/>
    </row>
    <row r="167" spans="3:14" x14ac:dyDescent="0.2">
      <c r="C167" s="206"/>
      <c r="D167" s="206"/>
      <c r="E167" s="206"/>
      <c r="F167" s="207"/>
      <c r="G167" s="207"/>
      <c r="H167" s="207"/>
      <c r="I167" s="207"/>
      <c r="J167" s="207"/>
      <c r="K167" s="207"/>
      <c r="L167" s="207"/>
      <c r="M167" s="207"/>
      <c r="N167" s="207"/>
    </row>
    <row r="168" spans="3:14" x14ac:dyDescent="0.2">
      <c r="C168" s="206"/>
      <c r="D168" s="206"/>
      <c r="E168" s="206"/>
      <c r="F168" s="207"/>
      <c r="G168" s="207"/>
      <c r="H168" s="207"/>
      <c r="I168" s="207"/>
      <c r="J168" s="207"/>
      <c r="K168" s="207"/>
      <c r="L168" s="207"/>
      <c r="M168" s="207"/>
      <c r="N168" s="207"/>
    </row>
    <row r="169" spans="3:14" x14ac:dyDescent="0.2">
      <c r="C169" s="206"/>
      <c r="D169" s="206"/>
      <c r="E169" s="206"/>
      <c r="F169" s="207"/>
      <c r="G169" s="207"/>
      <c r="H169" s="207"/>
      <c r="I169" s="207"/>
      <c r="J169" s="207"/>
      <c r="K169" s="207"/>
      <c r="L169" s="207"/>
      <c r="M169" s="207"/>
      <c r="N169" s="207"/>
    </row>
    <row r="170" spans="3:14" x14ac:dyDescent="0.2">
      <c r="C170" s="206"/>
      <c r="D170" s="206"/>
      <c r="E170" s="206"/>
      <c r="F170" s="207"/>
      <c r="G170" s="207"/>
      <c r="H170" s="207"/>
      <c r="I170" s="207"/>
      <c r="J170" s="207"/>
      <c r="K170" s="207"/>
      <c r="L170" s="207"/>
      <c r="M170" s="207"/>
      <c r="N170" s="207"/>
    </row>
    <row r="171" spans="3:14" x14ac:dyDescent="0.2">
      <c r="C171" s="206"/>
      <c r="D171" s="206"/>
      <c r="E171" s="206"/>
      <c r="F171" s="207"/>
      <c r="G171" s="207"/>
      <c r="H171" s="207"/>
      <c r="I171" s="207"/>
      <c r="J171" s="207"/>
      <c r="K171" s="207"/>
      <c r="L171" s="207"/>
      <c r="M171" s="207"/>
      <c r="N171" s="207"/>
    </row>
    <row r="172" spans="3:14" x14ac:dyDescent="0.2">
      <c r="C172" s="206"/>
      <c r="D172" s="206"/>
      <c r="E172" s="206"/>
      <c r="F172" s="207"/>
      <c r="G172" s="207"/>
      <c r="H172" s="207"/>
      <c r="I172" s="207"/>
      <c r="J172" s="207"/>
      <c r="K172" s="207"/>
      <c r="L172" s="207"/>
      <c r="M172" s="207"/>
      <c r="N172" s="207"/>
    </row>
    <row r="173" spans="3:14" x14ac:dyDescent="0.2">
      <c r="C173" s="206"/>
      <c r="D173" s="206"/>
      <c r="E173" s="206"/>
      <c r="F173" s="207"/>
      <c r="G173" s="207"/>
      <c r="H173" s="207"/>
      <c r="I173" s="207"/>
      <c r="J173" s="207"/>
      <c r="K173" s="207"/>
      <c r="L173" s="207"/>
      <c r="M173" s="207"/>
      <c r="N173" s="207"/>
    </row>
    <row r="174" spans="3:14" x14ac:dyDescent="0.2">
      <c r="C174" s="206"/>
      <c r="D174" s="206"/>
      <c r="E174" s="206"/>
      <c r="F174" s="207"/>
      <c r="G174" s="207"/>
      <c r="H174" s="207"/>
      <c r="I174" s="207"/>
      <c r="J174" s="207"/>
      <c r="K174" s="207"/>
      <c r="L174" s="207"/>
      <c r="M174" s="207"/>
      <c r="N174" s="207"/>
    </row>
    <row r="175" spans="3:14" x14ac:dyDescent="0.2">
      <c r="C175" s="206"/>
      <c r="D175" s="206"/>
      <c r="E175" s="206"/>
      <c r="F175" s="207"/>
      <c r="G175" s="207"/>
      <c r="H175" s="207"/>
      <c r="I175" s="207"/>
      <c r="J175" s="207"/>
      <c r="K175" s="207"/>
      <c r="L175" s="207"/>
      <c r="M175" s="207"/>
      <c r="N175" s="207"/>
    </row>
    <row r="176" spans="3:14" x14ac:dyDescent="0.2">
      <c r="C176" s="206"/>
      <c r="D176" s="206"/>
      <c r="E176" s="206"/>
      <c r="F176" s="207"/>
      <c r="G176" s="207"/>
      <c r="H176" s="207"/>
      <c r="I176" s="207"/>
      <c r="J176" s="207"/>
      <c r="K176" s="207"/>
      <c r="L176" s="207"/>
      <c r="M176" s="207"/>
      <c r="N176" s="207"/>
    </row>
    <row r="177" spans="3:14" x14ac:dyDescent="0.2">
      <c r="C177" s="206"/>
      <c r="D177" s="206"/>
      <c r="E177" s="206"/>
      <c r="F177" s="207"/>
      <c r="G177" s="207"/>
      <c r="H177" s="207"/>
      <c r="I177" s="207"/>
      <c r="J177" s="207"/>
      <c r="K177" s="207"/>
      <c r="L177" s="207"/>
      <c r="M177" s="207"/>
      <c r="N177" s="207"/>
    </row>
    <row r="178" spans="3:14" x14ac:dyDescent="0.2">
      <c r="C178" s="206"/>
      <c r="D178" s="206"/>
      <c r="E178" s="206"/>
      <c r="F178" s="207"/>
      <c r="G178" s="207"/>
      <c r="H178" s="207"/>
      <c r="I178" s="207"/>
      <c r="J178" s="207"/>
      <c r="K178" s="207"/>
      <c r="L178" s="207"/>
      <c r="M178" s="207"/>
      <c r="N178" s="207"/>
    </row>
    <row r="179" spans="3:14" x14ac:dyDescent="0.2">
      <c r="C179" s="206"/>
      <c r="D179" s="206"/>
      <c r="E179" s="206"/>
      <c r="F179" s="207"/>
      <c r="G179" s="207"/>
      <c r="H179" s="207"/>
      <c r="I179" s="207"/>
      <c r="J179" s="207"/>
      <c r="K179" s="207"/>
      <c r="L179" s="207"/>
      <c r="M179" s="207"/>
      <c r="N179" s="207"/>
    </row>
    <row r="180" spans="3:14" x14ac:dyDescent="0.2">
      <c r="C180" s="206"/>
      <c r="D180" s="206"/>
      <c r="E180" s="206"/>
      <c r="F180" s="207"/>
      <c r="G180" s="207"/>
      <c r="H180" s="207"/>
      <c r="I180" s="207"/>
      <c r="J180" s="207"/>
      <c r="K180" s="207"/>
      <c r="L180" s="207"/>
      <c r="M180" s="207"/>
      <c r="N180" s="207"/>
    </row>
    <row r="181" spans="3:14" x14ac:dyDescent="0.2">
      <c r="C181" s="206"/>
      <c r="D181" s="206"/>
      <c r="E181" s="206"/>
      <c r="F181" s="207"/>
      <c r="G181" s="207"/>
      <c r="H181" s="207"/>
      <c r="I181" s="207"/>
      <c r="J181" s="207"/>
      <c r="K181" s="207"/>
      <c r="L181" s="207"/>
      <c r="M181" s="207"/>
      <c r="N181" s="207"/>
    </row>
    <row r="182" spans="3:14" x14ac:dyDescent="0.2">
      <c r="C182" s="206"/>
      <c r="D182" s="206"/>
      <c r="E182" s="206"/>
      <c r="F182" s="207"/>
      <c r="G182" s="207"/>
      <c r="H182" s="207"/>
      <c r="I182" s="207"/>
      <c r="J182" s="207"/>
      <c r="K182" s="207"/>
      <c r="L182" s="207"/>
      <c r="M182" s="207"/>
      <c r="N182" s="207"/>
    </row>
    <row r="183" spans="3:14" x14ac:dyDescent="0.2">
      <c r="C183" s="206"/>
      <c r="D183" s="206"/>
      <c r="E183" s="206"/>
      <c r="F183" s="207"/>
      <c r="G183" s="207"/>
      <c r="H183" s="207"/>
      <c r="I183" s="207"/>
      <c r="J183" s="207"/>
      <c r="K183" s="207"/>
      <c r="L183" s="207"/>
      <c r="M183" s="207"/>
      <c r="N183" s="207"/>
    </row>
    <row r="184" spans="3:14" x14ac:dyDescent="0.2">
      <c r="C184" s="206"/>
      <c r="D184" s="206"/>
      <c r="E184" s="206"/>
      <c r="F184" s="207"/>
      <c r="G184" s="207"/>
      <c r="H184" s="207"/>
      <c r="I184" s="207"/>
      <c r="J184" s="207"/>
      <c r="K184" s="207"/>
      <c r="L184" s="207"/>
      <c r="M184" s="207"/>
      <c r="N184" s="207"/>
    </row>
    <row r="185" spans="3:14" x14ac:dyDescent="0.2">
      <c r="C185" s="206"/>
      <c r="D185" s="206"/>
      <c r="E185" s="206"/>
      <c r="F185" s="207"/>
      <c r="G185" s="207"/>
      <c r="H185" s="207"/>
      <c r="I185" s="207"/>
      <c r="J185" s="207"/>
      <c r="K185" s="207"/>
      <c r="L185" s="207"/>
      <c r="M185" s="207"/>
      <c r="N185" s="207"/>
    </row>
    <row r="186" spans="3:14" x14ac:dyDescent="0.2">
      <c r="C186" s="206"/>
      <c r="D186" s="206"/>
      <c r="E186" s="206"/>
      <c r="F186" s="207"/>
      <c r="G186" s="207"/>
      <c r="H186" s="207"/>
      <c r="I186" s="207"/>
      <c r="J186" s="207"/>
      <c r="K186" s="207"/>
      <c r="L186" s="207"/>
      <c r="M186" s="207"/>
      <c r="N186" s="207"/>
    </row>
    <row r="187" spans="3:14" x14ac:dyDescent="0.2">
      <c r="C187" s="206"/>
      <c r="D187" s="206"/>
      <c r="E187" s="206"/>
      <c r="F187" s="207"/>
      <c r="G187" s="207"/>
      <c r="H187" s="207"/>
      <c r="I187" s="207"/>
      <c r="J187" s="207"/>
      <c r="K187" s="207"/>
      <c r="L187" s="207"/>
      <c r="M187" s="207"/>
      <c r="N187" s="207"/>
    </row>
    <row r="188" spans="3:14" x14ac:dyDescent="0.2">
      <c r="C188" s="206"/>
      <c r="D188" s="206"/>
      <c r="E188" s="206"/>
      <c r="F188" s="207"/>
      <c r="G188" s="207"/>
      <c r="H188" s="207"/>
      <c r="I188" s="207"/>
      <c r="J188" s="207"/>
      <c r="K188" s="207"/>
      <c r="L188" s="207"/>
      <c r="M188" s="207"/>
      <c r="N188" s="207"/>
    </row>
    <row r="189" spans="3:14" x14ac:dyDescent="0.2">
      <c r="C189" s="206"/>
      <c r="D189" s="206"/>
      <c r="E189" s="206"/>
      <c r="F189" s="207"/>
      <c r="G189" s="207"/>
      <c r="H189" s="207"/>
      <c r="I189" s="207"/>
      <c r="J189" s="207"/>
      <c r="K189" s="207"/>
      <c r="L189" s="207"/>
      <c r="M189" s="207"/>
      <c r="N189" s="207"/>
    </row>
    <row r="190" spans="3:14" x14ac:dyDescent="0.2">
      <c r="C190" s="206"/>
      <c r="D190" s="206"/>
      <c r="E190" s="206"/>
      <c r="F190" s="207"/>
      <c r="G190" s="207"/>
      <c r="H190" s="207"/>
      <c r="I190" s="207"/>
      <c r="J190" s="207"/>
      <c r="K190" s="207"/>
      <c r="L190" s="207"/>
      <c r="M190" s="207"/>
      <c r="N190" s="207"/>
    </row>
    <row r="191" spans="3:14" x14ac:dyDescent="0.2">
      <c r="C191" s="206"/>
      <c r="D191" s="206"/>
      <c r="E191" s="206"/>
      <c r="F191" s="207"/>
      <c r="G191" s="207"/>
      <c r="H191" s="207"/>
      <c r="I191" s="207"/>
      <c r="J191" s="207"/>
      <c r="K191" s="207"/>
      <c r="L191" s="207"/>
      <c r="M191" s="207"/>
      <c r="N191" s="207"/>
    </row>
    <row r="192" spans="3:14" x14ac:dyDescent="0.2">
      <c r="C192" s="206"/>
      <c r="D192" s="206"/>
      <c r="E192" s="206"/>
      <c r="F192" s="207"/>
      <c r="G192" s="207"/>
      <c r="H192" s="207"/>
      <c r="I192" s="207"/>
      <c r="J192" s="207"/>
      <c r="K192" s="207"/>
      <c r="L192" s="207"/>
      <c r="M192" s="207"/>
      <c r="N192" s="207"/>
    </row>
    <row r="193" spans="3:14" x14ac:dyDescent="0.2">
      <c r="C193" s="206"/>
      <c r="D193" s="206"/>
      <c r="E193" s="206"/>
      <c r="F193" s="207"/>
      <c r="G193" s="207"/>
      <c r="H193" s="207"/>
      <c r="I193" s="207"/>
      <c r="J193" s="207"/>
      <c r="K193" s="207"/>
      <c r="L193" s="207"/>
      <c r="M193" s="207"/>
      <c r="N193" s="207"/>
    </row>
    <row r="194" spans="3:14" x14ac:dyDescent="0.2">
      <c r="C194" s="206"/>
      <c r="D194" s="206"/>
      <c r="E194" s="206"/>
      <c r="F194" s="207"/>
      <c r="G194" s="207"/>
      <c r="H194" s="207"/>
      <c r="I194" s="207"/>
      <c r="J194" s="207"/>
      <c r="K194" s="207"/>
      <c r="L194" s="207"/>
      <c r="M194" s="207"/>
      <c r="N194" s="207"/>
    </row>
    <row r="195" spans="3:14" x14ac:dyDescent="0.2">
      <c r="C195" s="206"/>
      <c r="D195" s="206"/>
      <c r="E195" s="206"/>
      <c r="F195" s="207"/>
      <c r="G195" s="207"/>
      <c r="H195" s="207"/>
      <c r="I195" s="207"/>
      <c r="J195" s="207"/>
      <c r="K195" s="207"/>
      <c r="L195" s="207"/>
      <c r="M195" s="207"/>
      <c r="N195" s="207"/>
    </row>
    <row r="196" spans="3:14" x14ac:dyDescent="0.2">
      <c r="C196" s="206"/>
      <c r="D196" s="206"/>
      <c r="E196" s="206"/>
      <c r="F196" s="207"/>
      <c r="G196" s="207"/>
      <c r="H196" s="207"/>
      <c r="I196" s="207"/>
      <c r="J196" s="207"/>
      <c r="K196" s="207"/>
      <c r="L196" s="207"/>
      <c r="M196" s="207"/>
      <c r="N196" s="207"/>
    </row>
    <row r="197" spans="3:14" x14ac:dyDescent="0.2">
      <c r="C197" s="206"/>
      <c r="D197" s="206"/>
      <c r="E197" s="206"/>
      <c r="F197" s="207"/>
      <c r="G197" s="207"/>
      <c r="H197" s="207"/>
      <c r="I197" s="207"/>
      <c r="J197" s="207"/>
      <c r="K197" s="207"/>
      <c r="L197" s="207"/>
      <c r="M197" s="207"/>
      <c r="N197" s="207"/>
    </row>
    <row r="198" spans="3:14" x14ac:dyDescent="0.2">
      <c r="C198" s="206"/>
      <c r="D198" s="206"/>
      <c r="E198" s="206"/>
      <c r="F198" s="207"/>
      <c r="G198" s="207"/>
      <c r="H198" s="207"/>
      <c r="I198" s="207"/>
      <c r="J198" s="207"/>
      <c r="K198" s="207"/>
      <c r="L198" s="207"/>
      <c r="M198" s="207"/>
      <c r="N198" s="207"/>
    </row>
    <row r="199" spans="3:14" x14ac:dyDescent="0.2">
      <c r="C199" s="206"/>
      <c r="D199" s="206"/>
      <c r="E199" s="206"/>
      <c r="F199" s="207"/>
      <c r="G199" s="207"/>
      <c r="H199" s="207"/>
      <c r="I199" s="207"/>
      <c r="J199" s="207"/>
      <c r="K199" s="207"/>
      <c r="L199" s="207"/>
      <c r="M199" s="207"/>
      <c r="N199" s="207"/>
    </row>
    <row r="200" spans="3:14" x14ac:dyDescent="0.2">
      <c r="C200" s="206"/>
      <c r="D200" s="206"/>
      <c r="E200" s="206"/>
      <c r="F200" s="207"/>
      <c r="G200" s="207"/>
      <c r="H200" s="207"/>
      <c r="I200" s="207"/>
      <c r="J200" s="207"/>
      <c r="K200" s="207"/>
      <c r="L200" s="207"/>
      <c r="M200" s="207"/>
      <c r="N200" s="207"/>
    </row>
    <row r="201" spans="3:14" x14ac:dyDescent="0.2">
      <c r="C201" s="206"/>
      <c r="D201" s="206"/>
      <c r="E201" s="206"/>
      <c r="F201" s="207"/>
      <c r="G201" s="207"/>
      <c r="H201" s="207"/>
      <c r="I201" s="207"/>
      <c r="J201" s="207"/>
      <c r="K201" s="207"/>
      <c r="L201" s="207"/>
      <c r="M201" s="207"/>
      <c r="N201" s="207"/>
    </row>
    <row r="202" spans="3:14" x14ac:dyDescent="0.2">
      <c r="C202" s="206"/>
      <c r="D202" s="206"/>
      <c r="E202" s="206"/>
      <c r="F202" s="207"/>
      <c r="G202" s="207"/>
      <c r="H202" s="207"/>
      <c r="I202" s="207"/>
      <c r="J202" s="207"/>
      <c r="K202" s="207"/>
      <c r="L202" s="207"/>
      <c r="M202" s="207"/>
      <c r="N202" s="207"/>
    </row>
    <row r="203" spans="3:14" x14ac:dyDescent="0.2">
      <c r="C203" s="206"/>
      <c r="D203" s="206"/>
      <c r="E203" s="206"/>
      <c r="F203" s="207"/>
      <c r="G203" s="207"/>
      <c r="H203" s="207"/>
      <c r="I203" s="207"/>
      <c r="J203" s="207"/>
      <c r="K203" s="207"/>
      <c r="L203" s="207"/>
      <c r="M203" s="207"/>
      <c r="N203" s="207"/>
    </row>
    <row r="204" spans="3:14" x14ac:dyDescent="0.2">
      <c r="C204" s="206"/>
      <c r="D204" s="206"/>
      <c r="E204" s="206"/>
      <c r="F204" s="207"/>
      <c r="G204" s="207"/>
      <c r="H204" s="207"/>
      <c r="I204" s="207"/>
      <c r="J204" s="207"/>
      <c r="K204" s="207"/>
      <c r="L204" s="207"/>
      <c r="M204" s="207"/>
      <c r="N204" s="207"/>
    </row>
    <row r="205" spans="3:14" x14ac:dyDescent="0.2">
      <c r="C205" s="206"/>
      <c r="D205" s="206"/>
      <c r="E205" s="206"/>
      <c r="F205" s="207"/>
      <c r="G205" s="207"/>
      <c r="H205" s="207"/>
      <c r="I205" s="207"/>
      <c r="J205" s="207"/>
      <c r="K205" s="207"/>
      <c r="L205" s="207"/>
      <c r="M205" s="207"/>
      <c r="N205" s="207"/>
    </row>
    <row r="206" spans="3:14" x14ac:dyDescent="0.2">
      <c r="C206" s="206"/>
      <c r="D206" s="206"/>
      <c r="E206" s="206"/>
      <c r="F206" s="207"/>
      <c r="G206" s="207"/>
      <c r="H206" s="207"/>
      <c r="I206" s="207"/>
      <c r="J206" s="207"/>
      <c r="K206" s="207"/>
      <c r="L206" s="207"/>
      <c r="M206" s="207"/>
      <c r="N206" s="207"/>
    </row>
    <row r="207" spans="3:14" x14ac:dyDescent="0.2">
      <c r="C207" s="206"/>
      <c r="D207" s="206"/>
      <c r="E207" s="206"/>
      <c r="F207" s="207"/>
      <c r="G207" s="207"/>
      <c r="H207" s="207"/>
      <c r="I207" s="207"/>
      <c r="J207" s="207"/>
      <c r="K207" s="207"/>
      <c r="L207" s="207"/>
      <c r="M207" s="207"/>
      <c r="N207" s="207"/>
    </row>
    <row r="208" spans="3:14" x14ac:dyDescent="0.2">
      <c r="C208" s="206"/>
      <c r="D208" s="206"/>
      <c r="E208" s="206"/>
      <c r="F208" s="207"/>
      <c r="G208" s="207"/>
      <c r="H208" s="207"/>
      <c r="I208" s="207"/>
      <c r="J208" s="207"/>
      <c r="K208" s="207"/>
      <c r="L208" s="207"/>
      <c r="M208" s="207"/>
      <c r="N208" s="207"/>
    </row>
    <row r="209" spans="3:14" x14ac:dyDescent="0.2">
      <c r="C209" s="206"/>
      <c r="D209" s="206"/>
      <c r="E209" s="206"/>
      <c r="F209" s="207"/>
      <c r="G209" s="207"/>
      <c r="H209" s="207"/>
      <c r="I209" s="207"/>
      <c r="J209" s="207"/>
      <c r="K209" s="207"/>
      <c r="L209" s="207"/>
      <c r="M209" s="207"/>
      <c r="N209" s="207"/>
    </row>
    <row r="210" spans="3:14" x14ac:dyDescent="0.2">
      <c r="C210" s="206"/>
      <c r="D210" s="206"/>
      <c r="E210" s="206"/>
      <c r="F210" s="207"/>
      <c r="G210" s="207"/>
      <c r="H210" s="207"/>
      <c r="I210" s="207"/>
      <c r="J210" s="207"/>
      <c r="K210" s="207"/>
      <c r="L210" s="207"/>
      <c r="M210" s="207"/>
      <c r="N210" s="207"/>
    </row>
    <row r="211" spans="3:14" x14ac:dyDescent="0.2">
      <c r="C211" s="206"/>
      <c r="D211" s="206"/>
      <c r="E211" s="206"/>
      <c r="F211" s="207"/>
      <c r="G211" s="207"/>
      <c r="H211" s="207"/>
      <c r="I211" s="207"/>
      <c r="J211" s="207"/>
      <c r="K211" s="207"/>
      <c r="L211" s="207"/>
      <c r="M211" s="207"/>
      <c r="N211" s="207"/>
    </row>
    <row r="212" spans="3:14" x14ac:dyDescent="0.2">
      <c r="C212" s="206"/>
      <c r="D212" s="206"/>
      <c r="E212" s="206"/>
      <c r="F212" s="207"/>
      <c r="G212" s="207"/>
      <c r="H212" s="207"/>
      <c r="I212" s="207"/>
      <c r="J212" s="207"/>
      <c r="K212" s="207"/>
      <c r="L212" s="207"/>
      <c r="M212" s="207"/>
      <c r="N212" s="207"/>
    </row>
    <row r="213" spans="3:14" x14ac:dyDescent="0.2">
      <c r="C213" s="206"/>
      <c r="D213" s="206"/>
      <c r="E213" s="206"/>
      <c r="F213" s="207"/>
      <c r="G213" s="207"/>
      <c r="H213" s="207"/>
      <c r="I213" s="207"/>
      <c r="J213" s="207"/>
      <c r="K213" s="207"/>
      <c r="L213" s="207"/>
      <c r="M213" s="207"/>
      <c r="N213" s="207"/>
    </row>
    <row r="214" spans="3:14" x14ac:dyDescent="0.2">
      <c r="C214" s="206"/>
      <c r="D214" s="206"/>
      <c r="E214" s="206"/>
      <c r="F214" s="207"/>
      <c r="G214" s="207"/>
      <c r="H214" s="207"/>
      <c r="I214" s="207"/>
      <c r="J214" s="207"/>
      <c r="K214" s="207"/>
      <c r="L214" s="207"/>
      <c r="M214" s="207"/>
      <c r="N214" s="207"/>
    </row>
    <row r="215" spans="3:14" x14ac:dyDescent="0.2">
      <c r="C215" s="206"/>
      <c r="D215" s="206"/>
      <c r="E215" s="206"/>
      <c r="F215" s="207"/>
      <c r="G215" s="207"/>
      <c r="H215" s="207"/>
      <c r="I215" s="207"/>
      <c r="J215" s="207"/>
      <c r="K215" s="207"/>
      <c r="L215" s="207"/>
      <c r="M215" s="207"/>
      <c r="N215" s="207"/>
    </row>
    <row r="216" spans="3:14" x14ac:dyDescent="0.2">
      <c r="C216" s="206"/>
      <c r="D216" s="206"/>
      <c r="E216" s="206"/>
      <c r="F216" s="207"/>
      <c r="G216" s="207"/>
      <c r="H216" s="207"/>
      <c r="I216" s="207"/>
      <c r="J216" s="207"/>
      <c r="K216" s="207"/>
      <c r="L216" s="207"/>
      <c r="M216" s="207"/>
      <c r="N216" s="207"/>
    </row>
    <row r="217" spans="3:14" x14ac:dyDescent="0.2">
      <c r="C217" s="206"/>
      <c r="D217" s="206"/>
      <c r="E217" s="206"/>
      <c r="F217" s="207"/>
      <c r="G217" s="207"/>
      <c r="H217" s="207"/>
      <c r="I217" s="207"/>
      <c r="J217" s="207"/>
      <c r="K217" s="207"/>
      <c r="L217" s="207"/>
      <c r="M217" s="207"/>
      <c r="N217" s="207"/>
    </row>
    <row r="218" spans="3:14" x14ac:dyDescent="0.2">
      <c r="C218" s="206"/>
      <c r="D218" s="206"/>
      <c r="E218" s="206"/>
      <c r="F218" s="207"/>
      <c r="G218" s="207"/>
      <c r="H218" s="207"/>
      <c r="I218" s="207"/>
      <c r="J218" s="207"/>
      <c r="K218" s="207"/>
      <c r="L218" s="207"/>
      <c r="M218" s="207"/>
      <c r="N218" s="207"/>
    </row>
    <row r="219" spans="3:14" x14ac:dyDescent="0.2">
      <c r="C219" s="206"/>
      <c r="D219" s="206"/>
      <c r="E219" s="206"/>
      <c r="F219" s="207"/>
      <c r="G219" s="207"/>
      <c r="H219" s="207"/>
      <c r="I219" s="207"/>
      <c r="J219" s="207"/>
      <c r="K219" s="207"/>
      <c r="L219" s="207"/>
      <c r="M219" s="207"/>
      <c r="N219" s="207"/>
    </row>
    <row r="220" spans="3:14" x14ac:dyDescent="0.2">
      <c r="C220" s="206"/>
      <c r="D220" s="206"/>
      <c r="E220" s="206"/>
      <c r="F220" s="207"/>
      <c r="G220" s="207"/>
      <c r="H220" s="207"/>
      <c r="I220" s="207"/>
      <c r="J220" s="207"/>
      <c r="K220" s="207"/>
      <c r="L220" s="207"/>
      <c r="M220" s="207"/>
      <c r="N220" s="207"/>
    </row>
    <row r="221" spans="3:14" x14ac:dyDescent="0.2">
      <c r="C221" s="206"/>
      <c r="D221" s="206"/>
      <c r="E221" s="206"/>
      <c r="F221" s="207"/>
      <c r="G221" s="207"/>
      <c r="H221" s="207"/>
      <c r="I221" s="207"/>
      <c r="J221" s="207"/>
      <c r="K221" s="207"/>
      <c r="L221" s="207"/>
      <c r="M221" s="207"/>
      <c r="N221" s="207"/>
    </row>
    <row r="222" spans="3:14" x14ac:dyDescent="0.2">
      <c r="C222" s="206"/>
      <c r="D222" s="206"/>
      <c r="E222" s="206"/>
      <c r="F222" s="207"/>
      <c r="G222" s="207"/>
      <c r="H222" s="207"/>
      <c r="I222" s="207"/>
      <c r="J222" s="207"/>
      <c r="K222" s="207"/>
      <c r="L222" s="207"/>
      <c r="M222" s="207"/>
      <c r="N222" s="207"/>
    </row>
    <row r="223" spans="3:14" x14ac:dyDescent="0.2">
      <c r="C223" s="206"/>
      <c r="D223" s="206"/>
      <c r="E223" s="206"/>
      <c r="F223" s="207"/>
      <c r="G223" s="207"/>
      <c r="H223" s="207"/>
      <c r="I223" s="207"/>
      <c r="J223" s="207"/>
      <c r="K223" s="207"/>
      <c r="L223" s="207"/>
      <c r="M223" s="207"/>
      <c r="N223" s="207"/>
    </row>
    <row r="224" spans="3:14" x14ac:dyDescent="0.2">
      <c r="C224" s="206"/>
      <c r="D224" s="206"/>
      <c r="E224" s="206"/>
      <c r="F224" s="207"/>
      <c r="G224" s="207"/>
      <c r="H224" s="207"/>
      <c r="I224" s="207"/>
      <c r="J224" s="207"/>
      <c r="K224" s="207"/>
      <c r="L224" s="207"/>
      <c r="M224" s="207"/>
      <c r="N224" s="207"/>
    </row>
    <row r="225" spans="3:14" x14ac:dyDescent="0.2">
      <c r="C225" s="206"/>
      <c r="D225" s="206"/>
      <c r="E225" s="206"/>
      <c r="F225" s="207"/>
      <c r="G225" s="207"/>
      <c r="H225" s="207"/>
      <c r="I225" s="207"/>
      <c r="J225" s="207"/>
      <c r="K225" s="207"/>
      <c r="L225" s="207"/>
      <c r="M225" s="207"/>
      <c r="N225" s="207"/>
    </row>
    <row r="226" spans="3:14" x14ac:dyDescent="0.2">
      <c r="C226" s="206"/>
      <c r="D226" s="206"/>
      <c r="E226" s="206"/>
      <c r="F226" s="207"/>
      <c r="G226" s="207"/>
      <c r="H226" s="207"/>
      <c r="I226" s="207"/>
      <c r="J226" s="207"/>
      <c r="K226" s="207"/>
      <c r="L226" s="207"/>
      <c r="M226" s="207"/>
      <c r="N226" s="207"/>
    </row>
    <row r="227" spans="3:14" x14ac:dyDescent="0.2">
      <c r="C227" s="206"/>
      <c r="D227" s="206"/>
      <c r="E227" s="206"/>
      <c r="F227" s="207"/>
      <c r="G227" s="207"/>
      <c r="H227" s="207"/>
      <c r="I227" s="207"/>
      <c r="J227" s="207"/>
      <c r="K227" s="207"/>
      <c r="L227" s="207"/>
      <c r="M227" s="207"/>
      <c r="N227" s="207"/>
    </row>
    <row r="228" spans="3:14" x14ac:dyDescent="0.2">
      <c r="C228" s="206"/>
      <c r="D228" s="206"/>
      <c r="E228" s="206"/>
      <c r="F228" s="207"/>
      <c r="G228" s="207"/>
      <c r="H228" s="207"/>
      <c r="I228" s="207"/>
      <c r="J228" s="207"/>
      <c r="K228" s="207"/>
      <c r="L228" s="207"/>
      <c r="M228" s="207"/>
      <c r="N228" s="207"/>
    </row>
    <row r="229" spans="3:14" x14ac:dyDescent="0.2">
      <c r="C229" s="206"/>
      <c r="D229" s="206"/>
      <c r="E229" s="206"/>
      <c r="F229" s="207"/>
      <c r="G229" s="207"/>
      <c r="H229" s="207"/>
      <c r="I229" s="207"/>
      <c r="J229" s="207"/>
      <c r="K229" s="207"/>
      <c r="L229" s="207"/>
      <c r="M229" s="207"/>
      <c r="N229" s="207"/>
    </row>
    <row r="230" spans="3:14" x14ac:dyDescent="0.2">
      <c r="C230" s="206"/>
      <c r="D230" s="206"/>
      <c r="E230" s="206"/>
      <c r="F230" s="207"/>
      <c r="G230" s="207"/>
      <c r="H230" s="207"/>
      <c r="I230" s="207"/>
      <c r="J230" s="207"/>
      <c r="K230" s="207"/>
      <c r="L230" s="207"/>
      <c r="M230" s="207"/>
      <c r="N230" s="207"/>
    </row>
    <row r="231" spans="3:14" x14ac:dyDescent="0.2">
      <c r="C231" s="206"/>
      <c r="D231" s="206"/>
      <c r="E231" s="206"/>
      <c r="F231" s="207"/>
      <c r="G231" s="207"/>
      <c r="H231" s="207"/>
      <c r="I231" s="207"/>
      <c r="J231" s="207"/>
      <c r="K231" s="207"/>
      <c r="L231" s="207"/>
      <c r="M231" s="207"/>
      <c r="N231" s="207"/>
    </row>
    <row r="232" spans="3:14" x14ac:dyDescent="0.2">
      <c r="C232" s="206"/>
      <c r="D232" s="206"/>
      <c r="E232" s="206"/>
      <c r="F232" s="207"/>
      <c r="G232" s="207"/>
      <c r="H232" s="207"/>
      <c r="I232" s="207"/>
      <c r="J232" s="207"/>
      <c r="K232" s="207"/>
      <c r="L232" s="207"/>
      <c r="M232" s="207"/>
      <c r="N232" s="207"/>
    </row>
    <row r="233" spans="3:14" x14ac:dyDescent="0.2">
      <c r="C233" s="206"/>
      <c r="D233" s="206"/>
      <c r="E233" s="206"/>
      <c r="F233" s="207"/>
      <c r="G233" s="207"/>
      <c r="H233" s="207"/>
      <c r="I233" s="207"/>
      <c r="J233" s="207"/>
      <c r="K233" s="207"/>
      <c r="L233" s="207"/>
      <c r="M233" s="207"/>
      <c r="N233" s="207"/>
    </row>
    <row r="234" spans="3:14" x14ac:dyDescent="0.2">
      <c r="C234" s="206"/>
      <c r="D234" s="206"/>
      <c r="E234" s="206"/>
      <c r="F234" s="207"/>
      <c r="G234" s="207"/>
      <c r="H234" s="207"/>
      <c r="I234" s="207"/>
      <c r="J234" s="207"/>
      <c r="K234" s="207"/>
      <c r="L234" s="207"/>
      <c r="M234" s="207"/>
      <c r="N234" s="207"/>
    </row>
    <row r="235" spans="3:14" x14ac:dyDescent="0.2">
      <c r="C235" s="206"/>
      <c r="D235" s="206"/>
      <c r="E235" s="206"/>
      <c r="F235" s="207"/>
      <c r="G235" s="207"/>
      <c r="H235" s="207"/>
      <c r="I235" s="207"/>
      <c r="J235" s="207"/>
      <c r="K235" s="207"/>
      <c r="L235" s="207"/>
      <c r="M235" s="207"/>
      <c r="N235" s="207"/>
    </row>
    <row r="236" spans="3:14" x14ac:dyDescent="0.2">
      <c r="C236" s="206"/>
      <c r="D236" s="206"/>
      <c r="E236" s="206"/>
      <c r="F236" s="207"/>
      <c r="G236" s="207"/>
      <c r="H236" s="207"/>
      <c r="I236" s="207"/>
      <c r="J236" s="207"/>
      <c r="K236" s="207"/>
      <c r="L236" s="207"/>
      <c r="M236" s="207"/>
      <c r="N236" s="207"/>
    </row>
    <row r="237" spans="3:14" x14ac:dyDescent="0.2">
      <c r="C237" s="206"/>
      <c r="D237" s="206"/>
      <c r="E237" s="206"/>
      <c r="F237" s="207"/>
      <c r="G237" s="207"/>
      <c r="H237" s="207"/>
      <c r="I237" s="207"/>
      <c r="J237" s="207"/>
      <c r="K237" s="207"/>
      <c r="L237" s="207"/>
      <c r="M237" s="207"/>
      <c r="N237" s="207"/>
    </row>
    <row r="238" spans="3:14" x14ac:dyDescent="0.2">
      <c r="C238" s="206"/>
      <c r="D238" s="206"/>
      <c r="E238" s="206"/>
      <c r="F238" s="207"/>
      <c r="G238" s="207"/>
      <c r="H238" s="207"/>
      <c r="I238" s="207"/>
      <c r="J238" s="207"/>
      <c r="K238" s="207"/>
      <c r="L238" s="207"/>
      <c r="M238" s="207"/>
      <c r="N238" s="207"/>
    </row>
    <row r="239" spans="3:14" x14ac:dyDescent="0.2">
      <c r="C239" s="206"/>
      <c r="D239" s="206"/>
      <c r="E239" s="206"/>
      <c r="F239" s="207"/>
      <c r="G239" s="207"/>
      <c r="H239" s="207"/>
      <c r="I239" s="207"/>
      <c r="J239" s="207"/>
      <c r="K239" s="207"/>
      <c r="L239" s="207"/>
      <c r="M239" s="207"/>
      <c r="N239" s="207"/>
    </row>
    <row r="240" spans="3:14" x14ac:dyDescent="0.2">
      <c r="C240" s="206"/>
      <c r="D240" s="206"/>
      <c r="E240" s="206"/>
      <c r="F240" s="207"/>
      <c r="G240" s="207"/>
      <c r="H240" s="207"/>
      <c r="I240" s="207"/>
      <c r="J240" s="207"/>
      <c r="K240" s="207"/>
      <c r="L240" s="207"/>
      <c r="M240" s="207"/>
      <c r="N240" s="207"/>
    </row>
    <row r="241" spans="3:14" x14ac:dyDescent="0.2">
      <c r="C241" s="206"/>
      <c r="D241" s="206"/>
      <c r="E241" s="206"/>
      <c r="F241" s="207"/>
      <c r="G241" s="207"/>
      <c r="H241" s="207"/>
      <c r="I241" s="207"/>
      <c r="J241" s="207"/>
      <c r="K241" s="207"/>
      <c r="L241" s="207"/>
      <c r="M241" s="207"/>
      <c r="N241" s="207"/>
    </row>
    <row r="242" spans="3:14" x14ac:dyDescent="0.2">
      <c r="C242" s="206"/>
      <c r="D242" s="206"/>
      <c r="E242" s="206"/>
      <c r="F242" s="207"/>
      <c r="G242" s="207"/>
      <c r="H242" s="207"/>
      <c r="I242" s="207"/>
      <c r="J242" s="207"/>
      <c r="K242" s="207"/>
      <c r="L242" s="207"/>
      <c r="M242" s="207"/>
      <c r="N242" s="207"/>
    </row>
  </sheetData>
  <conditionalFormatting sqref="D28:D29">
    <cfRule type="cellIs" dxfId="3" priority="1" stopIfTrue="1" operator="greaterThan">
      <formula>170</formula>
    </cfRule>
    <cfRule type="cellIs" dxfId="2" priority="2" stopIfTrue="1" operator="lessThan">
      <formula>70</formula>
    </cfRule>
  </conditionalFormatting>
  <printOptions horizontalCentered="1"/>
  <pageMargins left="0.59055118110236227" right="0.59055118110236227" top="0.59055118110236227" bottom="0.59055118110236227" header="0.59055118110236227" footer="0.59055118110236227"/>
  <pageSetup paperSize="119" scale="95" firstPageNumber="179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tabColor rgb="FF00B0F0"/>
  </sheetPr>
  <dimension ref="A1:O74"/>
  <sheetViews>
    <sheetView showGridLines="0" topLeftCell="C7" zoomScaleNormal="100" zoomScaleSheetLayoutView="100" workbookViewId="0">
      <selection activeCell="C52" activeCellId="5" sqref="A9:XFD9 A25:XFD25 A41:XFD41 A46:XFD46 A49:XFD49 A52:XFD52"/>
    </sheetView>
  </sheetViews>
  <sheetFormatPr baseColWidth="10" defaultColWidth="8.44140625" defaultRowHeight="10.199999999999999" x14ac:dyDescent="0.2"/>
  <cols>
    <col min="1" max="1" width="10.44140625" style="36" hidden="1" customWidth="1"/>
    <col min="2" max="2" width="5.33203125" style="37" hidden="1" customWidth="1"/>
    <col min="3" max="3" width="49.6640625" style="36" customWidth="1"/>
    <col min="4" max="4" width="10.5546875" style="36" hidden="1" customWidth="1"/>
    <col min="5" max="5" width="10.6640625" style="36" hidden="1" customWidth="1"/>
    <col min="6" max="6" width="10.6640625" style="45" customWidth="1"/>
    <col min="7" max="7" width="9.5546875" style="45" hidden="1" customWidth="1"/>
    <col min="8" max="8" width="10.6640625" style="45" hidden="1" customWidth="1"/>
    <col min="9" max="9" width="1.6640625" style="45" customWidth="1"/>
    <col min="10" max="10" width="10.6640625" style="45" customWidth="1"/>
    <col min="11" max="11" width="17.109375" style="45" hidden="1" customWidth="1"/>
    <col min="12" max="12" width="10.88671875" style="45" hidden="1" customWidth="1"/>
    <col min="13" max="13" width="1.6640625" style="45" customWidth="1"/>
    <col min="14" max="14" width="10.6640625" style="45" customWidth="1"/>
    <col min="15" max="16384" width="8.44140625" style="36"/>
  </cols>
  <sheetData>
    <row r="1" spans="1:14" s="31" customFormat="1" ht="15" customHeight="1" x14ac:dyDescent="0.25">
      <c r="B1" s="32"/>
      <c r="C1" s="33" t="s">
        <v>219</v>
      </c>
      <c r="F1" s="34"/>
      <c r="G1" s="34"/>
      <c r="H1" s="34"/>
      <c r="I1" s="34"/>
      <c r="J1" s="34"/>
      <c r="K1" s="34"/>
      <c r="L1" s="34"/>
      <c r="M1" s="34"/>
      <c r="N1" s="35"/>
    </row>
    <row r="2" spans="1:14" s="31" customFormat="1" ht="12" customHeight="1" x14ac:dyDescent="0.25">
      <c r="B2" s="32"/>
      <c r="C2" s="83" t="s">
        <v>220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s="31" customFormat="1" ht="12" customHeight="1" x14ac:dyDescent="0.25">
      <c r="B3" s="32"/>
      <c r="C3" s="83"/>
      <c r="F3" s="34"/>
      <c r="G3" s="34"/>
      <c r="H3" s="34"/>
      <c r="I3" s="34"/>
      <c r="J3" s="34"/>
      <c r="K3" s="34"/>
      <c r="L3" s="34"/>
      <c r="M3" s="34"/>
      <c r="N3" s="34"/>
    </row>
    <row r="4" spans="1:14" s="31" customFormat="1" ht="4.5" customHeight="1" x14ac:dyDescent="0.25">
      <c r="B4" s="32"/>
      <c r="C4" s="83"/>
      <c r="F4" s="34"/>
      <c r="G4" s="34"/>
      <c r="H4" s="34"/>
      <c r="I4" s="34"/>
      <c r="J4" s="34"/>
      <c r="K4" s="34"/>
      <c r="L4" s="34"/>
      <c r="M4" s="34"/>
      <c r="N4" s="34"/>
    </row>
    <row r="5" spans="1:14" s="31" customFormat="1" ht="4.5" customHeight="1" x14ac:dyDescent="0.25">
      <c r="B5" s="32"/>
      <c r="C5" s="160"/>
      <c r="D5" s="161"/>
      <c r="E5" s="161"/>
      <c r="F5" s="162"/>
      <c r="G5" s="162"/>
      <c r="H5" s="162"/>
      <c r="I5" s="162"/>
      <c r="J5" s="162"/>
      <c r="K5" s="162"/>
      <c r="L5" s="162"/>
      <c r="M5" s="162"/>
      <c r="N5" s="162"/>
    </row>
    <row r="6" spans="1:14" ht="15.9" customHeight="1" x14ac:dyDescent="0.2">
      <c r="A6" s="36" t="s">
        <v>2</v>
      </c>
      <c r="B6" s="37" t="s">
        <v>3</v>
      </c>
      <c r="C6" s="7" t="s">
        <v>4</v>
      </c>
      <c r="D6" s="38" t="s">
        <v>6</v>
      </c>
      <c r="E6" s="9" t="s">
        <v>7</v>
      </c>
      <c r="F6" s="163">
        <v>2017</v>
      </c>
      <c r="G6" s="40" t="s">
        <v>6</v>
      </c>
      <c r="H6" s="39" t="s">
        <v>7</v>
      </c>
      <c r="I6" s="39"/>
      <c r="J6" s="39" t="s">
        <v>0</v>
      </c>
      <c r="K6" s="40" t="s">
        <v>6</v>
      </c>
      <c r="L6" s="39" t="s">
        <v>7</v>
      </c>
      <c r="M6" s="39"/>
      <c r="N6" s="39" t="s">
        <v>1</v>
      </c>
    </row>
    <row r="7" spans="1:14" ht="5.0999999999999996" customHeight="1" x14ac:dyDescent="0.2">
      <c r="C7" s="41"/>
      <c r="D7" s="42"/>
      <c r="E7" s="42"/>
      <c r="F7" s="43"/>
      <c r="G7" s="43"/>
      <c r="H7" s="43"/>
      <c r="I7" s="43"/>
      <c r="J7" s="43"/>
      <c r="K7" s="43"/>
      <c r="L7" s="43"/>
      <c r="M7" s="43"/>
      <c r="N7" s="43"/>
    </row>
    <row r="8" spans="1:14" ht="5.0999999999999996" customHeight="1" x14ac:dyDescent="0.2">
      <c r="C8" s="44"/>
      <c r="G8" s="46"/>
      <c r="H8" s="46"/>
      <c r="I8" s="46"/>
      <c r="J8" s="46"/>
      <c r="K8" s="46"/>
    </row>
    <row r="9" spans="1:14" s="47" customFormat="1" ht="12.9" customHeight="1" x14ac:dyDescent="0.25">
      <c r="B9" s="37"/>
      <c r="C9" s="13" t="s">
        <v>9</v>
      </c>
      <c r="D9" s="48"/>
      <c r="E9" s="49"/>
      <c r="F9" s="81" t="e">
        <f>#REF!/#REF!*100</f>
        <v>#REF!</v>
      </c>
      <c r="G9" s="82"/>
      <c r="H9" s="81"/>
      <c r="I9" s="81"/>
      <c r="J9" s="81" t="e">
        <f>#REF!/#REF!*100</f>
        <v>#REF!</v>
      </c>
      <c r="K9" s="81" t="e">
        <f>#REF!/#REF!*100</f>
        <v>#REF!</v>
      </c>
      <c r="L9" s="81" t="e">
        <f>#REF!/#REF!*100</f>
        <v>#REF!</v>
      </c>
      <c r="M9" s="81"/>
      <c r="N9" s="81" t="e">
        <f>#REF!/#REF!*100</f>
        <v>#REF!</v>
      </c>
    </row>
    <row r="10" spans="1:14" s="47" customFormat="1" ht="11.4" x14ac:dyDescent="0.2">
      <c r="B10" s="37" t="s">
        <v>10</v>
      </c>
      <c r="C10" s="14" t="s">
        <v>11</v>
      </c>
      <c r="D10" s="51">
        <v>1828943.4000000001</v>
      </c>
      <c r="E10" s="51">
        <v>15524.6</v>
      </c>
      <c r="F10" s="50" t="e">
        <f>#REF!/#REF!*100</f>
        <v>#REF!</v>
      </c>
      <c r="G10" s="46"/>
      <c r="H10" s="50"/>
      <c r="I10" s="50"/>
      <c r="J10" s="50" t="e">
        <f>#REF!/#REF!*100</f>
        <v>#REF!</v>
      </c>
      <c r="K10" s="50" t="e">
        <f>#REF!/#REF!*100</f>
        <v>#REF!</v>
      </c>
      <c r="L10" s="50" t="e">
        <f>#REF!/#REF!*100</f>
        <v>#REF!</v>
      </c>
      <c r="M10" s="50"/>
      <c r="N10" s="50" t="e">
        <f>#REF!/#REF!*100</f>
        <v>#REF!</v>
      </c>
    </row>
    <row r="11" spans="1:14" s="47" customFormat="1" ht="13.2" x14ac:dyDescent="0.25">
      <c r="A11" s="52" t="s">
        <v>13</v>
      </c>
      <c r="B11" s="37" t="s">
        <v>10</v>
      </c>
      <c r="C11" s="14" t="s">
        <v>14</v>
      </c>
      <c r="D11" s="51">
        <v>147044.24</v>
      </c>
      <c r="E11" s="49">
        <v>15524.64995651</v>
      </c>
      <c r="F11" s="50" t="e">
        <f>#REF!/#REF!*100</f>
        <v>#REF!</v>
      </c>
      <c r="G11" s="46"/>
      <c r="H11" s="50"/>
      <c r="I11" s="50"/>
      <c r="J11" s="50" t="e">
        <f>#REF!/#REF!*100</f>
        <v>#REF!</v>
      </c>
      <c r="K11" s="50" t="e">
        <f>#REF!/#REF!*100</f>
        <v>#REF!</v>
      </c>
      <c r="L11" s="50" t="e">
        <f>#REF!/#REF!*100</f>
        <v>#REF!</v>
      </c>
      <c r="M11" s="50"/>
      <c r="N11" s="50" t="e">
        <f>#REF!/#REF!*100</f>
        <v>#REF!</v>
      </c>
    </row>
    <row r="12" spans="1:14" s="47" customFormat="1" ht="13.2" x14ac:dyDescent="0.25">
      <c r="A12" s="52" t="s">
        <v>15</v>
      </c>
      <c r="B12" s="37" t="s">
        <v>10</v>
      </c>
      <c r="C12" s="14" t="s">
        <v>16</v>
      </c>
      <c r="D12" s="51">
        <v>517617.65</v>
      </c>
      <c r="E12" s="49">
        <v>0</v>
      </c>
      <c r="F12" s="50" t="e">
        <f>#REF!/#REF!*100</f>
        <v>#REF!</v>
      </c>
      <c r="G12" s="46"/>
      <c r="H12" s="50"/>
      <c r="I12" s="50"/>
      <c r="J12" s="50" t="e">
        <f>#REF!/#REF!*100</f>
        <v>#REF!</v>
      </c>
      <c r="K12" s="50" t="e">
        <f>#REF!/#REF!*100</f>
        <v>#REF!</v>
      </c>
      <c r="L12" s="50" t="e">
        <f>#REF!/#REF!*100</f>
        <v>#REF!</v>
      </c>
      <c r="M12" s="50"/>
      <c r="N12" s="50" t="e">
        <f>#REF!/#REF!*100</f>
        <v>#REF!</v>
      </c>
    </row>
    <row r="13" spans="1:14" s="47" customFormat="1" ht="13.2" x14ac:dyDescent="0.25">
      <c r="A13" s="52" t="s">
        <v>17</v>
      </c>
      <c r="B13" s="37" t="s">
        <v>10</v>
      </c>
      <c r="C13" s="14" t="s">
        <v>18</v>
      </c>
      <c r="D13" s="51">
        <v>174149.91999999998</v>
      </c>
      <c r="E13" s="49">
        <v>0</v>
      </c>
      <c r="F13" s="50" t="e">
        <f>#REF!/#REF!*100</f>
        <v>#REF!</v>
      </c>
      <c r="G13" s="46"/>
      <c r="H13" s="50"/>
      <c r="I13" s="50"/>
      <c r="J13" s="50" t="e">
        <f>#REF!/#REF!*100</f>
        <v>#REF!</v>
      </c>
      <c r="K13" s="50" t="e">
        <f>#REF!/#REF!*100</f>
        <v>#REF!</v>
      </c>
      <c r="L13" s="50" t="e">
        <f>#REF!/#REF!*100</f>
        <v>#REF!</v>
      </c>
      <c r="M13" s="50"/>
      <c r="N13" s="50" t="e">
        <f>#REF!/#REF!*100</f>
        <v>#REF!</v>
      </c>
    </row>
    <row r="14" spans="1:14" s="47" customFormat="1" ht="11.4" x14ac:dyDescent="0.2">
      <c r="B14" s="37" t="s">
        <v>10</v>
      </c>
      <c r="C14" s="14" t="s">
        <v>19</v>
      </c>
      <c r="D14" s="51">
        <v>1014917.5800000001</v>
      </c>
      <c r="E14" s="51">
        <v>134.5</v>
      </c>
      <c r="F14" s="50" t="e">
        <f>#REF!/#REF!*100</f>
        <v>#REF!</v>
      </c>
      <c r="G14" s="46"/>
      <c r="H14" s="50"/>
      <c r="I14" s="50"/>
      <c r="J14" s="50" t="e">
        <f>#REF!/#REF!*100</f>
        <v>#REF!</v>
      </c>
      <c r="K14" s="50" t="e">
        <f>#REF!/#REF!*100</f>
        <v>#REF!</v>
      </c>
      <c r="L14" s="50" t="e">
        <f>#REF!/#REF!*100</f>
        <v>#REF!</v>
      </c>
      <c r="M14" s="50"/>
      <c r="N14" s="50" t="e">
        <f>#REF!/#REF!*100</f>
        <v>#REF!</v>
      </c>
    </row>
    <row r="15" spans="1:14" s="47" customFormat="1" ht="11.4" x14ac:dyDescent="0.2">
      <c r="B15" s="37" t="s">
        <v>10</v>
      </c>
      <c r="C15" s="14" t="s">
        <v>20</v>
      </c>
      <c r="D15" s="51">
        <v>2483663.89</v>
      </c>
      <c r="E15" s="51">
        <v>1272.3</v>
      </c>
      <c r="F15" s="50" t="e">
        <f>#REF!/#REF!*100</f>
        <v>#REF!</v>
      </c>
      <c r="G15" s="46"/>
      <c r="H15" s="50"/>
      <c r="I15" s="50"/>
      <c r="J15" s="50" t="e">
        <f>#REF!/#REF!*100</f>
        <v>#REF!</v>
      </c>
      <c r="K15" s="50" t="e">
        <f>#REF!/#REF!*100</f>
        <v>#REF!</v>
      </c>
      <c r="L15" s="50" t="e">
        <f>#REF!/#REF!*100</f>
        <v>#REF!</v>
      </c>
      <c r="M15" s="50"/>
      <c r="N15" s="50" t="e">
        <f>#REF!/#REF!*100</f>
        <v>#REF!</v>
      </c>
    </row>
    <row r="16" spans="1:14" s="47" customFormat="1" ht="13.2" x14ac:dyDescent="0.25">
      <c r="A16" s="52" t="s">
        <v>21</v>
      </c>
      <c r="B16" s="37" t="s">
        <v>10</v>
      </c>
      <c r="C16" s="14" t="s">
        <v>22</v>
      </c>
      <c r="D16" s="51">
        <v>584072.39</v>
      </c>
      <c r="E16" s="49">
        <v>44.8</v>
      </c>
      <c r="F16" s="50" t="e">
        <f>#REF!/#REF!*100</f>
        <v>#REF!</v>
      </c>
      <c r="G16" s="46"/>
      <c r="H16" s="50"/>
      <c r="I16" s="50"/>
      <c r="J16" s="50" t="e">
        <f>#REF!/#REF!*100</f>
        <v>#REF!</v>
      </c>
      <c r="K16" s="50" t="e">
        <f>#REF!/#REF!*100</f>
        <v>#REF!</v>
      </c>
      <c r="L16" s="50" t="e">
        <f>#REF!/#REF!*100</f>
        <v>#REF!</v>
      </c>
      <c r="M16" s="50"/>
      <c r="N16" s="50" t="e">
        <f>#REF!/#REF!*100</f>
        <v>#REF!</v>
      </c>
    </row>
    <row r="17" spans="1:14" s="47" customFormat="1" ht="13.2" x14ac:dyDescent="0.25">
      <c r="A17" s="52" t="s">
        <v>23</v>
      </c>
      <c r="B17" s="37" t="s">
        <v>10</v>
      </c>
      <c r="C17" s="14" t="s">
        <v>24</v>
      </c>
      <c r="D17" s="51">
        <v>111257.25</v>
      </c>
      <c r="E17" s="49">
        <v>425.82440000000003</v>
      </c>
      <c r="F17" s="50" t="e">
        <f>#REF!/#REF!*100</f>
        <v>#REF!</v>
      </c>
      <c r="G17" s="46"/>
      <c r="H17" s="50"/>
      <c r="I17" s="50"/>
      <c r="J17" s="50" t="e">
        <f>#REF!/#REF!*100</f>
        <v>#REF!</v>
      </c>
      <c r="K17" s="50" t="e">
        <f>#REF!/#REF!*100</f>
        <v>#REF!</v>
      </c>
      <c r="L17" s="50" t="e">
        <f>#REF!/#REF!*100</f>
        <v>#REF!</v>
      </c>
      <c r="M17" s="50"/>
      <c r="N17" s="50" t="e">
        <f>#REF!/#REF!*100</f>
        <v>#REF!</v>
      </c>
    </row>
    <row r="18" spans="1:14" s="47" customFormat="1" ht="13.2" x14ac:dyDescent="0.25">
      <c r="A18" s="52" t="s">
        <v>25</v>
      </c>
      <c r="B18" s="37" t="s">
        <v>10</v>
      </c>
      <c r="C18" s="14" t="s">
        <v>26</v>
      </c>
      <c r="D18" s="51">
        <v>100330.95000000001</v>
      </c>
      <c r="E18" s="49">
        <v>2.7003499999999998</v>
      </c>
      <c r="F18" s="50" t="e">
        <f>#REF!/#REF!*100</f>
        <v>#REF!</v>
      </c>
      <c r="G18" s="46"/>
      <c r="H18" s="50"/>
      <c r="I18" s="50"/>
      <c r="J18" s="50" t="e">
        <f>#REF!/#REF!*100</f>
        <v>#REF!</v>
      </c>
      <c r="K18" s="50" t="e">
        <f>#REF!/#REF!*100</f>
        <v>#REF!</v>
      </c>
      <c r="L18" s="50" t="e">
        <f>#REF!/#REF!*100</f>
        <v>#REF!</v>
      </c>
      <c r="M18" s="50"/>
      <c r="N18" s="50" t="e">
        <f>#REF!/#REF!*100</f>
        <v>#REF!</v>
      </c>
    </row>
    <row r="19" spans="1:14" s="47" customFormat="1" ht="11.4" x14ac:dyDescent="0.2">
      <c r="B19" s="37" t="s">
        <v>10</v>
      </c>
      <c r="C19" s="14" t="s">
        <v>27</v>
      </c>
      <c r="D19" s="51">
        <v>778603.10000000009</v>
      </c>
      <c r="E19" s="51">
        <v>970124.80000000005</v>
      </c>
      <c r="F19" s="50" t="e">
        <f>#REF!/#REF!*100</f>
        <v>#REF!</v>
      </c>
      <c r="G19" s="46"/>
      <c r="H19" s="50"/>
      <c r="I19" s="50"/>
      <c r="J19" s="50" t="e">
        <f>#REF!/#REF!*100</f>
        <v>#REF!</v>
      </c>
      <c r="K19" s="50" t="e">
        <f>#REF!/#REF!*100</f>
        <v>#REF!</v>
      </c>
      <c r="L19" s="50" t="e">
        <f>#REF!/#REF!*100</f>
        <v>#REF!</v>
      </c>
      <c r="M19" s="50"/>
      <c r="N19" s="50" t="e">
        <f>#REF!/#REF!*100</f>
        <v>#REF!</v>
      </c>
    </row>
    <row r="20" spans="1:14" s="47" customFormat="1" ht="11.4" x14ac:dyDescent="0.2">
      <c r="B20" s="37" t="s">
        <v>10</v>
      </c>
      <c r="C20" s="14" t="s">
        <v>28</v>
      </c>
      <c r="D20" s="51">
        <v>404732.69999999995</v>
      </c>
      <c r="E20" s="51">
        <v>0</v>
      </c>
      <c r="F20" s="50" t="e">
        <f>#REF!/#REF!*100</f>
        <v>#REF!</v>
      </c>
      <c r="G20" s="46"/>
      <c r="H20" s="50"/>
      <c r="I20" s="50"/>
      <c r="J20" s="50" t="e">
        <f>#REF!/#REF!*100</f>
        <v>#REF!</v>
      </c>
      <c r="K20" s="50" t="e">
        <f>#REF!/#REF!*100</f>
        <v>#REF!</v>
      </c>
      <c r="L20" s="50" t="e">
        <f>#REF!/#REF!*100</f>
        <v>#REF!</v>
      </c>
      <c r="M20" s="50"/>
      <c r="N20" s="50" t="e">
        <f>#REF!/#REF!*100</f>
        <v>#REF!</v>
      </c>
    </row>
    <row r="21" spans="1:14" s="47" customFormat="1" ht="11.4" x14ac:dyDescent="0.2">
      <c r="B21" s="37" t="s">
        <v>10</v>
      </c>
      <c r="C21" s="14" t="s">
        <v>29</v>
      </c>
      <c r="D21" s="51">
        <v>373870.4</v>
      </c>
      <c r="E21" s="51">
        <v>970124.80000000005</v>
      </c>
      <c r="F21" s="50" t="e">
        <f>#REF!/#REF!*100</f>
        <v>#REF!</v>
      </c>
      <c r="G21" s="46"/>
      <c r="H21" s="50"/>
      <c r="I21" s="50"/>
      <c r="J21" s="50" t="e">
        <f>#REF!/#REF!*100</f>
        <v>#REF!</v>
      </c>
      <c r="K21" s="50" t="e">
        <f>#REF!/#REF!*100</f>
        <v>#REF!</v>
      </c>
      <c r="L21" s="50" t="e">
        <f>#REF!/#REF!*100</f>
        <v>#REF!</v>
      </c>
      <c r="M21" s="50"/>
      <c r="N21" s="50" t="e">
        <f>#REF!/#REF!*100</f>
        <v>#REF!</v>
      </c>
    </row>
    <row r="22" spans="1:14" s="47" customFormat="1" ht="11.4" x14ac:dyDescent="0.2">
      <c r="B22" s="37" t="s">
        <v>10</v>
      </c>
      <c r="C22" s="14" t="s">
        <v>30</v>
      </c>
      <c r="D22" s="51">
        <v>132174</v>
      </c>
      <c r="E22" s="51">
        <v>146315.6</v>
      </c>
      <c r="F22" s="50" t="e">
        <f>#REF!/#REF!*100</f>
        <v>#REF!</v>
      </c>
      <c r="G22" s="46"/>
      <c r="H22" s="50"/>
      <c r="I22" s="50"/>
      <c r="J22" s="50" t="e">
        <f>#REF!/#REF!*100</f>
        <v>#REF!</v>
      </c>
      <c r="K22" s="50" t="e">
        <f>#REF!/#REF!*100</f>
        <v>#REF!</v>
      </c>
      <c r="L22" s="50" t="e">
        <f>#REF!/#REF!*100</f>
        <v>#REF!</v>
      </c>
      <c r="M22" s="50"/>
      <c r="N22" s="50" t="e">
        <f>#REF!/#REF!*100</f>
        <v>#REF!</v>
      </c>
    </row>
    <row r="23" spans="1:14" s="47" customFormat="1" ht="11.4" x14ac:dyDescent="0.2">
      <c r="B23" s="37" t="s">
        <v>10</v>
      </c>
      <c r="C23" s="14" t="s">
        <v>31</v>
      </c>
      <c r="D23" s="51">
        <v>98760.705099999992</v>
      </c>
      <c r="E23" s="51">
        <v>47.8</v>
      </c>
      <c r="F23" s="50" t="e">
        <f>#REF!/#REF!*100</f>
        <v>#REF!</v>
      </c>
      <c r="G23" s="46"/>
      <c r="H23" s="50"/>
      <c r="I23" s="50"/>
      <c r="J23" s="50" t="e">
        <f>#REF!/#REF!*100</f>
        <v>#REF!</v>
      </c>
      <c r="K23" s="50" t="e">
        <f>#REF!/#REF!*100</f>
        <v>#REF!</v>
      </c>
      <c r="L23" s="50" t="e">
        <f>#REF!/#REF!*100</f>
        <v>#REF!</v>
      </c>
      <c r="M23" s="50"/>
      <c r="N23" s="50" t="e">
        <f>#REF!/#REF!*100</f>
        <v>#REF!</v>
      </c>
    </row>
    <row r="24" spans="1:14" s="47" customFormat="1" ht="11.4" x14ac:dyDescent="0.2">
      <c r="B24" s="37" t="s">
        <v>10</v>
      </c>
      <c r="C24" s="14" t="s">
        <v>32</v>
      </c>
      <c r="D24" s="51">
        <v>926219.16</v>
      </c>
      <c r="E24" s="51">
        <v>50.5</v>
      </c>
      <c r="F24" s="50" t="e">
        <f>#REF!/#REF!*100</f>
        <v>#REF!</v>
      </c>
      <c r="G24" s="46"/>
      <c r="H24" s="50"/>
      <c r="I24" s="50"/>
      <c r="J24" s="50" t="e">
        <f>#REF!/#REF!*100</f>
        <v>#REF!</v>
      </c>
      <c r="K24" s="50" t="e">
        <f>#REF!/#REF!*100</f>
        <v>#REF!</v>
      </c>
      <c r="L24" s="50" t="e">
        <f>#REF!/#REF!*100</f>
        <v>#REF!</v>
      </c>
      <c r="M24" s="50"/>
      <c r="N24" s="50" t="e">
        <f>#REF!/#REF!*100</f>
        <v>#REF!</v>
      </c>
    </row>
    <row r="25" spans="1:14" s="47" customFormat="1" ht="12.9" customHeight="1" x14ac:dyDescent="0.25">
      <c r="B25" s="37"/>
      <c r="C25" s="13" t="s">
        <v>33</v>
      </c>
      <c r="D25" s="48"/>
      <c r="E25" s="49"/>
      <c r="F25" s="81" t="e">
        <f>#REF!/#REF!*100</f>
        <v>#REF!</v>
      </c>
      <c r="G25" s="82"/>
      <c r="H25" s="81"/>
      <c r="I25" s="81"/>
      <c r="J25" s="81" t="e">
        <f>#REF!/#REF!*100</f>
        <v>#REF!</v>
      </c>
      <c r="K25" s="81" t="e">
        <f>#REF!/#REF!*100</f>
        <v>#REF!</v>
      </c>
      <c r="L25" s="81" t="e">
        <f>#REF!/#REF!*100</f>
        <v>#REF!</v>
      </c>
      <c r="M25" s="81"/>
      <c r="N25" s="81" t="e">
        <f>#REF!/#REF!*100</f>
        <v>#REF!</v>
      </c>
    </row>
    <row r="26" spans="1:14" s="47" customFormat="1" ht="13.5" customHeight="1" x14ac:dyDescent="0.2">
      <c r="B26" s="37" t="s">
        <v>10</v>
      </c>
      <c r="C26" s="14" t="s">
        <v>34</v>
      </c>
      <c r="D26" s="51">
        <v>42.392000000000003</v>
      </c>
      <c r="E26" s="49">
        <v>1.8</v>
      </c>
      <c r="F26" s="50" t="e">
        <f>#REF!/#REF!*100</f>
        <v>#REF!</v>
      </c>
      <c r="G26" s="46"/>
      <c r="H26" s="50"/>
      <c r="I26" s="50"/>
      <c r="J26" s="50" t="e">
        <f>#REF!/#REF!*100</f>
        <v>#REF!</v>
      </c>
      <c r="K26" s="50" t="e">
        <f>#REF!/#REF!*100</f>
        <v>#REF!</v>
      </c>
      <c r="L26" s="50" t="e">
        <f>#REF!/#REF!*100</f>
        <v>#REF!</v>
      </c>
      <c r="M26" s="50"/>
      <c r="N26" s="50" t="e">
        <f>#REF!/#REF!*100</f>
        <v>#REF!</v>
      </c>
    </row>
    <row r="27" spans="1:14" s="47" customFormat="1" ht="11.4" x14ac:dyDescent="0.2">
      <c r="A27" s="53" t="s">
        <v>36</v>
      </c>
      <c r="B27" s="37" t="s">
        <v>10</v>
      </c>
      <c r="C27" s="14" t="s">
        <v>37</v>
      </c>
      <c r="D27" s="54">
        <v>847.8</v>
      </c>
      <c r="E27" s="55">
        <v>120.95801000000002</v>
      </c>
      <c r="F27" s="50" t="e">
        <f>#REF!/#REF!*100</f>
        <v>#REF!</v>
      </c>
      <c r="G27" s="46"/>
      <c r="H27" s="50"/>
      <c r="I27" s="50"/>
      <c r="J27" s="50" t="e">
        <f>#REF!/#REF!*100</f>
        <v>#REF!</v>
      </c>
      <c r="K27" s="50" t="e">
        <f>#REF!/#REF!*100</f>
        <v>#REF!</v>
      </c>
      <c r="L27" s="50" t="e">
        <f>#REF!/#REF!*100</f>
        <v>#REF!</v>
      </c>
      <c r="M27" s="50"/>
      <c r="N27" s="50" t="e">
        <f>#REF!/#REF!*100</f>
        <v>#REF!</v>
      </c>
    </row>
    <row r="28" spans="1:14" s="47" customFormat="1" ht="11.4" x14ac:dyDescent="0.2">
      <c r="B28" s="37" t="s">
        <v>10</v>
      </c>
      <c r="C28" s="14" t="s">
        <v>38</v>
      </c>
      <c r="D28" s="51">
        <v>145.5</v>
      </c>
      <c r="E28" s="49">
        <v>4.2</v>
      </c>
      <c r="F28" s="50" t="e">
        <f>#REF!/#REF!*100</f>
        <v>#REF!</v>
      </c>
      <c r="G28" s="46"/>
      <c r="H28" s="50"/>
      <c r="I28" s="50"/>
      <c r="J28" s="50" t="e">
        <f>#REF!/#REF!*100</f>
        <v>#REF!</v>
      </c>
      <c r="K28" s="50" t="e">
        <f>#REF!/#REF!*100</f>
        <v>#REF!</v>
      </c>
      <c r="L28" s="50" t="e">
        <f>#REF!/#REF!*100</f>
        <v>#REF!</v>
      </c>
      <c r="M28" s="50"/>
      <c r="N28" s="50" t="e">
        <f>#REF!/#REF!*100</f>
        <v>#REF!</v>
      </c>
    </row>
    <row r="29" spans="1:14" s="47" customFormat="1" ht="11.4" x14ac:dyDescent="0.2">
      <c r="B29" s="37" t="s">
        <v>10</v>
      </c>
      <c r="C29" s="14" t="s">
        <v>39</v>
      </c>
      <c r="D29" s="51">
        <v>119.8</v>
      </c>
      <c r="E29" s="49">
        <v>27.8</v>
      </c>
      <c r="F29" s="50" t="e">
        <f>#REF!/#REF!*100</f>
        <v>#REF!</v>
      </c>
      <c r="G29" s="46"/>
      <c r="H29" s="50"/>
      <c r="I29" s="50"/>
      <c r="J29" s="50" t="e">
        <f>#REF!/#REF!*100</f>
        <v>#REF!</v>
      </c>
      <c r="K29" s="50" t="e">
        <f>#REF!/#REF!*100</f>
        <v>#REF!</v>
      </c>
      <c r="L29" s="50" t="e">
        <f>#REF!/#REF!*100</f>
        <v>#REF!</v>
      </c>
      <c r="M29" s="50"/>
      <c r="N29" s="50" t="e">
        <f>#REF!/#REF!*100</f>
        <v>#REF!</v>
      </c>
    </row>
    <row r="30" spans="1:14" s="47" customFormat="1" ht="11.4" x14ac:dyDescent="0.2">
      <c r="B30" s="37" t="s">
        <v>10</v>
      </c>
      <c r="C30" s="14" t="s">
        <v>40</v>
      </c>
      <c r="D30" s="51">
        <v>7.6</v>
      </c>
      <c r="E30" s="49">
        <v>307.39999999999998</v>
      </c>
      <c r="F30" s="50" t="e">
        <f>#REF!/#REF!*100</f>
        <v>#REF!</v>
      </c>
      <c r="G30" s="46"/>
      <c r="H30" s="50"/>
      <c r="I30" s="50"/>
      <c r="J30" s="50" t="e">
        <f>#REF!/#REF!*100</f>
        <v>#REF!</v>
      </c>
      <c r="K30" s="50" t="e">
        <f>#REF!/#REF!*100</f>
        <v>#REF!</v>
      </c>
      <c r="L30" s="50" t="e">
        <f>#REF!/#REF!*100</f>
        <v>#REF!</v>
      </c>
      <c r="M30" s="50"/>
      <c r="N30" s="50" t="e">
        <f>#REF!/#REF!*100</f>
        <v>#REF!</v>
      </c>
    </row>
    <row r="31" spans="1:14" s="47" customFormat="1" ht="11.4" x14ac:dyDescent="0.2">
      <c r="B31" s="37" t="s">
        <v>10</v>
      </c>
      <c r="C31" s="14" t="s">
        <v>41</v>
      </c>
      <c r="D31" s="56">
        <v>15.8</v>
      </c>
      <c r="E31" s="49">
        <v>4.9000000000000004</v>
      </c>
      <c r="F31" s="50" t="e">
        <f>#REF!/#REF!*100</f>
        <v>#REF!</v>
      </c>
      <c r="G31" s="46"/>
      <c r="H31" s="50"/>
      <c r="I31" s="50"/>
      <c r="J31" s="50" t="e">
        <f>#REF!/#REF!*100</f>
        <v>#REF!</v>
      </c>
      <c r="K31" s="50" t="e">
        <f>#REF!/#REF!*100</f>
        <v>#REF!</v>
      </c>
      <c r="L31" s="50" t="e">
        <f>#REF!/#REF!*100</f>
        <v>#REF!</v>
      </c>
      <c r="M31" s="50"/>
      <c r="N31" s="50" t="e">
        <f>#REF!/#REF!*100</f>
        <v>#REF!</v>
      </c>
    </row>
    <row r="32" spans="1:14" s="59" customFormat="1" ht="11.4" x14ac:dyDescent="0.2">
      <c r="A32" s="53" t="s">
        <v>42</v>
      </c>
      <c r="B32" s="57" t="s">
        <v>10</v>
      </c>
      <c r="C32" s="21" t="s">
        <v>43</v>
      </c>
      <c r="D32" s="58">
        <v>168.5</v>
      </c>
      <c r="E32" s="49">
        <v>464.08654187857991</v>
      </c>
      <c r="F32" s="50" t="e">
        <f>#REF!/#REF!*100</f>
        <v>#REF!</v>
      </c>
      <c r="G32" s="46"/>
      <c r="H32" s="50"/>
      <c r="I32" s="50"/>
      <c r="J32" s="50" t="e">
        <f>#REF!/#REF!*100</f>
        <v>#REF!</v>
      </c>
      <c r="K32" s="50" t="e">
        <f>#REF!/#REF!*100</f>
        <v>#REF!</v>
      </c>
      <c r="L32" s="50" t="e">
        <f>#REF!/#REF!*100</f>
        <v>#REF!</v>
      </c>
      <c r="M32" s="50"/>
      <c r="N32" s="50" t="e">
        <f>#REF!/#REF!*100</f>
        <v>#REF!</v>
      </c>
    </row>
    <row r="33" spans="1:14" s="47" customFormat="1" ht="11.4" x14ac:dyDescent="0.2">
      <c r="A33" s="53" t="s">
        <v>44</v>
      </c>
      <c r="B33" s="37" t="s">
        <v>10</v>
      </c>
      <c r="C33" s="14" t="s">
        <v>45</v>
      </c>
      <c r="D33" s="51">
        <v>1438.8</v>
      </c>
      <c r="E33" s="49">
        <v>117.94254193000002</v>
      </c>
      <c r="F33" s="50" t="e">
        <f>#REF!/#REF!*100</f>
        <v>#REF!</v>
      </c>
      <c r="G33" s="46"/>
      <c r="H33" s="50"/>
      <c r="I33" s="50"/>
      <c r="J33" s="50" t="e">
        <f>#REF!/#REF!*100</f>
        <v>#REF!</v>
      </c>
      <c r="K33" s="50" t="e">
        <f>#REF!/#REF!*100</f>
        <v>#REF!</v>
      </c>
      <c r="L33" s="50" t="e">
        <f>#REF!/#REF!*100</f>
        <v>#REF!</v>
      </c>
      <c r="M33" s="50"/>
      <c r="N33" s="50" t="e">
        <f>#REF!/#REF!*100</f>
        <v>#REF!</v>
      </c>
    </row>
    <row r="34" spans="1:14" s="47" customFormat="1" ht="11.4" x14ac:dyDescent="0.2">
      <c r="A34" s="53" t="s">
        <v>46</v>
      </c>
      <c r="B34" s="37" t="s">
        <v>10</v>
      </c>
      <c r="C34" s="14" t="s">
        <v>47</v>
      </c>
      <c r="D34" s="51">
        <v>535.79999999999995</v>
      </c>
      <c r="E34" s="49">
        <v>3.0687750892200008</v>
      </c>
      <c r="F34" s="50" t="e">
        <f>#REF!/#REF!*100</f>
        <v>#REF!</v>
      </c>
      <c r="G34" s="46"/>
      <c r="H34" s="50"/>
      <c r="I34" s="50"/>
      <c r="J34" s="50" t="e">
        <f>#REF!/#REF!*100</f>
        <v>#REF!</v>
      </c>
      <c r="K34" s="50" t="e">
        <f>#REF!/#REF!*100</f>
        <v>#REF!</v>
      </c>
      <c r="L34" s="50" t="e">
        <f>#REF!/#REF!*100</f>
        <v>#REF!</v>
      </c>
      <c r="M34" s="50"/>
      <c r="N34" s="50" t="e">
        <f>#REF!/#REF!*100</f>
        <v>#REF!</v>
      </c>
    </row>
    <row r="35" spans="1:14" s="47" customFormat="1" ht="11.4" x14ac:dyDescent="0.2">
      <c r="B35" s="37" t="s">
        <v>10</v>
      </c>
      <c r="C35" s="14" t="s">
        <v>48</v>
      </c>
      <c r="D35" s="51">
        <v>38.6</v>
      </c>
      <c r="E35" s="49">
        <v>4.2</v>
      </c>
      <c r="F35" s="50" t="e">
        <f>#REF!/#REF!*100</f>
        <v>#REF!</v>
      </c>
      <c r="G35" s="46"/>
      <c r="H35" s="50"/>
      <c r="I35" s="50"/>
      <c r="J35" s="50" t="e">
        <f>#REF!/#REF!*100</f>
        <v>#REF!</v>
      </c>
      <c r="K35" s="50" t="e">
        <f>#REF!/#REF!*100</f>
        <v>#REF!</v>
      </c>
      <c r="L35" s="50" t="e">
        <f>#REF!/#REF!*100</f>
        <v>#REF!</v>
      </c>
      <c r="M35" s="50"/>
      <c r="N35" s="50" t="e">
        <f>#REF!/#REF!*100</f>
        <v>#REF!</v>
      </c>
    </row>
    <row r="36" spans="1:14" ht="11.4" x14ac:dyDescent="0.2">
      <c r="B36" s="37" t="s">
        <v>10</v>
      </c>
      <c r="C36" s="14" t="s">
        <v>49</v>
      </c>
      <c r="D36" s="51">
        <v>142.69999999999999</v>
      </c>
      <c r="E36" s="49">
        <v>27.1</v>
      </c>
      <c r="F36" s="50" t="e">
        <f>#REF!/#REF!*100</f>
        <v>#REF!</v>
      </c>
      <c r="G36" s="46"/>
      <c r="H36" s="50"/>
      <c r="I36" s="50"/>
      <c r="J36" s="50" t="e">
        <f>#REF!/#REF!*100</f>
        <v>#REF!</v>
      </c>
      <c r="K36" s="50" t="e">
        <f>#REF!/#REF!*100</f>
        <v>#REF!</v>
      </c>
      <c r="L36" s="50" t="e">
        <f>#REF!/#REF!*100</f>
        <v>#REF!</v>
      </c>
      <c r="M36" s="50"/>
      <c r="N36" s="50" t="e">
        <f>#REF!/#REF!*100</f>
        <v>#REF!</v>
      </c>
    </row>
    <row r="37" spans="1:14" ht="11.4" x14ac:dyDescent="0.2">
      <c r="A37" s="53" t="s">
        <v>50</v>
      </c>
      <c r="B37" s="37" t="s">
        <v>10</v>
      </c>
      <c r="C37" s="14" t="s">
        <v>51</v>
      </c>
      <c r="D37" s="60">
        <v>19.8</v>
      </c>
      <c r="E37" s="49">
        <v>0.63516503450000017</v>
      </c>
      <c r="F37" s="50" t="e">
        <f>#REF!/#REF!*100</f>
        <v>#REF!</v>
      </c>
      <c r="G37" s="46"/>
      <c r="H37" s="50"/>
      <c r="I37" s="50"/>
      <c r="J37" s="50" t="e">
        <f>#REF!/#REF!*100</f>
        <v>#REF!</v>
      </c>
      <c r="K37" s="50" t="e">
        <f>#REF!/#REF!*100</f>
        <v>#REF!</v>
      </c>
      <c r="L37" s="50" t="e">
        <f>#REF!/#REF!*100</f>
        <v>#REF!</v>
      </c>
      <c r="M37" s="50"/>
      <c r="N37" s="50" t="e">
        <f>#REF!/#REF!*100</f>
        <v>#REF!</v>
      </c>
    </row>
    <row r="38" spans="1:14" ht="11.4" x14ac:dyDescent="0.2">
      <c r="A38" s="53" t="s">
        <v>52</v>
      </c>
      <c r="B38" s="37" t="s">
        <v>10</v>
      </c>
      <c r="C38" s="14" t="s">
        <v>53</v>
      </c>
      <c r="D38" s="60">
        <v>879.5</v>
      </c>
      <c r="E38" s="49">
        <v>6395.18130157</v>
      </c>
      <c r="F38" s="50" t="e">
        <f>#REF!/#REF!*100</f>
        <v>#REF!</v>
      </c>
      <c r="G38" s="46"/>
      <c r="H38" s="50"/>
      <c r="I38" s="50"/>
      <c r="J38" s="50" t="e">
        <f>#REF!/#REF!*100</f>
        <v>#REF!</v>
      </c>
      <c r="K38" s="50" t="e">
        <f>#REF!/#REF!*100</f>
        <v>#REF!</v>
      </c>
      <c r="L38" s="50" t="e">
        <f>#REF!/#REF!*100</f>
        <v>#REF!</v>
      </c>
      <c r="M38" s="50"/>
      <c r="N38" s="50" t="e">
        <f>#REF!/#REF!*100</f>
        <v>#REF!</v>
      </c>
    </row>
    <row r="39" spans="1:14" ht="11.4" x14ac:dyDescent="0.2">
      <c r="B39" s="37" t="s">
        <v>10</v>
      </c>
      <c r="C39" s="14" t="s">
        <v>54</v>
      </c>
      <c r="D39" s="60">
        <v>1934.5</v>
      </c>
      <c r="E39" s="49">
        <v>3410.3</v>
      </c>
      <c r="F39" s="50" t="e">
        <f>#REF!/#REF!*100</f>
        <v>#REF!</v>
      </c>
      <c r="G39" s="46"/>
      <c r="H39" s="50"/>
      <c r="I39" s="50"/>
      <c r="J39" s="50" t="e">
        <f>#REF!/#REF!*100</f>
        <v>#REF!</v>
      </c>
      <c r="K39" s="50" t="e">
        <f>#REF!/#REF!*100</f>
        <v>#REF!</v>
      </c>
      <c r="L39" s="50" t="e">
        <f>#REF!/#REF!*100</f>
        <v>#REF!</v>
      </c>
      <c r="M39" s="50"/>
      <c r="N39" s="50" t="e">
        <f>#REF!/#REF!*100</f>
        <v>#REF!</v>
      </c>
    </row>
    <row r="40" spans="1:14" ht="11.4" x14ac:dyDescent="0.2">
      <c r="A40" s="53" t="s">
        <v>55</v>
      </c>
      <c r="B40" s="37" t="s">
        <v>10</v>
      </c>
      <c r="C40" s="14" t="s">
        <v>56</v>
      </c>
      <c r="D40" s="60">
        <v>73.67</v>
      </c>
      <c r="E40" s="49">
        <v>1.8347614300000012E-3</v>
      </c>
      <c r="F40" s="50" t="e">
        <f>#REF!/#REF!*100</f>
        <v>#REF!</v>
      </c>
      <c r="G40" s="46"/>
      <c r="H40" s="50"/>
      <c r="I40" s="50"/>
      <c r="J40" s="50" t="e">
        <f>#REF!/#REF!*100</f>
        <v>#REF!</v>
      </c>
      <c r="K40" s="50" t="e">
        <f>#REF!/#REF!*100</f>
        <v>#REF!</v>
      </c>
      <c r="L40" s="50" t="e">
        <f>#REF!/#REF!*100</f>
        <v>#REF!</v>
      </c>
      <c r="M40" s="50"/>
      <c r="N40" s="50" t="e">
        <f>#REF!/#REF!*100</f>
        <v>#REF!</v>
      </c>
    </row>
    <row r="41" spans="1:14" ht="12.9" customHeight="1" x14ac:dyDescent="0.25">
      <c r="C41" s="13" t="s">
        <v>57</v>
      </c>
      <c r="D41" s="60"/>
      <c r="E41" s="49"/>
      <c r="F41" s="81" t="e">
        <f>#REF!/#REF!*100</f>
        <v>#REF!</v>
      </c>
      <c r="G41" s="82"/>
      <c r="H41" s="81"/>
      <c r="I41" s="81"/>
      <c r="J41" s="81" t="e">
        <f>#REF!/#REF!*100</f>
        <v>#REF!</v>
      </c>
      <c r="K41" s="81" t="e">
        <f>#REF!/#REF!*100</f>
        <v>#REF!</v>
      </c>
      <c r="L41" s="81" t="e">
        <f>#REF!/#REF!*100</f>
        <v>#REF!</v>
      </c>
      <c r="M41" s="81"/>
      <c r="N41" s="81" t="e">
        <f>#REF!/#REF!*100</f>
        <v>#REF!</v>
      </c>
    </row>
    <row r="42" spans="1:14" ht="11.4" x14ac:dyDescent="0.2">
      <c r="A42" s="53" t="s">
        <v>58</v>
      </c>
      <c r="B42" s="37" t="s">
        <v>10</v>
      </c>
      <c r="C42" s="79" t="s">
        <v>59</v>
      </c>
      <c r="D42" s="60">
        <v>1228</v>
      </c>
      <c r="E42" s="55">
        <v>7.1022259999999999</v>
      </c>
      <c r="F42" s="50" t="e">
        <f>#REF!/#REF!*100</f>
        <v>#REF!</v>
      </c>
      <c r="G42" s="46"/>
      <c r="H42" s="50"/>
      <c r="I42" s="50"/>
      <c r="J42" s="50" t="e">
        <f>#REF!/#REF!*100</f>
        <v>#REF!</v>
      </c>
      <c r="K42" s="50" t="e">
        <f>#REF!/#REF!*100</f>
        <v>#REF!</v>
      </c>
      <c r="L42" s="50" t="e">
        <f>#REF!/#REF!*100</f>
        <v>#REF!</v>
      </c>
      <c r="M42" s="50"/>
      <c r="N42" s="50" t="e">
        <f>#REF!/#REF!*100</f>
        <v>#REF!</v>
      </c>
    </row>
    <row r="43" spans="1:14" ht="11.4" x14ac:dyDescent="0.2">
      <c r="B43" s="37" t="s">
        <v>10</v>
      </c>
      <c r="C43" s="14" t="s">
        <v>61</v>
      </c>
      <c r="D43" s="60">
        <v>119.846</v>
      </c>
      <c r="E43" s="49">
        <v>75.400000000000006</v>
      </c>
      <c r="F43" s="50" t="e">
        <f>#REF!/#REF!*100</f>
        <v>#REF!</v>
      </c>
      <c r="G43" s="46"/>
      <c r="H43" s="50"/>
      <c r="I43" s="50"/>
      <c r="J43" s="50" t="e">
        <f>#REF!/#REF!*100</f>
        <v>#REF!</v>
      </c>
      <c r="K43" s="50" t="e">
        <f>#REF!/#REF!*100</f>
        <v>#REF!</v>
      </c>
      <c r="L43" s="50" t="e">
        <f>#REF!/#REF!*100</f>
        <v>#REF!</v>
      </c>
      <c r="M43" s="50"/>
      <c r="N43" s="50" t="e">
        <f>#REF!/#REF!*100</f>
        <v>#REF!</v>
      </c>
    </row>
    <row r="44" spans="1:14" ht="11.4" x14ac:dyDescent="0.2">
      <c r="A44" s="53" t="s">
        <v>62</v>
      </c>
      <c r="B44" s="37" t="s">
        <v>10</v>
      </c>
      <c r="C44" s="14" t="s">
        <v>63</v>
      </c>
      <c r="D44" s="60">
        <v>2730.6</v>
      </c>
      <c r="E44" s="49">
        <v>621.91519979999987</v>
      </c>
      <c r="F44" s="50" t="e">
        <f>#REF!/#REF!*100</f>
        <v>#REF!</v>
      </c>
      <c r="G44" s="46"/>
      <c r="H44" s="50"/>
      <c r="I44" s="50"/>
      <c r="J44" s="50" t="e">
        <f>#REF!/#REF!*100</f>
        <v>#REF!</v>
      </c>
      <c r="K44" s="50" t="e">
        <f>#REF!/#REF!*100</f>
        <v>#REF!</v>
      </c>
      <c r="L44" s="50" t="e">
        <f>#REF!/#REF!*100</f>
        <v>#REF!</v>
      </c>
      <c r="M44" s="50"/>
      <c r="N44" s="50" t="e">
        <f>#REF!/#REF!*100</f>
        <v>#REF!</v>
      </c>
    </row>
    <row r="45" spans="1:14" ht="11.4" x14ac:dyDescent="0.2">
      <c r="A45" s="23" t="s">
        <v>64</v>
      </c>
      <c r="B45" s="37" t="s">
        <v>10</v>
      </c>
      <c r="C45" s="14" t="s">
        <v>65</v>
      </c>
      <c r="D45" s="60">
        <v>4200</v>
      </c>
      <c r="E45" s="49">
        <v>590.39720847999979</v>
      </c>
      <c r="F45" s="50" t="e">
        <f>#REF!/#REF!*100</f>
        <v>#REF!</v>
      </c>
      <c r="G45" s="46"/>
      <c r="H45" s="50"/>
      <c r="I45" s="50"/>
      <c r="J45" s="50" t="e">
        <f>#REF!/#REF!*100</f>
        <v>#REF!</v>
      </c>
      <c r="K45" s="50" t="e">
        <f>#REF!/#REF!*100</f>
        <v>#REF!</v>
      </c>
      <c r="L45" s="50" t="e">
        <f>#REF!/#REF!*100</f>
        <v>#REF!</v>
      </c>
      <c r="M45" s="50"/>
      <c r="N45" s="50" t="e">
        <f>#REF!/#REF!*100</f>
        <v>#REF!</v>
      </c>
    </row>
    <row r="46" spans="1:14" ht="12.9" customHeight="1" x14ac:dyDescent="0.25">
      <c r="C46" s="13" t="s">
        <v>72</v>
      </c>
      <c r="D46" s="61"/>
      <c r="E46" s="49"/>
      <c r="F46" s="81" t="e">
        <f>#REF!/#REF!*100</f>
        <v>#REF!</v>
      </c>
      <c r="G46" s="82"/>
      <c r="H46" s="81"/>
      <c r="I46" s="81"/>
      <c r="J46" s="81" t="e">
        <f>#REF!/#REF!*100</f>
        <v>#REF!</v>
      </c>
      <c r="K46" s="81" t="e">
        <f>#REF!/#REF!*100</f>
        <v>#REF!</v>
      </c>
      <c r="L46" s="81" t="e">
        <f>#REF!/#REF!*100</f>
        <v>#REF!</v>
      </c>
      <c r="M46" s="81"/>
      <c r="N46" s="81" t="e">
        <f>#REF!/#REF!*100</f>
        <v>#REF!</v>
      </c>
    </row>
    <row r="47" spans="1:14" s="47" customFormat="1" ht="11.4" x14ac:dyDescent="0.2">
      <c r="B47" s="37" t="s">
        <v>10</v>
      </c>
      <c r="C47" s="14" t="s">
        <v>73</v>
      </c>
      <c r="D47" s="61">
        <v>5.6</v>
      </c>
      <c r="E47" s="49">
        <v>9.6</v>
      </c>
      <c r="F47" s="50" t="e">
        <f>#REF!/#REF!*100</f>
        <v>#REF!</v>
      </c>
      <c r="G47" s="46"/>
      <c r="H47" s="50"/>
      <c r="I47" s="50"/>
      <c r="J47" s="50" t="e">
        <f>#REF!/#REF!*100</f>
        <v>#REF!</v>
      </c>
      <c r="K47" s="50" t="e">
        <f>#REF!/#REF!*100</f>
        <v>#REF!</v>
      </c>
      <c r="L47" s="50" t="e">
        <f>#REF!/#REF!*100</f>
        <v>#REF!</v>
      </c>
      <c r="M47" s="50"/>
      <c r="N47" s="50" t="e">
        <f>#REF!/#REF!*100</f>
        <v>#REF!</v>
      </c>
    </row>
    <row r="48" spans="1:14" ht="11.4" x14ac:dyDescent="0.2">
      <c r="B48" s="37" t="s">
        <v>10</v>
      </c>
      <c r="C48" s="14" t="s">
        <v>74</v>
      </c>
      <c r="D48" s="61">
        <v>12</v>
      </c>
      <c r="E48" s="49">
        <v>7.5</v>
      </c>
      <c r="F48" s="50" t="e">
        <f>#REF!/#REF!*100</f>
        <v>#REF!</v>
      </c>
      <c r="G48" s="46"/>
      <c r="H48" s="50"/>
      <c r="I48" s="50"/>
      <c r="J48" s="50" t="e">
        <f>#REF!/#REF!*100</f>
        <v>#REF!</v>
      </c>
      <c r="K48" s="50" t="e">
        <f>#REF!/#REF!*100</f>
        <v>#REF!</v>
      </c>
      <c r="L48" s="50" t="e">
        <f>#REF!/#REF!*100</f>
        <v>#REF!</v>
      </c>
      <c r="M48" s="50"/>
      <c r="N48" s="50" t="e">
        <f>#REF!/#REF!*100</f>
        <v>#REF!</v>
      </c>
    </row>
    <row r="49" spans="1:15" ht="12.9" customHeight="1" x14ac:dyDescent="0.25">
      <c r="C49" s="13" t="s">
        <v>90</v>
      </c>
      <c r="D49" s="87" t="s">
        <v>71</v>
      </c>
      <c r="E49" s="87">
        <f>E50+E52+(E51/1000)</f>
        <v>174.08799999999999</v>
      </c>
      <c r="F49" s="81" t="e">
        <f>#REF!/#REF!*100</f>
        <v>#REF!</v>
      </c>
      <c r="G49" s="82">
        <f>G50+G52+(G51/1000)</f>
        <v>0</v>
      </c>
      <c r="H49" s="81"/>
      <c r="I49" s="88"/>
      <c r="J49" s="81" t="e">
        <f>#REF!/#REF!*100</f>
        <v>#REF!</v>
      </c>
      <c r="K49" s="81" t="e">
        <f>K50+K52+(K51/1000)</f>
        <v>#REF!</v>
      </c>
      <c r="L49" s="81"/>
      <c r="M49" s="81"/>
      <c r="N49" s="81" t="e">
        <f>#REF!/#REF!*100</f>
        <v>#REF!</v>
      </c>
      <c r="O49" s="89"/>
    </row>
    <row r="50" spans="1:15" ht="11.4" x14ac:dyDescent="0.2">
      <c r="B50" s="37" t="s">
        <v>10</v>
      </c>
      <c r="C50" s="27" t="s">
        <v>91</v>
      </c>
      <c r="D50" s="49">
        <v>283.3</v>
      </c>
      <c r="E50" s="49">
        <v>5.6</v>
      </c>
      <c r="F50" s="50" t="e">
        <f>#REF!/#REF!*100</f>
        <v>#REF!</v>
      </c>
      <c r="G50" s="46"/>
      <c r="H50" s="50"/>
      <c r="I50" s="50"/>
      <c r="J50" s="50" t="e">
        <f>#REF!/#REF!*100</f>
        <v>#REF!</v>
      </c>
      <c r="K50" s="50" t="e">
        <f>#REF!/#REF!*100</f>
        <v>#REF!</v>
      </c>
      <c r="L50" s="50" t="e">
        <f>#REF!/#REF!*100</f>
        <v>#REF!</v>
      </c>
      <c r="M50" s="50"/>
      <c r="N50" s="50" t="e">
        <f>#REF!/#REF!*100</f>
        <v>#REF!</v>
      </c>
    </row>
    <row r="51" spans="1:15" s="66" customFormat="1" ht="11.4" x14ac:dyDescent="0.2">
      <c r="B51" s="67" t="s">
        <v>10</v>
      </c>
      <c r="C51" s="27" t="s">
        <v>92</v>
      </c>
      <c r="D51" s="68">
        <v>53870</v>
      </c>
      <c r="E51" s="49">
        <v>66688</v>
      </c>
      <c r="F51" s="50" t="e">
        <f>#REF!/#REF!*100</f>
        <v>#REF!</v>
      </c>
      <c r="G51" s="46"/>
      <c r="H51" s="50"/>
      <c r="I51" s="50"/>
      <c r="J51" s="50" t="e">
        <f>#REF!/#REF!*100</f>
        <v>#REF!</v>
      </c>
      <c r="K51" s="50" t="e">
        <f>#REF!/#REF!*100</f>
        <v>#REF!</v>
      </c>
      <c r="L51" s="50" t="e">
        <f>#REF!/#REF!*100</f>
        <v>#REF!</v>
      </c>
      <c r="M51" s="50"/>
      <c r="N51" s="50" t="e">
        <f>#REF!/#REF!*100</f>
        <v>#REF!</v>
      </c>
    </row>
    <row r="52" spans="1:15" ht="11.4" x14ac:dyDescent="0.2">
      <c r="B52" s="37" t="s">
        <v>10</v>
      </c>
      <c r="C52" s="14" t="s">
        <v>93</v>
      </c>
      <c r="D52" s="49">
        <v>2570.3000000000002</v>
      </c>
      <c r="E52" s="49">
        <v>101.8</v>
      </c>
      <c r="F52" s="50" t="e">
        <f>#REF!/#REF!*100</f>
        <v>#REF!</v>
      </c>
      <c r="G52" s="46"/>
      <c r="H52" s="50"/>
      <c r="I52" s="50"/>
      <c r="J52" s="50" t="e">
        <f>#REF!/#REF!*100</f>
        <v>#REF!</v>
      </c>
      <c r="K52" s="50" t="e">
        <f>#REF!/#REF!*100</f>
        <v>#REF!</v>
      </c>
      <c r="L52" s="50" t="e">
        <f>#REF!/#REF!*100</f>
        <v>#REF!</v>
      </c>
      <c r="M52" s="50"/>
      <c r="N52" s="50" t="e">
        <f>#REF!/#REF!*100</f>
        <v>#REF!</v>
      </c>
    </row>
    <row r="53" spans="1:15" ht="12.9" customHeight="1" x14ac:dyDescent="0.25">
      <c r="C53" s="13" t="s">
        <v>94</v>
      </c>
      <c r="D53" s="69"/>
      <c r="E53" s="49"/>
      <c r="F53" s="81" t="e">
        <f>#REF!/#REF!*100</f>
        <v>#REF!</v>
      </c>
      <c r="G53" s="82"/>
      <c r="H53" s="81"/>
      <c r="I53" s="81"/>
      <c r="J53" s="81" t="e">
        <f>#REF!/#REF!*100</f>
        <v>#REF!</v>
      </c>
      <c r="K53" s="81" t="e">
        <f>#REF!/#REF!*100</f>
        <v>#REF!</v>
      </c>
      <c r="L53" s="81" t="e">
        <f>#REF!/#REF!*100</f>
        <v>#REF!</v>
      </c>
      <c r="M53" s="81"/>
      <c r="N53" s="81" t="e">
        <f>#REF!/#REF!*100</f>
        <v>#REF!</v>
      </c>
    </row>
    <row r="54" spans="1:15" ht="11.4" x14ac:dyDescent="0.2">
      <c r="A54" s="24" t="s">
        <v>95</v>
      </c>
      <c r="B54" s="37" t="s">
        <v>10</v>
      </c>
      <c r="C54" s="14" t="s">
        <v>96</v>
      </c>
      <c r="D54" s="49">
        <v>28.8</v>
      </c>
      <c r="E54" s="68">
        <v>5.0963669999999999</v>
      </c>
      <c r="F54" s="50" t="e">
        <f>#REF!/#REF!*100</f>
        <v>#REF!</v>
      </c>
      <c r="G54" s="46"/>
      <c r="H54" s="50"/>
      <c r="I54" s="50"/>
      <c r="J54" s="50" t="e">
        <f>#REF!/#REF!*100</f>
        <v>#REF!</v>
      </c>
      <c r="K54" s="50" t="e">
        <f>#REF!/#REF!*100</f>
        <v>#REF!</v>
      </c>
      <c r="L54" s="50" t="e">
        <f>#REF!/#REF!*100</f>
        <v>#REF!</v>
      </c>
      <c r="M54" s="50"/>
      <c r="N54" s="50" t="e">
        <f>#REF!/#REF!*100</f>
        <v>#REF!</v>
      </c>
    </row>
    <row r="55" spans="1:15" ht="11.4" x14ac:dyDescent="0.2">
      <c r="A55" s="24" t="s">
        <v>97</v>
      </c>
      <c r="B55" s="37" t="s">
        <v>10</v>
      </c>
      <c r="C55" s="14" t="s">
        <v>98</v>
      </c>
      <c r="D55" s="49">
        <v>72.015799999999999</v>
      </c>
      <c r="E55" s="68">
        <v>65.340858800000007</v>
      </c>
      <c r="F55" s="50" t="e">
        <f>#REF!/#REF!*100</f>
        <v>#REF!</v>
      </c>
      <c r="G55" s="46"/>
      <c r="H55" s="50"/>
      <c r="I55" s="50"/>
      <c r="J55" s="50" t="e">
        <f>#REF!/#REF!*100</f>
        <v>#REF!</v>
      </c>
      <c r="K55" s="50" t="e">
        <f>#REF!/#REF!*100</f>
        <v>#REF!</v>
      </c>
      <c r="L55" s="50" t="e">
        <f>#REF!/#REF!*100</f>
        <v>#REF!</v>
      </c>
      <c r="M55" s="50"/>
      <c r="N55" s="50" t="e">
        <f>#REF!/#REF!*100</f>
        <v>#REF!</v>
      </c>
    </row>
    <row r="56" spans="1:15" ht="12.9" customHeight="1" x14ac:dyDescent="0.25">
      <c r="C56" s="13" t="s">
        <v>110</v>
      </c>
      <c r="D56" s="61"/>
      <c r="E56" s="49"/>
      <c r="F56" s="81" t="e">
        <f>#REF!/#REF!*100</f>
        <v>#REF!</v>
      </c>
      <c r="G56" s="82"/>
      <c r="H56" s="81"/>
      <c r="I56" s="81"/>
      <c r="J56" s="81" t="e">
        <f>#REF!/#REF!*100</f>
        <v>#REF!</v>
      </c>
      <c r="K56" s="81" t="e">
        <f>#REF!/#REF!*100</f>
        <v>#REF!</v>
      </c>
      <c r="L56" s="81" t="e">
        <f>#REF!/#REF!*100</f>
        <v>#REF!</v>
      </c>
      <c r="M56" s="81"/>
      <c r="N56" s="81" t="e">
        <f>#REF!/#REF!*100</f>
        <v>#REF!</v>
      </c>
    </row>
    <row r="57" spans="1:15" ht="11.4" x14ac:dyDescent="0.2">
      <c r="A57" s="23" t="s">
        <v>111</v>
      </c>
      <c r="B57" s="37" t="s">
        <v>10</v>
      </c>
      <c r="C57" s="14" t="s">
        <v>112</v>
      </c>
      <c r="D57" s="71">
        <v>32</v>
      </c>
      <c r="E57" s="68">
        <v>397.22800000000001</v>
      </c>
      <c r="F57" s="50" t="e">
        <f>#REF!/#REF!*100</f>
        <v>#REF!</v>
      </c>
      <c r="G57" s="46"/>
      <c r="H57" s="50"/>
      <c r="I57" s="50"/>
      <c r="J57" s="50" t="e">
        <f>#REF!/#REF!*100</f>
        <v>#REF!</v>
      </c>
      <c r="K57" s="50" t="e">
        <f>#REF!/#REF!*100</f>
        <v>#REF!</v>
      </c>
      <c r="L57" s="50" t="e">
        <f>#REF!/#REF!*100</f>
        <v>#REF!</v>
      </c>
      <c r="M57" s="50"/>
      <c r="N57" s="50" t="e">
        <f>#REF!/#REF!*100</f>
        <v>#REF!</v>
      </c>
    </row>
    <row r="58" spans="1:15" ht="11.4" x14ac:dyDescent="0.2">
      <c r="A58" s="23" t="s">
        <v>113</v>
      </c>
      <c r="B58" s="37" t="s">
        <v>10</v>
      </c>
      <c r="C58" s="14" t="s">
        <v>114</v>
      </c>
      <c r="D58" s="61">
        <v>147.5</v>
      </c>
      <c r="E58" s="68">
        <v>0.36199999999999999</v>
      </c>
      <c r="F58" s="50" t="e">
        <f>#REF!/#REF!*100</f>
        <v>#REF!</v>
      </c>
      <c r="G58" s="46"/>
      <c r="H58" s="50"/>
      <c r="I58" s="50"/>
      <c r="J58" s="50" t="e">
        <f>#REF!/#REF!*100</f>
        <v>#REF!</v>
      </c>
      <c r="K58" s="50" t="e">
        <f>#REF!/#REF!*100</f>
        <v>#REF!</v>
      </c>
      <c r="L58" s="50" t="e">
        <f>#REF!/#REF!*100</f>
        <v>#REF!</v>
      </c>
      <c r="M58" s="50"/>
      <c r="N58" s="50" t="e">
        <f>#REF!/#REF!*100</f>
        <v>#REF!</v>
      </c>
    </row>
    <row r="59" spans="1:15" ht="12.9" customHeight="1" x14ac:dyDescent="0.25">
      <c r="C59" s="13" t="s">
        <v>115</v>
      </c>
      <c r="D59" s="61"/>
      <c r="E59" s="49"/>
      <c r="F59" s="81" t="e">
        <f>#REF!/#REF!*100</f>
        <v>#REF!</v>
      </c>
      <c r="G59" s="82"/>
      <c r="H59" s="81"/>
      <c r="I59" s="81"/>
      <c r="J59" s="81" t="e">
        <f>#REF!/#REF!*100</f>
        <v>#REF!</v>
      </c>
      <c r="K59" s="81" t="e">
        <f>#REF!/#REF!*100</f>
        <v>#REF!</v>
      </c>
      <c r="L59" s="81" t="e">
        <f>#REF!/#REF!*100</f>
        <v>#REF!</v>
      </c>
      <c r="M59" s="81"/>
      <c r="N59" s="81" t="e">
        <f>#REF!/#REF!*100</f>
        <v>#REF!</v>
      </c>
    </row>
    <row r="60" spans="1:15" ht="11.4" x14ac:dyDescent="0.2">
      <c r="A60" s="23">
        <v>37420</v>
      </c>
      <c r="B60" s="37" t="s">
        <v>10</v>
      </c>
      <c r="C60" s="14" t="s">
        <v>116</v>
      </c>
      <c r="D60" s="61">
        <v>47.6</v>
      </c>
      <c r="E60" s="68">
        <v>0</v>
      </c>
      <c r="F60" s="50" t="e">
        <f>#REF!/#REF!*100</f>
        <v>#REF!</v>
      </c>
      <c r="G60" s="46"/>
      <c r="H60" s="50"/>
      <c r="I60" s="50"/>
      <c r="J60" s="50" t="e">
        <f>#REF!/#REF!*100</f>
        <v>#REF!</v>
      </c>
      <c r="K60" s="50" t="e">
        <f>#REF!/#REF!*100</f>
        <v>#REF!</v>
      </c>
      <c r="L60" s="50" t="e">
        <f>#REF!/#REF!*100</f>
        <v>#REF!</v>
      </c>
      <c r="M60" s="50"/>
      <c r="N60" s="50" t="e">
        <f>#REF!/#REF!*100</f>
        <v>#REF!</v>
      </c>
    </row>
    <row r="61" spans="1:15" ht="11.4" x14ac:dyDescent="0.2">
      <c r="A61" s="23" t="s">
        <v>117</v>
      </c>
      <c r="B61" s="37" t="s">
        <v>10</v>
      </c>
      <c r="C61" s="84" t="s">
        <v>118</v>
      </c>
      <c r="D61" s="164">
        <v>1430.6</v>
      </c>
      <c r="E61" s="165">
        <v>2.1050010199999996</v>
      </c>
      <c r="F61" s="85" t="e">
        <f>#REF!/#REF!*100</f>
        <v>#REF!</v>
      </c>
      <c r="G61" s="86"/>
      <c r="H61" s="85"/>
      <c r="I61" s="85"/>
      <c r="J61" s="85" t="e">
        <f>#REF!/#REF!*100</f>
        <v>#REF!</v>
      </c>
      <c r="K61" s="85" t="e">
        <f>#REF!/#REF!*100</f>
        <v>#REF!</v>
      </c>
      <c r="L61" s="85" t="e">
        <f>#REF!/#REF!*100</f>
        <v>#REF!</v>
      </c>
      <c r="M61" s="85"/>
      <c r="N61" s="85" t="e">
        <f>#REF!/#REF!*100</f>
        <v>#REF!</v>
      </c>
    </row>
    <row r="62" spans="1:15" ht="15" customHeight="1" x14ac:dyDescent="0.25">
      <c r="C62" s="13" t="s">
        <v>119</v>
      </c>
      <c r="D62" s="61"/>
      <c r="E62" s="49"/>
      <c r="F62" s="81" t="e">
        <f>#REF!/#REF!*100</f>
        <v>#REF!</v>
      </c>
      <c r="G62" s="82"/>
      <c r="H62" s="81"/>
      <c r="I62" s="81"/>
      <c r="J62" s="81" t="e">
        <f>#REF!/#REF!*100</f>
        <v>#REF!</v>
      </c>
      <c r="K62" s="81" t="e">
        <f>#REF!/#REF!*100</f>
        <v>#REF!</v>
      </c>
      <c r="L62" s="81" t="e">
        <f>#REF!/#REF!*100</f>
        <v>#REF!</v>
      </c>
      <c r="M62" s="81"/>
      <c r="N62" s="81" t="e">
        <f>#REF!/#REF!*100</f>
        <v>#REF!</v>
      </c>
    </row>
    <row r="63" spans="1:15" ht="11.4" x14ac:dyDescent="0.2">
      <c r="A63" s="23" t="s">
        <v>120</v>
      </c>
      <c r="B63" s="37" t="s">
        <v>10</v>
      </c>
      <c r="C63" s="14" t="s">
        <v>121</v>
      </c>
      <c r="D63" s="61">
        <v>1.6</v>
      </c>
      <c r="E63" s="68">
        <v>0.20128220323000004</v>
      </c>
      <c r="F63" s="50" t="e">
        <f>#REF!/#REF!*100</f>
        <v>#REF!</v>
      </c>
      <c r="G63" s="46"/>
      <c r="H63" s="50"/>
      <c r="I63" s="50"/>
      <c r="J63" s="50" t="e">
        <f>#REF!/#REF!*100</f>
        <v>#REF!</v>
      </c>
      <c r="K63" s="50" t="e">
        <f>#REF!/#REF!*100</f>
        <v>#REF!</v>
      </c>
      <c r="L63" s="50" t="e">
        <f>#REF!/#REF!*100</f>
        <v>#REF!</v>
      </c>
      <c r="M63" s="50"/>
      <c r="N63" s="50" t="e">
        <f>#REF!/#REF!*100</f>
        <v>#REF!</v>
      </c>
    </row>
    <row r="64" spans="1:15" ht="11.4" x14ac:dyDescent="0.2">
      <c r="A64" s="24" t="s">
        <v>122</v>
      </c>
      <c r="B64" s="37" t="s">
        <v>10</v>
      </c>
      <c r="C64" s="14" t="s">
        <v>123</v>
      </c>
      <c r="D64" s="61">
        <v>77.7</v>
      </c>
      <c r="E64" s="68">
        <v>30.503645847950004</v>
      </c>
      <c r="F64" s="50" t="e">
        <f>#REF!/#REF!*100</f>
        <v>#REF!</v>
      </c>
      <c r="G64" s="46"/>
      <c r="H64" s="50"/>
      <c r="I64" s="50"/>
      <c r="J64" s="50" t="e">
        <f>#REF!/#REF!*100</f>
        <v>#REF!</v>
      </c>
      <c r="K64" s="50" t="e">
        <f>#REF!/#REF!*100</f>
        <v>#REF!</v>
      </c>
      <c r="L64" s="50" t="e">
        <f>#REF!/#REF!*100</f>
        <v>#REF!</v>
      </c>
      <c r="M64" s="50"/>
      <c r="N64" s="50" t="e">
        <f>#REF!/#REF!*100</f>
        <v>#REF!</v>
      </c>
    </row>
    <row r="65" spans="1:14" ht="11.4" x14ac:dyDescent="0.2">
      <c r="A65" s="24" t="s">
        <v>124</v>
      </c>
      <c r="B65" s="37" t="s">
        <v>10</v>
      </c>
      <c r="C65" s="14" t="s">
        <v>125</v>
      </c>
      <c r="D65" s="61">
        <v>196.7</v>
      </c>
      <c r="E65" s="68">
        <v>6.5832299999999994E-4</v>
      </c>
      <c r="F65" s="50" t="e">
        <f>#REF!/#REF!*100</f>
        <v>#REF!</v>
      </c>
      <c r="G65" s="46"/>
      <c r="H65" s="50"/>
      <c r="I65" s="50"/>
      <c r="J65" s="50" t="e">
        <f>#REF!/#REF!*100</f>
        <v>#REF!</v>
      </c>
      <c r="K65" s="50" t="e">
        <f>#REF!/#REF!*100</f>
        <v>#REF!</v>
      </c>
      <c r="L65" s="50" t="e">
        <f>#REF!/#REF!*100</f>
        <v>#REF!</v>
      </c>
      <c r="M65" s="50"/>
      <c r="N65" s="50" t="e">
        <f>#REF!/#REF!*100</f>
        <v>#REF!</v>
      </c>
    </row>
    <row r="66" spans="1:14" ht="15" customHeight="1" x14ac:dyDescent="0.25">
      <c r="C66" s="13" t="s">
        <v>134</v>
      </c>
      <c r="D66" s="61"/>
      <c r="E66" s="49"/>
      <c r="F66" s="81" t="e">
        <f>#REF!/#REF!*100</f>
        <v>#REF!</v>
      </c>
      <c r="G66" s="82"/>
      <c r="H66" s="81"/>
      <c r="I66" s="81"/>
      <c r="J66" s="81" t="e">
        <f>#REF!/#REF!*100</f>
        <v>#REF!</v>
      </c>
      <c r="K66" s="81" t="e">
        <f>#REF!/#REF!*100</f>
        <v>#REF!</v>
      </c>
      <c r="L66" s="81" t="e">
        <f>#REF!/#REF!*100</f>
        <v>#REF!</v>
      </c>
      <c r="M66" s="81"/>
      <c r="N66" s="81" t="e">
        <f>#REF!/#REF!*100</f>
        <v>#REF!</v>
      </c>
    </row>
    <row r="67" spans="1:14" ht="11.4" x14ac:dyDescent="0.2">
      <c r="A67" s="28" t="s">
        <v>135</v>
      </c>
      <c r="B67" s="37" t="s">
        <v>10</v>
      </c>
      <c r="C67" s="30" t="s">
        <v>136</v>
      </c>
      <c r="D67" s="73">
        <v>12458</v>
      </c>
      <c r="E67" s="64">
        <v>144447</v>
      </c>
      <c r="F67" s="50" t="e">
        <f>#REF!/#REF!*100</f>
        <v>#REF!</v>
      </c>
      <c r="G67" s="46"/>
      <c r="H67" s="50"/>
      <c r="I67" s="50"/>
      <c r="J67" s="50" t="e">
        <f>#REF!/#REF!*100</f>
        <v>#REF!</v>
      </c>
      <c r="K67" s="50" t="e">
        <f>#REF!/#REF!*100</f>
        <v>#REF!</v>
      </c>
      <c r="L67" s="50" t="e">
        <f>#REF!/#REF!*100</f>
        <v>#REF!</v>
      </c>
      <c r="M67" s="50"/>
      <c r="N67" s="50" t="e">
        <f>#REF!/#REF!*100</f>
        <v>#REF!</v>
      </c>
    </row>
    <row r="68" spans="1:14" ht="11.4" x14ac:dyDescent="0.2">
      <c r="A68" s="28" t="s">
        <v>137</v>
      </c>
      <c r="B68" s="37" t="s">
        <v>10</v>
      </c>
      <c r="C68" s="30" t="s">
        <v>138</v>
      </c>
      <c r="D68" s="73">
        <v>2248</v>
      </c>
      <c r="E68" s="64">
        <v>722617</v>
      </c>
      <c r="F68" s="50" t="e">
        <f>#REF!/#REF!*100</f>
        <v>#REF!</v>
      </c>
      <c r="G68" s="46"/>
      <c r="H68" s="50"/>
      <c r="I68" s="50"/>
      <c r="J68" s="50" t="e">
        <f>#REF!/#REF!*100</f>
        <v>#REF!</v>
      </c>
      <c r="K68" s="50" t="e">
        <f>#REF!/#REF!*100</f>
        <v>#REF!</v>
      </c>
      <c r="L68" s="50" t="e">
        <f>#REF!/#REF!*100</f>
        <v>#REF!</v>
      </c>
      <c r="M68" s="50"/>
      <c r="N68" s="50" t="e">
        <f>#REF!/#REF!*100</f>
        <v>#REF!</v>
      </c>
    </row>
    <row r="69" spans="1:14" ht="11.4" x14ac:dyDescent="0.2">
      <c r="A69" s="28" t="s">
        <v>139</v>
      </c>
      <c r="B69" s="37" t="s">
        <v>10</v>
      </c>
      <c r="C69" s="30" t="s">
        <v>140</v>
      </c>
      <c r="D69" s="61">
        <v>139.69999999999999</v>
      </c>
      <c r="E69" s="68">
        <v>1116.5260000000001</v>
      </c>
      <c r="F69" s="50" t="e">
        <f>#REF!/#REF!*100</f>
        <v>#REF!</v>
      </c>
      <c r="G69" s="46"/>
      <c r="H69" s="50"/>
      <c r="I69" s="50"/>
      <c r="J69" s="50" t="e">
        <f>#REF!/#REF!*100</f>
        <v>#REF!</v>
      </c>
      <c r="K69" s="50" t="e">
        <f>#REF!/#REF!*100</f>
        <v>#REF!</v>
      </c>
      <c r="L69" s="50" t="e">
        <f>#REF!/#REF!*100</f>
        <v>#REF!</v>
      </c>
      <c r="M69" s="50"/>
      <c r="N69" s="50" t="e">
        <f>#REF!/#REF!*100</f>
        <v>#REF!</v>
      </c>
    </row>
    <row r="70" spans="1:14" ht="11.4" x14ac:dyDescent="0.2">
      <c r="A70" s="28" t="s">
        <v>141</v>
      </c>
      <c r="B70" s="37" t="s">
        <v>10</v>
      </c>
      <c r="C70" s="30" t="s">
        <v>142</v>
      </c>
      <c r="D70" s="72">
        <v>49</v>
      </c>
      <c r="E70" s="68">
        <v>561</v>
      </c>
      <c r="F70" s="50" t="e">
        <f>#REF!/#REF!*100</f>
        <v>#REF!</v>
      </c>
      <c r="G70" s="46"/>
      <c r="H70" s="50"/>
      <c r="I70" s="50"/>
      <c r="J70" s="50" t="e">
        <f>#REF!/#REF!*100</f>
        <v>#REF!</v>
      </c>
      <c r="K70" s="50" t="e">
        <f>#REF!/#REF!*100</f>
        <v>#REF!</v>
      </c>
      <c r="L70" s="50" t="e">
        <f>#REF!/#REF!*100</f>
        <v>#REF!</v>
      </c>
      <c r="M70" s="50"/>
      <c r="N70" s="50" t="e">
        <f>#REF!/#REF!*100</f>
        <v>#REF!</v>
      </c>
    </row>
    <row r="71" spans="1:14" ht="11.4" x14ac:dyDescent="0.2">
      <c r="A71" s="28" t="s">
        <v>143</v>
      </c>
      <c r="B71" s="37" t="s">
        <v>10</v>
      </c>
      <c r="C71" s="30" t="s">
        <v>144</v>
      </c>
      <c r="D71" s="72">
        <v>627</v>
      </c>
      <c r="E71" s="68">
        <v>232</v>
      </c>
      <c r="F71" s="50" t="e">
        <f>#REF!/#REF!*100</f>
        <v>#REF!</v>
      </c>
      <c r="G71" s="46"/>
      <c r="H71" s="50"/>
      <c r="I71" s="50"/>
      <c r="J71" s="50" t="e">
        <f>#REF!/#REF!*100</f>
        <v>#REF!</v>
      </c>
      <c r="K71" s="50" t="e">
        <f>#REF!/#REF!*100</f>
        <v>#REF!</v>
      </c>
      <c r="L71" s="50" t="e">
        <f>#REF!/#REF!*100</f>
        <v>#REF!</v>
      </c>
      <c r="M71" s="50"/>
      <c r="N71" s="50" t="e">
        <f>#REF!/#REF!*100</f>
        <v>#REF!</v>
      </c>
    </row>
    <row r="72" spans="1:14" ht="5.0999999999999996" customHeight="1" x14ac:dyDescent="0.2">
      <c r="C72" s="74"/>
      <c r="D72" s="75"/>
      <c r="E72" s="75"/>
      <c r="F72" s="76"/>
      <c r="G72" s="76"/>
      <c r="H72" s="76"/>
      <c r="I72" s="76"/>
      <c r="J72" s="76"/>
      <c r="K72" s="76"/>
      <c r="L72" s="76"/>
      <c r="M72" s="76"/>
      <c r="N72" s="76"/>
    </row>
    <row r="73" spans="1:14" ht="5.0999999999999996" customHeight="1" x14ac:dyDescent="0.2">
      <c r="C73" s="77"/>
      <c r="D73" s="78"/>
      <c r="E73" s="78"/>
      <c r="F73" s="62"/>
      <c r="G73" s="46"/>
      <c r="H73" s="46"/>
      <c r="I73" s="46"/>
      <c r="J73" s="46"/>
      <c r="K73" s="46"/>
      <c r="L73" s="46"/>
      <c r="M73" s="46"/>
    </row>
    <row r="74" spans="1:14" x14ac:dyDescent="0.2">
      <c r="G74" s="46"/>
      <c r="H74" s="46"/>
      <c r="I74" s="46"/>
      <c r="J74" s="46"/>
      <c r="K74" s="46"/>
      <c r="L74" s="46"/>
      <c r="M74" s="46"/>
    </row>
  </sheetData>
  <conditionalFormatting sqref="D28:D29">
    <cfRule type="cellIs" dxfId="1" priority="1" stopIfTrue="1" operator="greaterThan">
      <formula>170</formula>
    </cfRule>
    <cfRule type="cellIs" dxfId="0" priority="2" stopIfTrue="1" operator="lessThan">
      <formula>70</formula>
    </cfRule>
  </conditionalFormatting>
  <printOptions horizontalCentered="1"/>
  <pageMargins left="0.39370078740157483" right="0.39370078740157483" top="0.59055118110236227" bottom="0.59055118110236227" header="0.59055118110236227" footer="0.59055118110236227"/>
  <pageSetup firstPageNumber="179" orientation="portrait" useFirstPageNumber="1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91"/>
  <sheetViews>
    <sheetView showGridLines="0" zoomScaleNormal="100" zoomScaleSheetLayoutView="100" workbookViewId="0">
      <selection activeCell="A50" sqref="A50"/>
    </sheetView>
  </sheetViews>
  <sheetFormatPr baseColWidth="10" defaultColWidth="11" defaultRowHeight="11.4" x14ac:dyDescent="0.2"/>
  <cols>
    <col min="1" max="1" width="36.6640625" style="94" customWidth="1"/>
    <col min="2" max="2" width="5.6640625" style="94" customWidth="1"/>
    <col min="3" max="3" width="10.5546875" style="94" hidden="1" customWidth="1"/>
    <col min="4" max="8" width="10.5546875" style="94" customWidth="1"/>
    <col min="9" max="256" width="11" style="94"/>
    <col min="257" max="257" width="36.6640625" style="94" customWidth="1"/>
    <col min="258" max="258" width="5.6640625" style="94" customWidth="1"/>
    <col min="259" max="259" width="0" style="94" hidden="1" customWidth="1"/>
    <col min="260" max="264" width="8.5546875" style="94" customWidth="1"/>
    <col min="265" max="512" width="11" style="94"/>
    <col min="513" max="513" width="36.6640625" style="94" customWidth="1"/>
    <col min="514" max="514" width="5.6640625" style="94" customWidth="1"/>
    <col min="515" max="515" width="0" style="94" hidden="1" customWidth="1"/>
    <col min="516" max="520" width="8.5546875" style="94" customWidth="1"/>
    <col min="521" max="768" width="11" style="94"/>
    <col min="769" max="769" width="36.6640625" style="94" customWidth="1"/>
    <col min="770" max="770" width="5.6640625" style="94" customWidth="1"/>
    <col min="771" max="771" width="0" style="94" hidden="1" customWidth="1"/>
    <col min="772" max="776" width="8.5546875" style="94" customWidth="1"/>
    <col min="777" max="1024" width="11" style="94"/>
    <col min="1025" max="1025" width="36.6640625" style="94" customWidth="1"/>
    <col min="1026" max="1026" width="5.6640625" style="94" customWidth="1"/>
    <col min="1027" max="1027" width="0" style="94" hidden="1" customWidth="1"/>
    <col min="1028" max="1032" width="8.5546875" style="94" customWidth="1"/>
    <col min="1033" max="1280" width="11" style="94"/>
    <col min="1281" max="1281" width="36.6640625" style="94" customWidth="1"/>
    <col min="1282" max="1282" width="5.6640625" style="94" customWidth="1"/>
    <col min="1283" max="1283" width="0" style="94" hidden="1" customWidth="1"/>
    <col min="1284" max="1288" width="8.5546875" style="94" customWidth="1"/>
    <col min="1289" max="1536" width="11" style="94"/>
    <col min="1537" max="1537" width="36.6640625" style="94" customWidth="1"/>
    <col min="1538" max="1538" width="5.6640625" style="94" customWidth="1"/>
    <col min="1539" max="1539" width="0" style="94" hidden="1" customWidth="1"/>
    <col min="1540" max="1544" width="8.5546875" style="94" customWidth="1"/>
    <col min="1545" max="1792" width="11" style="94"/>
    <col min="1793" max="1793" width="36.6640625" style="94" customWidth="1"/>
    <col min="1794" max="1794" width="5.6640625" style="94" customWidth="1"/>
    <col min="1795" max="1795" width="0" style="94" hidden="1" customWidth="1"/>
    <col min="1796" max="1800" width="8.5546875" style="94" customWidth="1"/>
    <col min="1801" max="2048" width="11" style="94"/>
    <col min="2049" max="2049" width="36.6640625" style="94" customWidth="1"/>
    <col min="2050" max="2050" width="5.6640625" style="94" customWidth="1"/>
    <col min="2051" max="2051" width="0" style="94" hidden="1" customWidth="1"/>
    <col min="2052" max="2056" width="8.5546875" style="94" customWidth="1"/>
    <col min="2057" max="2304" width="11" style="94"/>
    <col min="2305" max="2305" width="36.6640625" style="94" customWidth="1"/>
    <col min="2306" max="2306" width="5.6640625" style="94" customWidth="1"/>
    <col min="2307" max="2307" width="0" style="94" hidden="1" customWidth="1"/>
    <col min="2308" max="2312" width="8.5546875" style="94" customWidth="1"/>
    <col min="2313" max="2560" width="11" style="94"/>
    <col min="2561" max="2561" width="36.6640625" style="94" customWidth="1"/>
    <col min="2562" max="2562" width="5.6640625" style="94" customWidth="1"/>
    <col min="2563" max="2563" width="0" style="94" hidden="1" customWidth="1"/>
    <col min="2564" max="2568" width="8.5546875" style="94" customWidth="1"/>
    <col min="2569" max="2816" width="11" style="94"/>
    <col min="2817" max="2817" width="36.6640625" style="94" customWidth="1"/>
    <col min="2818" max="2818" width="5.6640625" style="94" customWidth="1"/>
    <col min="2819" max="2819" width="0" style="94" hidden="1" customWidth="1"/>
    <col min="2820" max="2824" width="8.5546875" style="94" customWidth="1"/>
    <col min="2825" max="3072" width="11" style="94"/>
    <col min="3073" max="3073" width="36.6640625" style="94" customWidth="1"/>
    <col min="3074" max="3074" width="5.6640625" style="94" customWidth="1"/>
    <col min="3075" max="3075" width="0" style="94" hidden="1" customWidth="1"/>
    <col min="3076" max="3080" width="8.5546875" style="94" customWidth="1"/>
    <col min="3081" max="3328" width="11" style="94"/>
    <col min="3329" max="3329" width="36.6640625" style="94" customWidth="1"/>
    <col min="3330" max="3330" width="5.6640625" style="94" customWidth="1"/>
    <col min="3331" max="3331" width="0" style="94" hidden="1" customWidth="1"/>
    <col min="3332" max="3336" width="8.5546875" style="94" customWidth="1"/>
    <col min="3337" max="3584" width="11" style="94"/>
    <col min="3585" max="3585" width="36.6640625" style="94" customWidth="1"/>
    <col min="3586" max="3586" width="5.6640625" style="94" customWidth="1"/>
    <col min="3587" max="3587" width="0" style="94" hidden="1" customWidth="1"/>
    <col min="3588" max="3592" width="8.5546875" style="94" customWidth="1"/>
    <col min="3593" max="3840" width="11" style="94"/>
    <col min="3841" max="3841" width="36.6640625" style="94" customWidth="1"/>
    <col min="3842" max="3842" width="5.6640625" style="94" customWidth="1"/>
    <col min="3843" max="3843" width="0" style="94" hidden="1" customWidth="1"/>
    <col min="3844" max="3848" width="8.5546875" style="94" customWidth="1"/>
    <col min="3849" max="4096" width="11" style="94"/>
    <col min="4097" max="4097" width="36.6640625" style="94" customWidth="1"/>
    <col min="4098" max="4098" width="5.6640625" style="94" customWidth="1"/>
    <col min="4099" max="4099" width="0" style="94" hidden="1" customWidth="1"/>
    <col min="4100" max="4104" width="8.5546875" style="94" customWidth="1"/>
    <col min="4105" max="4352" width="11" style="94"/>
    <col min="4353" max="4353" width="36.6640625" style="94" customWidth="1"/>
    <col min="4354" max="4354" width="5.6640625" style="94" customWidth="1"/>
    <col min="4355" max="4355" width="0" style="94" hidden="1" customWidth="1"/>
    <col min="4356" max="4360" width="8.5546875" style="94" customWidth="1"/>
    <col min="4361" max="4608" width="11" style="94"/>
    <col min="4609" max="4609" width="36.6640625" style="94" customWidth="1"/>
    <col min="4610" max="4610" width="5.6640625" style="94" customWidth="1"/>
    <col min="4611" max="4611" width="0" style="94" hidden="1" customWidth="1"/>
    <col min="4612" max="4616" width="8.5546875" style="94" customWidth="1"/>
    <col min="4617" max="4864" width="11" style="94"/>
    <col min="4865" max="4865" width="36.6640625" style="94" customWidth="1"/>
    <col min="4866" max="4866" width="5.6640625" style="94" customWidth="1"/>
    <col min="4867" max="4867" width="0" style="94" hidden="1" customWidth="1"/>
    <col min="4868" max="4872" width="8.5546875" style="94" customWidth="1"/>
    <col min="4873" max="5120" width="11" style="94"/>
    <col min="5121" max="5121" width="36.6640625" style="94" customWidth="1"/>
    <col min="5122" max="5122" width="5.6640625" style="94" customWidth="1"/>
    <col min="5123" max="5123" width="0" style="94" hidden="1" customWidth="1"/>
    <col min="5124" max="5128" width="8.5546875" style="94" customWidth="1"/>
    <col min="5129" max="5376" width="11" style="94"/>
    <col min="5377" max="5377" width="36.6640625" style="94" customWidth="1"/>
    <col min="5378" max="5378" width="5.6640625" style="94" customWidth="1"/>
    <col min="5379" max="5379" width="0" style="94" hidden="1" customWidth="1"/>
    <col min="5380" max="5384" width="8.5546875" style="94" customWidth="1"/>
    <col min="5385" max="5632" width="11" style="94"/>
    <col min="5633" max="5633" width="36.6640625" style="94" customWidth="1"/>
    <col min="5634" max="5634" width="5.6640625" style="94" customWidth="1"/>
    <col min="5635" max="5635" width="0" style="94" hidden="1" customWidth="1"/>
    <col min="5636" max="5640" width="8.5546875" style="94" customWidth="1"/>
    <col min="5641" max="5888" width="11" style="94"/>
    <col min="5889" max="5889" width="36.6640625" style="94" customWidth="1"/>
    <col min="5890" max="5890" width="5.6640625" style="94" customWidth="1"/>
    <col min="5891" max="5891" width="0" style="94" hidden="1" customWidth="1"/>
    <col min="5892" max="5896" width="8.5546875" style="94" customWidth="1"/>
    <col min="5897" max="6144" width="11" style="94"/>
    <col min="6145" max="6145" width="36.6640625" style="94" customWidth="1"/>
    <col min="6146" max="6146" width="5.6640625" style="94" customWidth="1"/>
    <col min="6147" max="6147" width="0" style="94" hidden="1" customWidth="1"/>
    <col min="6148" max="6152" width="8.5546875" style="94" customWidth="1"/>
    <col min="6153" max="6400" width="11" style="94"/>
    <col min="6401" max="6401" width="36.6640625" style="94" customWidth="1"/>
    <col min="6402" max="6402" width="5.6640625" style="94" customWidth="1"/>
    <col min="6403" max="6403" width="0" style="94" hidden="1" customWidth="1"/>
    <col min="6404" max="6408" width="8.5546875" style="94" customWidth="1"/>
    <col min="6409" max="6656" width="11" style="94"/>
    <col min="6657" max="6657" width="36.6640625" style="94" customWidth="1"/>
    <col min="6658" max="6658" width="5.6640625" style="94" customWidth="1"/>
    <col min="6659" max="6659" width="0" style="94" hidden="1" customWidth="1"/>
    <col min="6660" max="6664" width="8.5546875" style="94" customWidth="1"/>
    <col min="6665" max="6912" width="11" style="94"/>
    <col min="6913" max="6913" width="36.6640625" style="94" customWidth="1"/>
    <col min="6914" max="6914" width="5.6640625" style="94" customWidth="1"/>
    <col min="6915" max="6915" width="0" style="94" hidden="1" customWidth="1"/>
    <col min="6916" max="6920" width="8.5546875" style="94" customWidth="1"/>
    <col min="6921" max="7168" width="11" style="94"/>
    <col min="7169" max="7169" width="36.6640625" style="94" customWidth="1"/>
    <col min="7170" max="7170" width="5.6640625" style="94" customWidth="1"/>
    <col min="7171" max="7171" width="0" style="94" hidden="1" customWidth="1"/>
    <col min="7172" max="7176" width="8.5546875" style="94" customWidth="1"/>
    <col min="7177" max="7424" width="11" style="94"/>
    <col min="7425" max="7425" width="36.6640625" style="94" customWidth="1"/>
    <col min="7426" max="7426" width="5.6640625" style="94" customWidth="1"/>
    <col min="7427" max="7427" width="0" style="94" hidden="1" customWidth="1"/>
    <col min="7428" max="7432" width="8.5546875" style="94" customWidth="1"/>
    <col min="7433" max="7680" width="11" style="94"/>
    <col min="7681" max="7681" width="36.6640625" style="94" customWidth="1"/>
    <col min="7682" max="7682" width="5.6640625" style="94" customWidth="1"/>
    <col min="7683" max="7683" width="0" style="94" hidden="1" customWidth="1"/>
    <col min="7684" max="7688" width="8.5546875" style="94" customWidth="1"/>
    <col min="7689" max="7936" width="11" style="94"/>
    <col min="7937" max="7937" width="36.6640625" style="94" customWidth="1"/>
    <col min="7938" max="7938" width="5.6640625" style="94" customWidth="1"/>
    <col min="7939" max="7939" width="0" style="94" hidden="1" customWidth="1"/>
    <col min="7940" max="7944" width="8.5546875" style="94" customWidth="1"/>
    <col min="7945" max="8192" width="11" style="94"/>
    <col min="8193" max="8193" width="36.6640625" style="94" customWidth="1"/>
    <col min="8194" max="8194" width="5.6640625" style="94" customWidth="1"/>
    <col min="8195" max="8195" width="0" style="94" hidden="1" customWidth="1"/>
    <col min="8196" max="8200" width="8.5546875" style="94" customWidth="1"/>
    <col min="8201" max="8448" width="11" style="94"/>
    <col min="8449" max="8449" width="36.6640625" style="94" customWidth="1"/>
    <col min="8450" max="8450" width="5.6640625" style="94" customWidth="1"/>
    <col min="8451" max="8451" width="0" style="94" hidden="1" customWidth="1"/>
    <col min="8452" max="8456" width="8.5546875" style="94" customWidth="1"/>
    <col min="8457" max="8704" width="11" style="94"/>
    <col min="8705" max="8705" width="36.6640625" style="94" customWidth="1"/>
    <col min="8706" max="8706" width="5.6640625" style="94" customWidth="1"/>
    <col min="8707" max="8707" width="0" style="94" hidden="1" customWidth="1"/>
    <col min="8708" max="8712" width="8.5546875" style="94" customWidth="1"/>
    <col min="8713" max="8960" width="11" style="94"/>
    <col min="8961" max="8961" width="36.6640625" style="94" customWidth="1"/>
    <col min="8962" max="8962" width="5.6640625" style="94" customWidth="1"/>
    <col min="8963" max="8963" width="0" style="94" hidden="1" customWidth="1"/>
    <col min="8964" max="8968" width="8.5546875" style="94" customWidth="1"/>
    <col min="8969" max="9216" width="11" style="94"/>
    <col min="9217" max="9217" width="36.6640625" style="94" customWidth="1"/>
    <col min="9218" max="9218" width="5.6640625" style="94" customWidth="1"/>
    <col min="9219" max="9219" width="0" style="94" hidden="1" customWidth="1"/>
    <col min="9220" max="9224" width="8.5546875" style="94" customWidth="1"/>
    <col min="9225" max="9472" width="11" style="94"/>
    <col min="9473" max="9473" width="36.6640625" style="94" customWidth="1"/>
    <col min="9474" max="9474" width="5.6640625" style="94" customWidth="1"/>
    <col min="9475" max="9475" width="0" style="94" hidden="1" customWidth="1"/>
    <col min="9476" max="9480" width="8.5546875" style="94" customWidth="1"/>
    <col min="9481" max="9728" width="11" style="94"/>
    <col min="9729" max="9729" width="36.6640625" style="94" customWidth="1"/>
    <col min="9730" max="9730" width="5.6640625" style="94" customWidth="1"/>
    <col min="9731" max="9731" width="0" style="94" hidden="1" customWidth="1"/>
    <col min="9732" max="9736" width="8.5546875" style="94" customWidth="1"/>
    <col min="9737" max="9984" width="11" style="94"/>
    <col min="9985" max="9985" width="36.6640625" style="94" customWidth="1"/>
    <col min="9986" max="9986" width="5.6640625" style="94" customWidth="1"/>
    <col min="9987" max="9987" width="0" style="94" hidden="1" customWidth="1"/>
    <col min="9988" max="9992" width="8.5546875" style="94" customWidth="1"/>
    <col min="9993" max="10240" width="11" style="94"/>
    <col min="10241" max="10241" width="36.6640625" style="94" customWidth="1"/>
    <col min="10242" max="10242" width="5.6640625" style="94" customWidth="1"/>
    <col min="10243" max="10243" width="0" style="94" hidden="1" customWidth="1"/>
    <col min="10244" max="10248" width="8.5546875" style="94" customWidth="1"/>
    <col min="10249" max="10496" width="11" style="94"/>
    <col min="10497" max="10497" width="36.6640625" style="94" customWidth="1"/>
    <col min="10498" max="10498" width="5.6640625" style="94" customWidth="1"/>
    <col min="10499" max="10499" width="0" style="94" hidden="1" customWidth="1"/>
    <col min="10500" max="10504" width="8.5546875" style="94" customWidth="1"/>
    <col min="10505" max="10752" width="11" style="94"/>
    <col min="10753" max="10753" width="36.6640625" style="94" customWidth="1"/>
    <col min="10754" max="10754" width="5.6640625" style="94" customWidth="1"/>
    <col min="10755" max="10755" width="0" style="94" hidden="1" customWidth="1"/>
    <col min="10756" max="10760" width="8.5546875" style="94" customWidth="1"/>
    <col min="10761" max="11008" width="11" style="94"/>
    <col min="11009" max="11009" width="36.6640625" style="94" customWidth="1"/>
    <col min="11010" max="11010" width="5.6640625" style="94" customWidth="1"/>
    <col min="11011" max="11011" width="0" style="94" hidden="1" customWidth="1"/>
    <col min="11012" max="11016" width="8.5546875" style="94" customWidth="1"/>
    <col min="11017" max="11264" width="11" style="94"/>
    <col min="11265" max="11265" width="36.6640625" style="94" customWidth="1"/>
    <col min="11266" max="11266" width="5.6640625" style="94" customWidth="1"/>
    <col min="11267" max="11267" width="0" style="94" hidden="1" customWidth="1"/>
    <col min="11268" max="11272" width="8.5546875" style="94" customWidth="1"/>
    <col min="11273" max="11520" width="11" style="94"/>
    <col min="11521" max="11521" width="36.6640625" style="94" customWidth="1"/>
    <col min="11522" max="11522" width="5.6640625" style="94" customWidth="1"/>
    <col min="11523" max="11523" width="0" style="94" hidden="1" customWidth="1"/>
    <col min="11524" max="11528" width="8.5546875" style="94" customWidth="1"/>
    <col min="11529" max="11776" width="11" style="94"/>
    <col min="11777" max="11777" width="36.6640625" style="94" customWidth="1"/>
    <col min="11778" max="11778" width="5.6640625" style="94" customWidth="1"/>
    <col min="11779" max="11779" width="0" style="94" hidden="1" customWidth="1"/>
    <col min="11780" max="11784" width="8.5546875" style="94" customWidth="1"/>
    <col min="11785" max="12032" width="11" style="94"/>
    <col min="12033" max="12033" width="36.6640625" style="94" customWidth="1"/>
    <col min="12034" max="12034" width="5.6640625" style="94" customWidth="1"/>
    <col min="12035" max="12035" width="0" style="94" hidden="1" customWidth="1"/>
    <col min="12036" max="12040" width="8.5546875" style="94" customWidth="1"/>
    <col min="12041" max="12288" width="11" style="94"/>
    <col min="12289" max="12289" width="36.6640625" style="94" customWidth="1"/>
    <col min="12290" max="12290" width="5.6640625" style="94" customWidth="1"/>
    <col min="12291" max="12291" width="0" style="94" hidden="1" customWidth="1"/>
    <col min="12292" max="12296" width="8.5546875" style="94" customWidth="1"/>
    <col min="12297" max="12544" width="11" style="94"/>
    <col min="12545" max="12545" width="36.6640625" style="94" customWidth="1"/>
    <col min="12546" max="12546" width="5.6640625" style="94" customWidth="1"/>
    <col min="12547" max="12547" width="0" style="94" hidden="1" customWidth="1"/>
    <col min="12548" max="12552" width="8.5546875" style="94" customWidth="1"/>
    <col min="12553" max="12800" width="11" style="94"/>
    <col min="12801" max="12801" width="36.6640625" style="94" customWidth="1"/>
    <col min="12802" max="12802" width="5.6640625" style="94" customWidth="1"/>
    <col min="12803" max="12803" width="0" style="94" hidden="1" customWidth="1"/>
    <col min="12804" max="12808" width="8.5546875" style="94" customWidth="1"/>
    <col min="12809" max="13056" width="11" style="94"/>
    <col min="13057" max="13057" width="36.6640625" style="94" customWidth="1"/>
    <col min="13058" max="13058" width="5.6640625" style="94" customWidth="1"/>
    <col min="13059" max="13059" width="0" style="94" hidden="1" customWidth="1"/>
    <col min="13060" max="13064" width="8.5546875" style="94" customWidth="1"/>
    <col min="13065" max="13312" width="11" style="94"/>
    <col min="13313" max="13313" width="36.6640625" style="94" customWidth="1"/>
    <col min="13314" max="13314" width="5.6640625" style="94" customWidth="1"/>
    <col min="13315" max="13315" width="0" style="94" hidden="1" customWidth="1"/>
    <col min="13316" max="13320" width="8.5546875" style="94" customWidth="1"/>
    <col min="13321" max="13568" width="11" style="94"/>
    <col min="13569" max="13569" width="36.6640625" style="94" customWidth="1"/>
    <col min="13570" max="13570" width="5.6640625" style="94" customWidth="1"/>
    <col min="13571" max="13571" width="0" style="94" hidden="1" customWidth="1"/>
    <col min="13572" max="13576" width="8.5546875" style="94" customWidth="1"/>
    <col min="13577" max="13824" width="11" style="94"/>
    <col min="13825" max="13825" width="36.6640625" style="94" customWidth="1"/>
    <col min="13826" max="13826" width="5.6640625" style="94" customWidth="1"/>
    <col min="13827" max="13827" width="0" style="94" hidden="1" customWidth="1"/>
    <col min="13828" max="13832" width="8.5546875" style="94" customWidth="1"/>
    <col min="13833" max="14080" width="11" style="94"/>
    <col min="14081" max="14081" width="36.6640625" style="94" customWidth="1"/>
    <col min="14082" max="14082" width="5.6640625" style="94" customWidth="1"/>
    <col min="14083" max="14083" width="0" style="94" hidden="1" customWidth="1"/>
    <col min="14084" max="14088" width="8.5546875" style="94" customWidth="1"/>
    <col min="14089" max="14336" width="11" style="94"/>
    <col min="14337" max="14337" width="36.6640625" style="94" customWidth="1"/>
    <col min="14338" max="14338" width="5.6640625" style="94" customWidth="1"/>
    <col min="14339" max="14339" width="0" style="94" hidden="1" customWidth="1"/>
    <col min="14340" max="14344" width="8.5546875" style="94" customWidth="1"/>
    <col min="14345" max="14592" width="11" style="94"/>
    <col min="14593" max="14593" width="36.6640625" style="94" customWidth="1"/>
    <col min="14594" max="14594" width="5.6640625" style="94" customWidth="1"/>
    <col min="14595" max="14595" width="0" style="94" hidden="1" customWidth="1"/>
    <col min="14596" max="14600" width="8.5546875" style="94" customWidth="1"/>
    <col min="14601" max="14848" width="11" style="94"/>
    <col min="14849" max="14849" width="36.6640625" style="94" customWidth="1"/>
    <col min="14850" max="14850" width="5.6640625" style="94" customWidth="1"/>
    <col min="14851" max="14851" width="0" style="94" hidden="1" customWidth="1"/>
    <col min="14852" max="14856" width="8.5546875" style="94" customWidth="1"/>
    <col min="14857" max="15104" width="11" style="94"/>
    <col min="15105" max="15105" width="36.6640625" style="94" customWidth="1"/>
    <col min="15106" max="15106" width="5.6640625" style="94" customWidth="1"/>
    <col min="15107" max="15107" width="0" style="94" hidden="1" customWidth="1"/>
    <col min="15108" max="15112" width="8.5546875" style="94" customWidth="1"/>
    <col min="15113" max="15360" width="11" style="94"/>
    <col min="15361" max="15361" width="36.6640625" style="94" customWidth="1"/>
    <col min="15362" max="15362" width="5.6640625" style="94" customWidth="1"/>
    <col min="15363" max="15363" width="0" style="94" hidden="1" customWidth="1"/>
    <col min="15364" max="15368" width="8.5546875" style="94" customWidth="1"/>
    <col min="15369" max="15616" width="11" style="94"/>
    <col min="15617" max="15617" width="36.6640625" style="94" customWidth="1"/>
    <col min="15618" max="15618" width="5.6640625" style="94" customWidth="1"/>
    <col min="15619" max="15619" width="0" style="94" hidden="1" customWidth="1"/>
    <col min="15620" max="15624" width="8.5546875" style="94" customWidth="1"/>
    <col min="15625" max="15872" width="11" style="94"/>
    <col min="15873" max="15873" width="36.6640625" style="94" customWidth="1"/>
    <col min="15874" max="15874" width="5.6640625" style="94" customWidth="1"/>
    <col min="15875" max="15875" width="0" style="94" hidden="1" customWidth="1"/>
    <col min="15876" max="15880" width="8.5546875" style="94" customWidth="1"/>
    <col min="15881" max="16128" width="11" style="94"/>
    <col min="16129" max="16129" width="36.6640625" style="94" customWidth="1"/>
    <col min="16130" max="16130" width="5.6640625" style="94" customWidth="1"/>
    <col min="16131" max="16131" width="0" style="94" hidden="1" customWidth="1"/>
    <col min="16132" max="16136" width="8.5546875" style="94" customWidth="1"/>
    <col min="16137" max="16384" width="11" style="94"/>
  </cols>
  <sheetData>
    <row r="1" spans="1:9" s="90" customFormat="1" ht="15" customHeight="1" x14ac:dyDescent="0.25">
      <c r="A1" s="106" t="s">
        <v>164</v>
      </c>
      <c r="B1" s="238"/>
      <c r="C1" s="239"/>
      <c r="D1" s="239"/>
      <c r="E1" s="239"/>
      <c r="F1" s="239"/>
      <c r="G1" s="239"/>
      <c r="H1" s="239"/>
    </row>
    <row r="2" spans="1:9" s="90" customFormat="1" ht="12" customHeight="1" x14ac:dyDescent="0.25">
      <c r="A2" s="240"/>
      <c r="B2" s="238"/>
      <c r="C2" s="239"/>
      <c r="D2" s="239"/>
      <c r="E2" s="239"/>
      <c r="F2" s="239"/>
      <c r="G2" s="239"/>
      <c r="H2" s="239"/>
    </row>
    <row r="3" spans="1:9" ht="15" customHeight="1" x14ac:dyDescent="0.2">
      <c r="A3" s="91"/>
      <c r="B3" s="92"/>
      <c r="C3" s="93"/>
      <c r="D3" s="92"/>
      <c r="E3" s="92"/>
      <c r="F3" s="92"/>
      <c r="G3" s="367">
        <v>11113215</v>
      </c>
      <c r="H3" s="367">
        <v>11089511</v>
      </c>
    </row>
    <row r="4" spans="1:9" ht="5.0999999999999996" customHeight="1" x14ac:dyDescent="0.2">
      <c r="A4" s="92"/>
      <c r="B4" s="92"/>
      <c r="C4" s="93"/>
      <c r="D4" s="93"/>
      <c r="E4" s="92"/>
      <c r="F4" s="92"/>
      <c r="G4" s="92"/>
      <c r="H4" s="92"/>
    </row>
    <row r="5" spans="1:9" ht="5.0999999999999996" customHeight="1" x14ac:dyDescent="0.2">
      <c r="A5" s="246"/>
      <c r="B5" s="246"/>
      <c r="C5" s="246"/>
      <c r="D5" s="246"/>
      <c r="E5" s="246"/>
      <c r="F5" s="246"/>
      <c r="G5" s="246"/>
      <c r="H5" s="246"/>
    </row>
    <row r="6" spans="1:9" ht="15" customHeight="1" x14ac:dyDescent="0.25">
      <c r="A6" s="352" t="s">
        <v>165</v>
      </c>
      <c r="B6" s="353" t="s">
        <v>5</v>
      </c>
      <c r="C6" s="354">
        <v>2017</v>
      </c>
      <c r="D6" s="354">
        <v>2018</v>
      </c>
      <c r="E6" s="354">
        <v>2019</v>
      </c>
      <c r="F6" s="354">
        <v>2020</v>
      </c>
      <c r="G6" s="354">
        <v>2021</v>
      </c>
      <c r="H6" s="354">
        <v>2022</v>
      </c>
      <c r="I6" s="96"/>
    </row>
    <row r="7" spans="1:9" ht="5.0999999999999996" customHeight="1" x14ac:dyDescent="0.2">
      <c r="A7" s="247"/>
      <c r="B7" s="247"/>
      <c r="C7" s="248"/>
      <c r="D7" s="248"/>
      <c r="E7" s="248"/>
      <c r="F7" s="248"/>
      <c r="G7" s="248"/>
      <c r="H7" s="248"/>
    </row>
    <row r="8" spans="1:9" ht="5.0999999999999996" customHeight="1" x14ac:dyDescent="0.2">
      <c r="A8" s="97"/>
      <c r="B8" s="97"/>
      <c r="C8" s="92"/>
      <c r="D8" s="92"/>
      <c r="E8" s="92"/>
      <c r="F8" s="92"/>
      <c r="G8" s="92"/>
      <c r="H8" s="92"/>
    </row>
    <row r="9" spans="1:9" ht="20.100000000000001" customHeight="1" x14ac:dyDescent="0.25">
      <c r="A9" s="249" t="s">
        <v>166</v>
      </c>
      <c r="B9" s="250" t="s">
        <v>167</v>
      </c>
      <c r="C9" s="251">
        <f t="shared" ref="C9:H9" si="0">SUM(C25+C42)</f>
        <v>32179.8</v>
      </c>
      <c r="D9" s="251">
        <f t="shared" si="0"/>
        <v>32175.468700000005</v>
      </c>
      <c r="E9" s="251">
        <f t="shared" si="0"/>
        <v>30594.769590000004</v>
      </c>
      <c r="F9" s="251">
        <f t="shared" si="0"/>
        <v>26402.379151919995</v>
      </c>
      <c r="G9" s="251">
        <f t="shared" si="0"/>
        <v>123567.30444587997</v>
      </c>
      <c r="H9" s="251">
        <f t="shared" si="0"/>
        <v>143616.62852670002</v>
      </c>
    </row>
    <row r="10" spans="1:9" s="101" customFormat="1" ht="19.2" customHeight="1" x14ac:dyDescent="0.2">
      <c r="A10" s="98" t="s">
        <v>168</v>
      </c>
      <c r="B10" s="99" t="s">
        <v>169</v>
      </c>
      <c r="C10" s="100">
        <v>2865.5</v>
      </c>
      <c r="D10" s="100">
        <v>2868</v>
      </c>
      <c r="E10" s="100">
        <v>2731</v>
      </c>
      <c r="F10" s="100">
        <v>2361.2355081649794</v>
      </c>
      <c r="G10" s="100">
        <v>11118.952026562969</v>
      </c>
      <c r="H10" s="100">
        <v>12950.672804842343</v>
      </c>
    </row>
    <row r="11" spans="1:9" s="101" customFormat="1" ht="19.2" customHeight="1" x14ac:dyDescent="0.2">
      <c r="A11" s="98" t="s">
        <v>170</v>
      </c>
      <c r="B11" s="99" t="s">
        <v>167</v>
      </c>
      <c r="C11" s="102">
        <v>87.9</v>
      </c>
      <c r="D11" s="102">
        <v>88.2</v>
      </c>
      <c r="E11" s="102">
        <v>88.2</v>
      </c>
      <c r="F11" s="102">
        <v>72.335285347726014</v>
      </c>
      <c r="G11" s="102">
        <v>338.54056012569856</v>
      </c>
      <c r="H11" s="102">
        <v>393.47021514164391</v>
      </c>
    </row>
    <row r="12" spans="1:9" s="101" customFormat="1" ht="19.2" customHeight="1" x14ac:dyDescent="0.2">
      <c r="A12" s="98" t="s">
        <v>171</v>
      </c>
      <c r="B12" s="99" t="s">
        <v>172</v>
      </c>
      <c r="C12" s="110">
        <v>101.7</v>
      </c>
      <c r="D12" s="241">
        <v>100</v>
      </c>
      <c r="E12" s="241">
        <v>95.1</v>
      </c>
      <c r="F12" s="305">
        <v>86.29694965131327</v>
      </c>
      <c r="G12" s="305">
        <v>468.01579408761012</v>
      </c>
      <c r="H12" s="305">
        <v>116.2254280537464</v>
      </c>
    </row>
    <row r="13" spans="1:9" ht="5.0999999999999996" customHeight="1" x14ac:dyDescent="0.2">
      <c r="A13" s="255"/>
      <c r="B13" s="255"/>
      <c r="C13" s="255"/>
      <c r="D13" s="255"/>
      <c r="E13" s="255"/>
      <c r="F13" s="255"/>
      <c r="G13" s="255"/>
      <c r="H13" s="255"/>
    </row>
    <row r="14" spans="1:9" ht="5.0999999999999996" customHeight="1" x14ac:dyDescent="0.2">
      <c r="A14" s="92"/>
      <c r="B14" s="92"/>
      <c r="C14" s="92"/>
      <c r="D14" s="92"/>
      <c r="E14" s="92"/>
      <c r="F14" s="92"/>
      <c r="G14" s="92"/>
      <c r="H14" s="92"/>
    </row>
    <row r="15" spans="1:9" ht="12" customHeight="1" x14ac:dyDescent="0.2">
      <c r="A15" s="92" t="s">
        <v>240</v>
      </c>
      <c r="B15" s="92"/>
      <c r="C15" s="92"/>
      <c r="D15" s="92"/>
      <c r="E15" s="92"/>
      <c r="F15" s="92"/>
      <c r="G15" s="92"/>
      <c r="H15" s="92"/>
    </row>
    <row r="16" spans="1:9" ht="15" customHeight="1" x14ac:dyDescent="0.2">
      <c r="A16" s="92"/>
      <c r="B16" s="92"/>
      <c r="C16" s="92"/>
      <c r="D16" s="92"/>
      <c r="E16" s="92"/>
      <c r="F16" s="92"/>
      <c r="G16" s="92"/>
      <c r="H16" s="92"/>
    </row>
    <row r="17" spans="1:8" s="105" customFormat="1" ht="15" customHeight="1" x14ac:dyDescent="0.25">
      <c r="A17" s="106" t="s">
        <v>223</v>
      </c>
      <c r="B17" s="104"/>
      <c r="C17" s="104"/>
      <c r="D17" s="104"/>
      <c r="E17" s="104"/>
      <c r="F17" s="104"/>
      <c r="G17" s="104"/>
      <c r="H17" s="104"/>
    </row>
    <row r="18" spans="1:8" s="105" customFormat="1" ht="15" customHeight="1" x14ac:dyDescent="0.25">
      <c r="A18" s="106"/>
      <c r="B18" s="104"/>
      <c r="C18" s="104"/>
      <c r="D18" s="104"/>
      <c r="E18" s="104"/>
      <c r="F18" s="104"/>
      <c r="G18" s="104"/>
      <c r="H18" s="104"/>
    </row>
    <row r="19" spans="1:8" ht="15" customHeight="1" x14ac:dyDescent="0.2">
      <c r="A19" s="91"/>
      <c r="B19" s="92"/>
      <c r="C19" s="93" t="s">
        <v>173</v>
      </c>
      <c r="D19" s="92"/>
      <c r="E19" s="92"/>
      <c r="F19" s="92"/>
      <c r="G19" s="92"/>
      <c r="H19" s="92"/>
    </row>
    <row r="20" spans="1:8" ht="5.0999999999999996" customHeight="1" x14ac:dyDescent="0.2">
      <c r="A20" s="92"/>
      <c r="B20" s="92"/>
      <c r="C20" s="93"/>
      <c r="D20" s="93"/>
      <c r="E20" s="92"/>
      <c r="F20" s="92"/>
      <c r="G20" s="92"/>
      <c r="H20" s="92"/>
    </row>
    <row r="21" spans="1:8" ht="5.0999999999999996" customHeight="1" x14ac:dyDescent="0.2">
      <c r="A21" s="95"/>
      <c r="B21" s="95"/>
      <c r="C21" s="95"/>
      <c r="D21" s="95"/>
      <c r="E21" s="95"/>
      <c r="F21" s="95"/>
      <c r="G21" s="95"/>
      <c r="H21" s="95"/>
    </row>
    <row r="22" spans="1:8" ht="15" customHeight="1" x14ac:dyDescent="0.25">
      <c r="A22" s="352" t="s">
        <v>165</v>
      </c>
      <c r="B22" s="253" t="s">
        <v>5</v>
      </c>
      <c r="C22" s="354">
        <v>2017</v>
      </c>
      <c r="D22" s="354">
        <v>2018</v>
      </c>
      <c r="E22" s="354">
        <v>2019</v>
      </c>
      <c r="F22" s="354">
        <v>2020</v>
      </c>
      <c r="G22" s="354">
        <v>2021</v>
      </c>
      <c r="H22" s="354">
        <v>2022</v>
      </c>
    </row>
    <row r="23" spans="1:8" ht="5.0999999999999996" customHeight="1" x14ac:dyDescent="0.25">
      <c r="A23" s="252"/>
      <c r="B23" s="355"/>
      <c r="C23" s="355"/>
      <c r="D23" s="355"/>
      <c r="E23" s="355"/>
      <c r="F23" s="355"/>
      <c r="G23" s="355"/>
      <c r="H23" s="355"/>
    </row>
    <row r="24" spans="1:8" ht="5.0999999999999996" customHeight="1" x14ac:dyDescent="0.2">
      <c r="A24" s="91"/>
      <c r="B24" s="92"/>
      <c r="C24" s="92"/>
      <c r="D24" s="92"/>
      <c r="E24" s="92"/>
      <c r="F24" s="92"/>
      <c r="G24" s="92"/>
      <c r="H24" s="92"/>
    </row>
    <row r="25" spans="1:8" ht="20.100000000000001" customHeight="1" x14ac:dyDescent="0.25">
      <c r="A25" s="252" t="s">
        <v>166</v>
      </c>
      <c r="B25" s="253" t="s">
        <v>167</v>
      </c>
      <c r="C25" s="254">
        <v>21823.5</v>
      </c>
      <c r="D25" s="254">
        <f>SUM('14.6'!C25)</f>
        <v>21960.600000000002</v>
      </c>
      <c r="E25" s="254">
        <f>SUM('14.6'!C26)</f>
        <v>20725.899900000004</v>
      </c>
      <c r="F25" s="254">
        <f>SUM('14.6'!C27)</f>
        <v>17690.916071259995</v>
      </c>
      <c r="G25" s="254">
        <f>SUM('14.6'!C28)</f>
        <v>94565.072749709972</v>
      </c>
      <c r="H25" s="254">
        <f>SUM('14.6'!C29)</f>
        <v>104095.93508742002</v>
      </c>
    </row>
    <row r="26" spans="1:8" ht="20.100000000000001" customHeight="1" x14ac:dyDescent="0.2">
      <c r="A26" s="107" t="s">
        <v>174</v>
      </c>
      <c r="B26" s="99" t="s">
        <v>169</v>
      </c>
      <c r="C26" s="242">
        <v>1943.3</v>
      </c>
      <c r="D26" s="243">
        <v>1958</v>
      </c>
      <c r="E26" s="243">
        <v>1850</v>
      </c>
      <c r="F26" s="306">
        <v>1582.1460240028364</v>
      </c>
      <c r="G26" s="306">
        <v>8509.2453218722003</v>
      </c>
      <c r="H26" s="306">
        <v>9386.8823510270213</v>
      </c>
    </row>
    <row r="27" spans="1:8" ht="19.2" customHeight="1" x14ac:dyDescent="0.2">
      <c r="A27" s="108" t="s">
        <v>175</v>
      </c>
      <c r="B27" s="109" t="s">
        <v>167</v>
      </c>
      <c r="C27" s="92">
        <v>59.6</v>
      </c>
      <c r="D27" s="244">
        <v>60</v>
      </c>
      <c r="E27" s="244">
        <v>56.8</v>
      </c>
      <c r="F27" s="307">
        <v>48.468263208931496</v>
      </c>
      <c r="G27" s="307">
        <v>259.08239109509583</v>
      </c>
      <c r="H27" s="307">
        <v>285.19434270526034</v>
      </c>
    </row>
    <row r="28" spans="1:8" ht="19.2" customHeight="1" x14ac:dyDescent="0.2">
      <c r="A28" s="108" t="s">
        <v>176</v>
      </c>
      <c r="B28" s="109" t="s">
        <v>172</v>
      </c>
      <c r="C28" s="92">
        <v>100.8</v>
      </c>
      <c r="D28" s="244">
        <v>100.6</v>
      </c>
      <c r="E28" s="244">
        <v>94.4</v>
      </c>
      <c r="F28" s="307">
        <v>85.356563870615958</v>
      </c>
      <c r="G28" s="365">
        <f>G25/F25*100</f>
        <v>534.54028253142235</v>
      </c>
      <c r="H28" s="365">
        <f>H25/G25*100</f>
        <v>110.07862846247245</v>
      </c>
    </row>
    <row r="29" spans="1:8" ht="19.2" customHeight="1" x14ac:dyDescent="0.2">
      <c r="A29" s="108" t="s">
        <v>177</v>
      </c>
      <c r="B29" s="110"/>
      <c r="C29" s="92"/>
      <c r="D29" s="92"/>
      <c r="E29" s="92"/>
    </row>
    <row r="30" spans="1:8" ht="19.2" customHeight="1" x14ac:dyDescent="0.2">
      <c r="A30" s="108" t="s">
        <v>178</v>
      </c>
      <c r="B30" s="109" t="s">
        <v>172</v>
      </c>
      <c r="C30" s="92">
        <v>67.8</v>
      </c>
      <c r="D30" s="103">
        <v>68.3</v>
      </c>
      <c r="E30" s="103">
        <v>67.7</v>
      </c>
      <c r="F30" s="103">
        <v>67.005007274026298</v>
      </c>
      <c r="G30" s="103">
        <v>76.529202586212932</v>
      </c>
      <c r="H30" s="103">
        <v>72.481812277098086</v>
      </c>
    </row>
    <row r="31" spans="1:8" ht="5.0999999999999996" customHeight="1" x14ac:dyDescent="0.2">
      <c r="A31" s="255"/>
      <c r="B31" s="255"/>
      <c r="C31" s="255"/>
      <c r="D31" s="255"/>
      <c r="E31" s="255"/>
      <c r="F31" s="255"/>
      <c r="G31" s="255"/>
      <c r="H31" s="255"/>
    </row>
    <row r="32" spans="1:8" ht="5.0999999999999996" customHeight="1" x14ac:dyDescent="0.2">
      <c r="A32" s="92"/>
      <c r="B32" s="92"/>
      <c r="C32" s="92"/>
      <c r="D32" s="92"/>
      <c r="E32" s="92"/>
      <c r="F32" s="92"/>
      <c r="G32" s="92"/>
      <c r="H32" s="92"/>
    </row>
    <row r="33" spans="1:8" ht="12" customHeight="1" x14ac:dyDescent="0.2">
      <c r="A33" s="92" t="s">
        <v>240</v>
      </c>
      <c r="B33" s="92"/>
      <c r="C33" s="92"/>
      <c r="D33" s="92"/>
      <c r="E33" s="92"/>
      <c r="F33" s="92"/>
      <c r="G33" s="92"/>
      <c r="H33" s="92"/>
    </row>
    <row r="34" spans="1:8" ht="15" customHeight="1" x14ac:dyDescent="0.2">
      <c r="A34" s="92"/>
      <c r="B34" s="92"/>
      <c r="C34" s="92"/>
      <c r="D34" s="92"/>
      <c r="E34" s="92"/>
      <c r="F34" s="92"/>
      <c r="G34" s="92"/>
      <c r="H34" s="92"/>
    </row>
    <row r="35" spans="1:8" s="105" customFormat="1" ht="15" customHeight="1" x14ac:dyDescent="0.25">
      <c r="A35" s="106" t="s">
        <v>224</v>
      </c>
      <c r="B35" s="104"/>
      <c r="C35" s="104"/>
      <c r="D35" s="104"/>
      <c r="E35" s="104"/>
      <c r="F35" s="104"/>
      <c r="G35" s="104"/>
      <c r="H35" s="104"/>
    </row>
    <row r="36" spans="1:8" ht="15" customHeight="1" x14ac:dyDescent="0.2">
      <c r="A36" s="91"/>
      <c r="B36" s="92"/>
      <c r="C36" s="92"/>
      <c r="D36" s="92"/>
      <c r="E36" s="92"/>
      <c r="F36" s="92"/>
      <c r="G36" s="92"/>
      <c r="H36" s="92"/>
    </row>
    <row r="37" spans="1:8" ht="5.0999999999999996" customHeight="1" x14ac:dyDescent="0.2">
      <c r="A37" s="92"/>
      <c r="B37" s="92"/>
      <c r="C37" s="93"/>
      <c r="D37" s="93"/>
      <c r="E37" s="92"/>
      <c r="F37" s="92"/>
      <c r="G37" s="92"/>
      <c r="H37" s="92"/>
    </row>
    <row r="38" spans="1:8" ht="5.0999999999999996" customHeight="1" x14ac:dyDescent="0.2">
      <c r="A38" s="246"/>
      <c r="B38" s="246"/>
      <c r="C38" s="246"/>
      <c r="D38" s="246"/>
      <c r="E38" s="246"/>
      <c r="F38" s="246"/>
      <c r="G38" s="246"/>
      <c r="H38" s="246"/>
    </row>
    <row r="39" spans="1:8" ht="15" customHeight="1" x14ac:dyDescent="0.25">
      <c r="A39" s="352" t="s">
        <v>165</v>
      </c>
      <c r="B39" s="253" t="s">
        <v>5</v>
      </c>
      <c r="C39" s="354">
        <v>2017</v>
      </c>
      <c r="D39" s="354">
        <v>2018</v>
      </c>
      <c r="E39" s="354">
        <v>2019</v>
      </c>
      <c r="F39" s="354">
        <v>2020</v>
      </c>
      <c r="G39" s="354">
        <v>2021</v>
      </c>
      <c r="H39" s="354">
        <v>2022</v>
      </c>
    </row>
    <row r="40" spans="1:8" ht="5.0999999999999996" customHeight="1" x14ac:dyDescent="0.2">
      <c r="A40" s="245"/>
      <c r="B40" s="245"/>
      <c r="C40" s="245"/>
      <c r="D40" s="245"/>
      <c r="E40" s="245"/>
      <c r="F40" s="245"/>
      <c r="G40" s="245"/>
      <c r="H40" s="245"/>
    </row>
    <row r="41" spans="1:8" ht="5.0999999999999996" customHeight="1" x14ac:dyDescent="0.2">
      <c r="A41" s="248"/>
      <c r="B41" s="248"/>
      <c r="C41" s="248"/>
      <c r="D41" s="248"/>
      <c r="E41" s="248"/>
      <c r="F41" s="248"/>
      <c r="G41" s="248"/>
      <c r="H41" s="248"/>
    </row>
    <row r="42" spans="1:8" ht="19.2" customHeight="1" x14ac:dyDescent="0.25">
      <c r="A42" s="252" t="s">
        <v>166</v>
      </c>
      <c r="B42" s="253" t="s">
        <v>167</v>
      </c>
      <c r="C42" s="254">
        <v>10356.299999999999</v>
      </c>
      <c r="D42" s="254">
        <f>SUM('14.6'!D25)</f>
        <v>10214.868700000001</v>
      </c>
      <c r="E42" s="254">
        <f>SUM('14.6'!D26)</f>
        <v>9868.8696900000014</v>
      </c>
      <c r="F42" s="254">
        <f>SUM('14.6'!D27)</f>
        <v>8711.4630806599998</v>
      </c>
      <c r="G42" s="254">
        <f>SUM('14.6'!D28)</f>
        <v>29002.231696169998</v>
      </c>
      <c r="H42" s="254">
        <f>SUM('14.6'!D29)</f>
        <v>39520.693439280003</v>
      </c>
    </row>
    <row r="43" spans="1:8" ht="19.2" customHeight="1" x14ac:dyDescent="0.2">
      <c r="A43" s="108" t="s">
        <v>174</v>
      </c>
      <c r="B43" s="109" t="s">
        <v>169</v>
      </c>
      <c r="C43" s="242">
        <v>922.2</v>
      </c>
      <c r="D43" s="243">
        <v>910</v>
      </c>
      <c r="E43" s="243">
        <v>881</v>
      </c>
      <c r="F43" s="243">
        <v>779.08948416214332</v>
      </c>
      <c r="G43" s="366">
        <f>G42/G3*1000000</f>
        <v>2609.7067046907664</v>
      </c>
      <c r="H43" s="366">
        <f>H42/H3*1000000</f>
        <v>3563.7904538153221</v>
      </c>
    </row>
    <row r="44" spans="1:8" ht="19.2" customHeight="1" x14ac:dyDescent="0.2">
      <c r="A44" s="108" t="s">
        <v>175</v>
      </c>
      <c r="B44" s="109" t="s">
        <v>167</v>
      </c>
      <c r="C44" s="92">
        <v>28.3</v>
      </c>
      <c r="D44" s="103">
        <v>27.9</v>
      </c>
      <c r="E44" s="103">
        <v>27</v>
      </c>
      <c r="F44" s="103">
        <v>23.867022138794521</v>
      </c>
      <c r="G44" s="103">
        <f>G42/365</f>
        <v>79.458169030602733</v>
      </c>
      <c r="H44" s="103">
        <f>H42/365</f>
        <v>108.27587243638357</v>
      </c>
    </row>
    <row r="45" spans="1:8" ht="20.100000000000001" customHeight="1" x14ac:dyDescent="0.2">
      <c r="A45" s="108" t="s">
        <v>176</v>
      </c>
      <c r="B45" s="109" t="s">
        <v>172</v>
      </c>
      <c r="C45" s="92">
        <v>103.5</v>
      </c>
      <c r="D45" s="103">
        <v>98.6</v>
      </c>
      <c r="E45" s="103">
        <v>96.6</v>
      </c>
      <c r="F45" s="103">
        <v>88.271875089017016</v>
      </c>
      <c r="G45" s="103">
        <f>G42/F42*100</f>
        <v>332.92033069114177</v>
      </c>
      <c r="H45" s="103">
        <f>H42/G42*100</f>
        <v>136.26776674740884</v>
      </c>
    </row>
    <row r="46" spans="1:8" ht="19.2" customHeight="1" x14ac:dyDescent="0.2">
      <c r="A46" s="108" t="s">
        <v>177</v>
      </c>
      <c r="B46" s="92"/>
      <c r="C46" s="92"/>
      <c r="D46" s="92"/>
      <c r="E46" s="92"/>
      <c r="F46" s="92"/>
      <c r="G46" s="92"/>
      <c r="H46" s="92"/>
    </row>
    <row r="47" spans="1:8" ht="19.2" customHeight="1" x14ac:dyDescent="0.2">
      <c r="A47" s="108" t="s">
        <v>178</v>
      </c>
      <c r="B47" s="109" t="s">
        <v>172</v>
      </c>
      <c r="C47" s="92">
        <v>32.200000000000003</v>
      </c>
      <c r="D47" s="103">
        <v>31.7</v>
      </c>
      <c r="E47" s="103">
        <v>32.299999999999997</v>
      </c>
      <c r="F47" s="103">
        <v>32.994992725973702</v>
      </c>
      <c r="G47" s="103">
        <f>G42/G9*100</f>
        <v>23.470797413787075</v>
      </c>
      <c r="H47" s="103">
        <f>H42/H9*100</f>
        <v>27.518187722901903</v>
      </c>
    </row>
    <row r="48" spans="1:8" ht="5.0999999999999996" customHeight="1" x14ac:dyDescent="0.2">
      <c r="A48" s="255"/>
      <c r="B48" s="255"/>
      <c r="C48" s="255"/>
      <c r="D48" s="255"/>
      <c r="E48" s="255"/>
      <c r="F48" s="255"/>
      <c r="G48" s="255"/>
      <c r="H48" s="255"/>
    </row>
    <row r="49" spans="1:8" ht="5.0999999999999996" customHeight="1" x14ac:dyDescent="0.2">
      <c r="A49" s="92"/>
      <c r="B49" s="92"/>
      <c r="C49" s="92"/>
      <c r="D49" s="92"/>
      <c r="E49" s="92"/>
      <c r="F49" s="92"/>
      <c r="G49" s="92"/>
      <c r="H49" s="92"/>
    </row>
    <row r="50" spans="1:8" ht="12" customHeight="1" x14ac:dyDescent="0.2">
      <c r="A50" s="92" t="s">
        <v>240</v>
      </c>
      <c r="B50" s="92"/>
      <c r="C50" s="92"/>
      <c r="D50" s="92"/>
      <c r="E50" s="92"/>
      <c r="F50" s="92"/>
      <c r="G50" s="92"/>
      <c r="H50" s="92"/>
    </row>
    <row r="51" spans="1:8" x14ac:dyDescent="0.2">
      <c r="A51" s="92"/>
      <c r="B51" s="92"/>
      <c r="C51" s="92"/>
      <c r="D51" s="92"/>
      <c r="E51" s="92"/>
      <c r="F51" s="92"/>
      <c r="G51" s="92"/>
      <c r="H51" s="92"/>
    </row>
    <row r="52" spans="1:8" x14ac:dyDescent="0.2">
      <c r="A52" s="92"/>
      <c r="B52" s="92"/>
      <c r="C52" s="92"/>
      <c r="D52" s="92"/>
      <c r="E52" s="92"/>
      <c r="F52" s="92"/>
      <c r="G52" s="92"/>
      <c r="H52" s="92"/>
    </row>
    <row r="53" spans="1:8" ht="26.25" customHeight="1" x14ac:dyDescent="0.2">
      <c r="A53" s="92"/>
      <c r="B53" s="92"/>
      <c r="C53" s="92"/>
      <c r="D53" s="92"/>
      <c r="E53" s="92"/>
      <c r="F53" s="92"/>
      <c r="G53" s="92"/>
      <c r="H53" s="92"/>
    </row>
    <row r="54" spans="1:8" x14ac:dyDescent="0.2">
      <c r="A54" s="92"/>
      <c r="B54" s="92"/>
      <c r="C54" s="92"/>
      <c r="D54" s="92"/>
      <c r="E54" s="92"/>
      <c r="F54" s="92"/>
      <c r="G54" s="92"/>
      <c r="H54" s="92"/>
    </row>
    <row r="55" spans="1:8" x14ac:dyDescent="0.2">
      <c r="A55" s="92"/>
      <c r="B55" s="92"/>
      <c r="C55" s="92"/>
      <c r="D55" s="92"/>
      <c r="E55" s="92"/>
      <c r="F55" s="92"/>
      <c r="G55" s="92"/>
      <c r="H55" s="92"/>
    </row>
    <row r="56" spans="1:8" x14ac:dyDescent="0.2">
      <c r="A56" s="92"/>
      <c r="B56" s="92"/>
      <c r="C56" s="92"/>
      <c r="D56" s="92"/>
      <c r="E56" s="92"/>
      <c r="F56" s="92"/>
      <c r="G56" s="92"/>
      <c r="H56" s="92"/>
    </row>
    <row r="57" spans="1:8" x14ac:dyDescent="0.2">
      <c r="A57" s="92"/>
      <c r="B57" s="92"/>
      <c r="C57" s="92"/>
      <c r="D57" s="92"/>
      <c r="E57" s="92"/>
      <c r="F57" s="92"/>
      <c r="G57" s="92"/>
      <c r="H57" s="92"/>
    </row>
    <row r="58" spans="1:8" x14ac:dyDescent="0.2">
      <c r="A58" s="92"/>
      <c r="B58" s="92"/>
      <c r="C58" s="92"/>
      <c r="D58" s="92"/>
      <c r="E58" s="92"/>
      <c r="F58" s="92"/>
      <c r="G58" s="92"/>
      <c r="H58" s="92"/>
    </row>
    <row r="59" spans="1:8" x14ac:dyDescent="0.2">
      <c r="A59" s="92"/>
      <c r="B59" s="92"/>
      <c r="C59" s="92"/>
      <c r="D59" s="92"/>
      <c r="E59" s="92"/>
      <c r="F59" s="92"/>
      <c r="G59" s="92"/>
      <c r="H59" s="92"/>
    </row>
    <row r="60" spans="1:8" x14ac:dyDescent="0.2">
      <c r="A60" s="92"/>
      <c r="B60" s="92"/>
      <c r="C60" s="92"/>
      <c r="D60" s="92"/>
      <c r="E60" s="92"/>
      <c r="F60" s="92"/>
      <c r="G60" s="92"/>
      <c r="H60" s="92"/>
    </row>
    <row r="61" spans="1:8" x14ac:dyDescent="0.2">
      <c r="A61" s="92"/>
      <c r="B61" s="92"/>
      <c r="C61" s="92"/>
      <c r="D61" s="92"/>
      <c r="E61" s="92"/>
      <c r="F61" s="92"/>
      <c r="G61" s="92"/>
      <c r="H61" s="92"/>
    </row>
    <row r="62" spans="1:8" x14ac:dyDescent="0.2">
      <c r="A62" s="92"/>
      <c r="B62" s="92"/>
      <c r="C62" s="92"/>
      <c r="D62" s="92"/>
      <c r="E62" s="92"/>
      <c r="F62" s="92"/>
      <c r="G62" s="92"/>
      <c r="H62" s="92"/>
    </row>
    <row r="63" spans="1:8" x14ac:dyDescent="0.2">
      <c r="A63" s="92"/>
      <c r="B63" s="92"/>
      <c r="C63" s="92"/>
      <c r="D63" s="92"/>
      <c r="E63" s="92"/>
      <c r="F63" s="92"/>
      <c r="G63" s="92"/>
      <c r="H63" s="92"/>
    </row>
    <row r="64" spans="1:8" x14ac:dyDescent="0.2">
      <c r="A64" s="92"/>
      <c r="B64" s="92"/>
      <c r="C64" s="92"/>
      <c r="D64" s="92"/>
      <c r="E64" s="92"/>
      <c r="F64" s="92"/>
      <c r="G64" s="92"/>
      <c r="H64" s="92"/>
    </row>
    <row r="65" spans="1:8" ht="18" customHeight="1" x14ac:dyDescent="0.2">
      <c r="A65" s="92"/>
      <c r="B65" s="92"/>
      <c r="C65" s="92"/>
      <c r="D65" s="92"/>
      <c r="E65" s="92"/>
      <c r="F65" s="92"/>
      <c r="G65" s="92"/>
      <c r="H65" s="92"/>
    </row>
    <row r="66" spans="1:8" x14ac:dyDescent="0.2">
      <c r="A66" s="92"/>
      <c r="B66" s="92"/>
      <c r="C66" s="92"/>
      <c r="D66" s="92"/>
      <c r="E66" s="92"/>
      <c r="F66" s="92"/>
      <c r="G66" s="92"/>
      <c r="H66" s="92"/>
    </row>
    <row r="67" spans="1:8" x14ac:dyDescent="0.2">
      <c r="A67" s="92"/>
      <c r="B67" s="92"/>
      <c r="C67" s="92"/>
      <c r="D67" s="92"/>
      <c r="E67" s="92"/>
      <c r="F67" s="92"/>
      <c r="G67" s="92"/>
      <c r="H67" s="92"/>
    </row>
    <row r="68" spans="1:8" ht="18" customHeight="1" x14ac:dyDescent="0.2">
      <c r="A68" s="92"/>
      <c r="B68" s="92"/>
      <c r="C68" s="92"/>
      <c r="D68" s="92"/>
      <c r="E68" s="92"/>
      <c r="F68" s="92"/>
      <c r="G68" s="92"/>
      <c r="H68" s="92"/>
    </row>
    <row r="69" spans="1:8" x14ac:dyDescent="0.2">
      <c r="A69" s="92"/>
      <c r="B69" s="92"/>
      <c r="C69" s="92"/>
      <c r="D69" s="92"/>
      <c r="E69" s="92"/>
      <c r="F69" s="92"/>
      <c r="G69" s="92"/>
      <c r="H69" s="92"/>
    </row>
    <row r="70" spans="1:8" x14ac:dyDescent="0.2">
      <c r="A70" s="92"/>
      <c r="B70" s="92"/>
      <c r="C70" s="92"/>
      <c r="D70" s="92"/>
      <c r="E70" s="92"/>
      <c r="F70" s="92"/>
      <c r="G70" s="92"/>
      <c r="H70" s="92"/>
    </row>
    <row r="71" spans="1:8" ht="18" customHeight="1" x14ac:dyDescent="0.2">
      <c r="A71" s="92"/>
      <c r="B71" s="92"/>
      <c r="C71" s="92"/>
      <c r="D71" s="92"/>
      <c r="E71" s="92"/>
      <c r="F71" s="92"/>
      <c r="G71" s="92"/>
      <c r="H71" s="92"/>
    </row>
    <row r="72" spans="1:8" x14ac:dyDescent="0.2">
      <c r="A72" s="92"/>
      <c r="B72" s="92"/>
      <c r="C72" s="92"/>
      <c r="D72" s="92"/>
      <c r="E72" s="92"/>
      <c r="F72" s="92"/>
      <c r="G72" s="92"/>
      <c r="H72" s="92"/>
    </row>
    <row r="73" spans="1:8" x14ac:dyDescent="0.2">
      <c r="A73" s="92"/>
      <c r="B73" s="92"/>
      <c r="C73" s="92"/>
      <c r="D73" s="92"/>
      <c r="E73" s="92"/>
      <c r="F73" s="92"/>
      <c r="G73" s="92"/>
      <c r="H73" s="92"/>
    </row>
    <row r="74" spans="1:8" x14ac:dyDescent="0.2">
      <c r="A74" s="92"/>
      <c r="B74" s="92"/>
      <c r="C74" s="92"/>
      <c r="D74" s="92"/>
      <c r="E74" s="92"/>
      <c r="F74" s="92"/>
      <c r="G74" s="92"/>
      <c r="H74" s="92"/>
    </row>
    <row r="75" spans="1:8" ht="18" customHeight="1" x14ac:dyDescent="0.2">
      <c r="A75" s="92"/>
      <c r="B75" s="92"/>
      <c r="C75" s="92"/>
      <c r="D75" s="92"/>
      <c r="E75" s="92"/>
      <c r="F75" s="92"/>
      <c r="G75" s="92"/>
      <c r="H75" s="92"/>
    </row>
    <row r="76" spans="1:8" ht="12.75" customHeight="1" x14ac:dyDescent="0.2">
      <c r="A76" s="92"/>
      <c r="B76" s="92"/>
      <c r="C76" s="92"/>
      <c r="D76" s="92"/>
      <c r="E76" s="92"/>
      <c r="F76" s="92"/>
      <c r="G76" s="92"/>
      <c r="H76" s="92"/>
    </row>
    <row r="77" spans="1:8" x14ac:dyDescent="0.2">
      <c r="A77" s="92"/>
      <c r="B77" s="92"/>
      <c r="C77" s="92"/>
      <c r="D77" s="92"/>
      <c r="E77" s="92"/>
      <c r="F77" s="92"/>
      <c r="G77" s="92"/>
      <c r="H77" s="92"/>
    </row>
    <row r="78" spans="1:8" x14ac:dyDescent="0.2">
      <c r="A78" s="92"/>
      <c r="B78" s="92"/>
      <c r="C78" s="92"/>
      <c r="D78" s="92"/>
      <c r="E78" s="92"/>
      <c r="F78" s="92"/>
      <c r="G78" s="92"/>
      <c r="H78" s="92"/>
    </row>
    <row r="79" spans="1:8" ht="18" customHeight="1" x14ac:dyDescent="0.2">
      <c r="A79" s="92"/>
      <c r="B79" s="92"/>
      <c r="C79" s="92"/>
      <c r="D79" s="92"/>
      <c r="E79" s="92"/>
      <c r="F79" s="92"/>
      <c r="G79" s="92"/>
      <c r="H79" s="92"/>
    </row>
    <row r="80" spans="1:8" x14ac:dyDescent="0.2">
      <c r="A80" s="92"/>
      <c r="B80" s="92"/>
      <c r="C80" s="92"/>
      <c r="D80" s="92"/>
      <c r="E80" s="92"/>
      <c r="F80" s="92"/>
      <c r="G80" s="92"/>
      <c r="H80" s="92"/>
    </row>
    <row r="81" spans="1:8" x14ac:dyDescent="0.2">
      <c r="A81" s="92"/>
      <c r="B81" s="92"/>
      <c r="C81" s="92"/>
      <c r="D81" s="92"/>
      <c r="E81" s="92"/>
      <c r="F81" s="92"/>
      <c r="G81" s="92"/>
      <c r="H81" s="92"/>
    </row>
    <row r="82" spans="1:8" x14ac:dyDescent="0.2">
      <c r="A82" s="92"/>
      <c r="B82" s="92"/>
      <c r="C82" s="92"/>
      <c r="D82" s="92"/>
      <c r="E82" s="92"/>
      <c r="F82" s="92"/>
      <c r="G82" s="92"/>
      <c r="H82" s="92"/>
    </row>
    <row r="83" spans="1:8" x14ac:dyDescent="0.2">
      <c r="A83" s="92"/>
      <c r="B83" s="92"/>
      <c r="C83" s="92"/>
      <c r="D83" s="92"/>
      <c r="E83" s="92"/>
      <c r="F83" s="92"/>
      <c r="G83" s="92"/>
      <c r="H83" s="92"/>
    </row>
    <row r="84" spans="1:8" x14ac:dyDescent="0.2">
      <c r="A84" s="92"/>
      <c r="B84" s="92"/>
      <c r="C84" s="92"/>
      <c r="D84" s="92"/>
      <c r="E84" s="92"/>
      <c r="F84" s="92"/>
      <c r="G84" s="92"/>
      <c r="H84" s="92"/>
    </row>
    <row r="85" spans="1:8" ht="18" customHeight="1" x14ac:dyDescent="0.2">
      <c r="A85" s="92"/>
      <c r="B85" s="92"/>
      <c r="C85" s="92"/>
      <c r="D85" s="92"/>
      <c r="E85" s="92"/>
      <c r="F85" s="92"/>
      <c r="G85" s="92"/>
      <c r="H85" s="92"/>
    </row>
    <row r="86" spans="1:8" x14ac:dyDescent="0.2">
      <c r="A86" s="92"/>
      <c r="B86" s="92"/>
      <c r="C86" s="92"/>
      <c r="D86" s="92"/>
      <c r="E86" s="92"/>
      <c r="F86" s="92"/>
      <c r="G86" s="92"/>
      <c r="H86" s="92"/>
    </row>
    <row r="87" spans="1:8" x14ac:dyDescent="0.2">
      <c r="A87" s="92"/>
      <c r="B87" s="92"/>
      <c r="C87" s="92"/>
      <c r="D87" s="92"/>
      <c r="E87" s="92"/>
      <c r="F87" s="92"/>
      <c r="G87" s="92"/>
      <c r="H87" s="92"/>
    </row>
    <row r="88" spans="1:8" x14ac:dyDescent="0.2">
      <c r="A88" s="92"/>
      <c r="B88" s="92"/>
      <c r="C88" s="92"/>
      <c r="D88" s="92"/>
      <c r="E88" s="92"/>
      <c r="F88" s="92"/>
      <c r="G88" s="92"/>
      <c r="H88" s="92"/>
    </row>
    <row r="89" spans="1:8" x14ac:dyDescent="0.2">
      <c r="A89" s="92"/>
      <c r="B89" s="92"/>
      <c r="C89" s="92"/>
      <c r="D89" s="92"/>
      <c r="E89" s="92"/>
      <c r="F89" s="92"/>
      <c r="G89" s="92"/>
      <c r="H89" s="92"/>
    </row>
    <row r="91" spans="1:8" ht="18" customHeight="1" x14ac:dyDescent="0.2"/>
  </sheetData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  <ignoredErrors>
    <ignoredError sqref="C9:F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N96"/>
  <sheetViews>
    <sheetView showGridLines="0" zoomScaleNormal="100" workbookViewId="0">
      <selection activeCell="A50" sqref="A50"/>
    </sheetView>
  </sheetViews>
  <sheetFormatPr baseColWidth="10" defaultColWidth="11" defaultRowHeight="13.8" x14ac:dyDescent="0.25"/>
  <cols>
    <col min="1" max="1" width="25.5546875" style="112" customWidth="1"/>
    <col min="2" max="4" width="23.109375" style="111" customWidth="1"/>
    <col min="5" max="9" width="11" style="112"/>
    <col min="10" max="10" width="16.5546875" style="112" bestFit="1" customWidth="1"/>
    <col min="11" max="13" width="11" style="112"/>
    <col min="14" max="14" width="15.88671875" style="112" bestFit="1" customWidth="1"/>
    <col min="15" max="256" width="11" style="112"/>
    <col min="257" max="257" width="25.5546875" style="112" customWidth="1"/>
    <col min="258" max="258" width="22.5546875" style="112" customWidth="1"/>
    <col min="259" max="259" width="0" style="112" hidden="1" customWidth="1"/>
    <col min="260" max="260" width="22.5546875" style="112" customWidth="1"/>
    <col min="261" max="512" width="11" style="112"/>
    <col min="513" max="513" width="25.5546875" style="112" customWidth="1"/>
    <col min="514" max="514" width="22.5546875" style="112" customWidth="1"/>
    <col min="515" max="515" width="0" style="112" hidden="1" customWidth="1"/>
    <col min="516" max="516" width="22.5546875" style="112" customWidth="1"/>
    <col min="517" max="768" width="11" style="112"/>
    <col min="769" max="769" width="25.5546875" style="112" customWidth="1"/>
    <col min="770" max="770" width="22.5546875" style="112" customWidth="1"/>
    <col min="771" max="771" width="0" style="112" hidden="1" customWidth="1"/>
    <col min="772" max="772" width="22.5546875" style="112" customWidth="1"/>
    <col min="773" max="1024" width="11" style="112"/>
    <col min="1025" max="1025" width="25.5546875" style="112" customWidth="1"/>
    <col min="1026" max="1026" width="22.5546875" style="112" customWidth="1"/>
    <col min="1027" max="1027" width="0" style="112" hidden="1" customWidth="1"/>
    <col min="1028" max="1028" width="22.5546875" style="112" customWidth="1"/>
    <col min="1029" max="1280" width="11" style="112"/>
    <col min="1281" max="1281" width="25.5546875" style="112" customWidth="1"/>
    <col min="1282" max="1282" width="22.5546875" style="112" customWidth="1"/>
    <col min="1283" max="1283" width="0" style="112" hidden="1" customWidth="1"/>
    <col min="1284" max="1284" width="22.5546875" style="112" customWidth="1"/>
    <col min="1285" max="1536" width="11" style="112"/>
    <col min="1537" max="1537" width="25.5546875" style="112" customWidth="1"/>
    <col min="1538" max="1538" width="22.5546875" style="112" customWidth="1"/>
    <col min="1539" max="1539" width="0" style="112" hidden="1" customWidth="1"/>
    <col min="1540" max="1540" width="22.5546875" style="112" customWidth="1"/>
    <col min="1541" max="1792" width="11" style="112"/>
    <col min="1793" max="1793" width="25.5546875" style="112" customWidth="1"/>
    <col min="1794" max="1794" width="22.5546875" style="112" customWidth="1"/>
    <col min="1795" max="1795" width="0" style="112" hidden="1" customWidth="1"/>
    <col min="1796" max="1796" width="22.5546875" style="112" customWidth="1"/>
    <col min="1797" max="2048" width="11" style="112"/>
    <col min="2049" max="2049" width="25.5546875" style="112" customWidth="1"/>
    <col min="2050" max="2050" width="22.5546875" style="112" customWidth="1"/>
    <col min="2051" max="2051" width="0" style="112" hidden="1" customWidth="1"/>
    <col min="2052" max="2052" width="22.5546875" style="112" customWidth="1"/>
    <col min="2053" max="2304" width="11" style="112"/>
    <col min="2305" max="2305" width="25.5546875" style="112" customWidth="1"/>
    <col min="2306" max="2306" width="22.5546875" style="112" customWidth="1"/>
    <col min="2307" max="2307" width="0" style="112" hidden="1" customWidth="1"/>
    <col min="2308" max="2308" width="22.5546875" style="112" customWidth="1"/>
    <col min="2309" max="2560" width="11" style="112"/>
    <col min="2561" max="2561" width="25.5546875" style="112" customWidth="1"/>
    <col min="2562" max="2562" width="22.5546875" style="112" customWidth="1"/>
    <col min="2563" max="2563" width="0" style="112" hidden="1" customWidth="1"/>
    <col min="2564" max="2564" width="22.5546875" style="112" customWidth="1"/>
    <col min="2565" max="2816" width="11" style="112"/>
    <col min="2817" max="2817" width="25.5546875" style="112" customWidth="1"/>
    <col min="2818" max="2818" width="22.5546875" style="112" customWidth="1"/>
    <col min="2819" max="2819" width="0" style="112" hidden="1" customWidth="1"/>
    <col min="2820" max="2820" width="22.5546875" style="112" customWidth="1"/>
    <col min="2821" max="3072" width="11" style="112"/>
    <col min="3073" max="3073" width="25.5546875" style="112" customWidth="1"/>
    <col min="3074" max="3074" width="22.5546875" style="112" customWidth="1"/>
    <col min="3075" max="3075" width="0" style="112" hidden="1" customWidth="1"/>
    <col min="3076" max="3076" width="22.5546875" style="112" customWidth="1"/>
    <col min="3077" max="3328" width="11" style="112"/>
    <col min="3329" max="3329" width="25.5546875" style="112" customWidth="1"/>
    <col min="3330" max="3330" width="22.5546875" style="112" customWidth="1"/>
    <col min="3331" max="3331" width="0" style="112" hidden="1" customWidth="1"/>
    <col min="3332" max="3332" width="22.5546875" style="112" customWidth="1"/>
    <col min="3333" max="3584" width="11" style="112"/>
    <col min="3585" max="3585" width="25.5546875" style="112" customWidth="1"/>
    <col min="3586" max="3586" width="22.5546875" style="112" customWidth="1"/>
    <col min="3587" max="3587" width="0" style="112" hidden="1" customWidth="1"/>
    <col min="3588" max="3588" width="22.5546875" style="112" customWidth="1"/>
    <col min="3589" max="3840" width="11" style="112"/>
    <col min="3841" max="3841" width="25.5546875" style="112" customWidth="1"/>
    <col min="3842" max="3842" width="22.5546875" style="112" customWidth="1"/>
    <col min="3843" max="3843" width="0" style="112" hidden="1" customWidth="1"/>
    <col min="3844" max="3844" width="22.5546875" style="112" customWidth="1"/>
    <col min="3845" max="4096" width="11" style="112"/>
    <col min="4097" max="4097" width="25.5546875" style="112" customWidth="1"/>
    <col min="4098" max="4098" width="22.5546875" style="112" customWidth="1"/>
    <col min="4099" max="4099" width="0" style="112" hidden="1" customWidth="1"/>
    <col min="4100" max="4100" width="22.5546875" style="112" customWidth="1"/>
    <col min="4101" max="4352" width="11" style="112"/>
    <col min="4353" max="4353" width="25.5546875" style="112" customWidth="1"/>
    <col min="4354" max="4354" width="22.5546875" style="112" customWidth="1"/>
    <col min="4355" max="4355" width="0" style="112" hidden="1" customWidth="1"/>
    <col min="4356" max="4356" width="22.5546875" style="112" customWidth="1"/>
    <col min="4357" max="4608" width="11" style="112"/>
    <col min="4609" max="4609" width="25.5546875" style="112" customWidth="1"/>
    <col min="4610" max="4610" width="22.5546875" style="112" customWidth="1"/>
    <col min="4611" max="4611" width="0" style="112" hidden="1" customWidth="1"/>
    <col min="4612" max="4612" width="22.5546875" style="112" customWidth="1"/>
    <col min="4613" max="4864" width="11" style="112"/>
    <col min="4865" max="4865" width="25.5546875" style="112" customWidth="1"/>
    <col min="4866" max="4866" width="22.5546875" style="112" customWidth="1"/>
    <col min="4867" max="4867" width="0" style="112" hidden="1" customWidth="1"/>
    <col min="4868" max="4868" width="22.5546875" style="112" customWidth="1"/>
    <col min="4869" max="5120" width="11" style="112"/>
    <col min="5121" max="5121" width="25.5546875" style="112" customWidth="1"/>
    <col min="5122" max="5122" width="22.5546875" style="112" customWidth="1"/>
    <col min="5123" max="5123" width="0" style="112" hidden="1" customWidth="1"/>
    <col min="5124" max="5124" width="22.5546875" style="112" customWidth="1"/>
    <col min="5125" max="5376" width="11" style="112"/>
    <col min="5377" max="5377" width="25.5546875" style="112" customWidth="1"/>
    <col min="5378" max="5378" width="22.5546875" style="112" customWidth="1"/>
    <col min="5379" max="5379" width="0" style="112" hidden="1" customWidth="1"/>
    <col min="5380" max="5380" width="22.5546875" style="112" customWidth="1"/>
    <col min="5381" max="5632" width="11" style="112"/>
    <col min="5633" max="5633" width="25.5546875" style="112" customWidth="1"/>
    <col min="5634" max="5634" width="22.5546875" style="112" customWidth="1"/>
    <col min="5635" max="5635" width="0" style="112" hidden="1" customWidth="1"/>
    <col min="5636" max="5636" width="22.5546875" style="112" customWidth="1"/>
    <col min="5637" max="5888" width="11" style="112"/>
    <col min="5889" max="5889" width="25.5546875" style="112" customWidth="1"/>
    <col min="5890" max="5890" width="22.5546875" style="112" customWidth="1"/>
    <col min="5891" max="5891" width="0" style="112" hidden="1" customWidth="1"/>
    <col min="5892" max="5892" width="22.5546875" style="112" customWidth="1"/>
    <col min="5893" max="6144" width="11" style="112"/>
    <col min="6145" max="6145" width="25.5546875" style="112" customWidth="1"/>
    <col min="6146" max="6146" width="22.5546875" style="112" customWidth="1"/>
    <col min="6147" max="6147" width="0" style="112" hidden="1" customWidth="1"/>
    <col min="6148" max="6148" width="22.5546875" style="112" customWidth="1"/>
    <col min="6149" max="6400" width="11" style="112"/>
    <col min="6401" max="6401" width="25.5546875" style="112" customWidth="1"/>
    <col min="6402" max="6402" width="22.5546875" style="112" customWidth="1"/>
    <col min="6403" max="6403" width="0" style="112" hidden="1" customWidth="1"/>
    <col min="6404" max="6404" width="22.5546875" style="112" customWidth="1"/>
    <col min="6405" max="6656" width="11" style="112"/>
    <col min="6657" max="6657" width="25.5546875" style="112" customWidth="1"/>
    <col min="6658" max="6658" width="22.5546875" style="112" customWidth="1"/>
    <col min="6659" max="6659" width="0" style="112" hidden="1" customWidth="1"/>
    <col min="6660" max="6660" width="22.5546875" style="112" customWidth="1"/>
    <col min="6661" max="6912" width="11" style="112"/>
    <col min="6913" max="6913" width="25.5546875" style="112" customWidth="1"/>
    <col min="6914" max="6914" width="22.5546875" style="112" customWidth="1"/>
    <col min="6915" max="6915" width="0" style="112" hidden="1" customWidth="1"/>
    <col min="6916" max="6916" width="22.5546875" style="112" customWidth="1"/>
    <col min="6917" max="7168" width="11" style="112"/>
    <col min="7169" max="7169" width="25.5546875" style="112" customWidth="1"/>
    <col min="7170" max="7170" width="22.5546875" style="112" customWidth="1"/>
    <col min="7171" max="7171" width="0" style="112" hidden="1" customWidth="1"/>
    <col min="7172" max="7172" width="22.5546875" style="112" customWidth="1"/>
    <col min="7173" max="7424" width="11" style="112"/>
    <col min="7425" max="7425" width="25.5546875" style="112" customWidth="1"/>
    <col min="7426" max="7426" width="22.5546875" style="112" customWidth="1"/>
    <col min="7427" max="7427" width="0" style="112" hidden="1" customWidth="1"/>
    <col min="7428" max="7428" width="22.5546875" style="112" customWidth="1"/>
    <col min="7429" max="7680" width="11" style="112"/>
    <col min="7681" max="7681" width="25.5546875" style="112" customWidth="1"/>
    <col min="7682" max="7682" width="22.5546875" style="112" customWidth="1"/>
    <col min="7683" max="7683" width="0" style="112" hidden="1" customWidth="1"/>
    <col min="7684" max="7684" width="22.5546875" style="112" customWidth="1"/>
    <col min="7685" max="7936" width="11" style="112"/>
    <col min="7937" max="7937" width="25.5546875" style="112" customWidth="1"/>
    <col min="7938" max="7938" width="22.5546875" style="112" customWidth="1"/>
    <col min="7939" max="7939" width="0" style="112" hidden="1" customWidth="1"/>
    <col min="7940" max="7940" width="22.5546875" style="112" customWidth="1"/>
    <col min="7941" max="8192" width="11" style="112"/>
    <col min="8193" max="8193" width="25.5546875" style="112" customWidth="1"/>
    <col min="8194" max="8194" width="22.5546875" style="112" customWidth="1"/>
    <col min="8195" max="8195" width="0" style="112" hidden="1" customWidth="1"/>
    <col min="8196" max="8196" width="22.5546875" style="112" customWidth="1"/>
    <col min="8197" max="8448" width="11" style="112"/>
    <col min="8449" max="8449" width="25.5546875" style="112" customWidth="1"/>
    <col min="8450" max="8450" width="22.5546875" style="112" customWidth="1"/>
    <col min="8451" max="8451" width="0" style="112" hidden="1" customWidth="1"/>
    <col min="8452" max="8452" width="22.5546875" style="112" customWidth="1"/>
    <col min="8453" max="8704" width="11" style="112"/>
    <col min="8705" max="8705" width="25.5546875" style="112" customWidth="1"/>
    <col min="8706" max="8706" width="22.5546875" style="112" customWidth="1"/>
    <col min="8707" max="8707" width="0" style="112" hidden="1" customWidth="1"/>
    <col min="8708" max="8708" width="22.5546875" style="112" customWidth="1"/>
    <col min="8709" max="8960" width="11" style="112"/>
    <col min="8961" max="8961" width="25.5546875" style="112" customWidth="1"/>
    <col min="8962" max="8962" width="22.5546875" style="112" customWidth="1"/>
    <col min="8963" max="8963" width="0" style="112" hidden="1" customWidth="1"/>
    <col min="8964" max="8964" width="22.5546875" style="112" customWidth="1"/>
    <col min="8965" max="9216" width="11" style="112"/>
    <col min="9217" max="9217" width="25.5546875" style="112" customWidth="1"/>
    <col min="9218" max="9218" width="22.5546875" style="112" customWidth="1"/>
    <col min="9219" max="9219" width="0" style="112" hidden="1" customWidth="1"/>
    <col min="9220" max="9220" width="22.5546875" style="112" customWidth="1"/>
    <col min="9221" max="9472" width="11" style="112"/>
    <col min="9473" max="9473" width="25.5546875" style="112" customWidth="1"/>
    <col min="9474" max="9474" width="22.5546875" style="112" customWidth="1"/>
    <col min="9475" max="9475" width="0" style="112" hidden="1" customWidth="1"/>
    <col min="9476" max="9476" width="22.5546875" style="112" customWidth="1"/>
    <col min="9477" max="9728" width="11" style="112"/>
    <col min="9729" max="9729" width="25.5546875" style="112" customWidth="1"/>
    <col min="9730" max="9730" width="22.5546875" style="112" customWidth="1"/>
    <col min="9731" max="9731" width="0" style="112" hidden="1" customWidth="1"/>
    <col min="9732" max="9732" width="22.5546875" style="112" customWidth="1"/>
    <col min="9733" max="9984" width="11" style="112"/>
    <col min="9985" max="9985" width="25.5546875" style="112" customWidth="1"/>
    <col min="9986" max="9986" width="22.5546875" style="112" customWidth="1"/>
    <col min="9987" max="9987" width="0" style="112" hidden="1" customWidth="1"/>
    <col min="9988" max="9988" width="22.5546875" style="112" customWidth="1"/>
    <col min="9989" max="10240" width="11" style="112"/>
    <col min="10241" max="10241" width="25.5546875" style="112" customWidth="1"/>
    <col min="10242" max="10242" width="22.5546875" style="112" customWidth="1"/>
    <col min="10243" max="10243" width="0" style="112" hidden="1" customWidth="1"/>
    <col min="10244" max="10244" width="22.5546875" style="112" customWidth="1"/>
    <col min="10245" max="10496" width="11" style="112"/>
    <col min="10497" max="10497" width="25.5546875" style="112" customWidth="1"/>
    <col min="10498" max="10498" width="22.5546875" style="112" customWidth="1"/>
    <col min="10499" max="10499" width="0" style="112" hidden="1" customWidth="1"/>
    <col min="10500" max="10500" width="22.5546875" style="112" customWidth="1"/>
    <col min="10501" max="10752" width="11" style="112"/>
    <col min="10753" max="10753" width="25.5546875" style="112" customWidth="1"/>
    <col min="10754" max="10754" width="22.5546875" style="112" customWidth="1"/>
    <col min="10755" max="10755" width="0" style="112" hidden="1" customWidth="1"/>
    <col min="10756" max="10756" width="22.5546875" style="112" customWidth="1"/>
    <col min="10757" max="11008" width="11" style="112"/>
    <col min="11009" max="11009" width="25.5546875" style="112" customWidth="1"/>
    <col min="11010" max="11010" width="22.5546875" style="112" customWidth="1"/>
    <col min="11011" max="11011" width="0" style="112" hidden="1" customWidth="1"/>
    <col min="11012" max="11012" width="22.5546875" style="112" customWidth="1"/>
    <col min="11013" max="11264" width="11" style="112"/>
    <col min="11265" max="11265" width="25.5546875" style="112" customWidth="1"/>
    <col min="11266" max="11266" width="22.5546875" style="112" customWidth="1"/>
    <col min="11267" max="11267" width="0" style="112" hidden="1" customWidth="1"/>
    <col min="11268" max="11268" width="22.5546875" style="112" customWidth="1"/>
    <col min="11269" max="11520" width="11" style="112"/>
    <col min="11521" max="11521" width="25.5546875" style="112" customWidth="1"/>
    <col min="11522" max="11522" width="22.5546875" style="112" customWidth="1"/>
    <col min="11523" max="11523" width="0" style="112" hidden="1" customWidth="1"/>
    <col min="11524" max="11524" width="22.5546875" style="112" customWidth="1"/>
    <col min="11525" max="11776" width="11" style="112"/>
    <col min="11777" max="11777" width="25.5546875" style="112" customWidth="1"/>
    <col min="11778" max="11778" width="22.5546875" style="112" customWidth="1"/>
    <col min="11779" max="11779" width="0" style="112" hidden="1" customWidth="1"/>
    <col min="11780" max="11780" width="22.5546875" style="112" customWidth="1"/>
    <col min="11781" max="12032" width="11" style="112"/>
    <col min="12033" max="12033" width="25.5546875" style="112" customWidth="1"/>
    <col min="12034" max="12034" width="22.5546875" style="112" customWidth="1"/>
    <col min="12035" max="12035" width="0" style="112" hidden="1" customWidth="1"/>
    <col min="12036" max="12036" width="22.5546875" style="112" customWidth="1"/>
    <col min="12037" max="12288" width="11" style="112"/>
    <col min="12289" max="12289" width="25.5546875" style="112" customWidth="1"/>
    <col min="12290" max="12290" width="22.5546875" style="112" customWidth="1"/>
    <col min="12291" max="12291" width="0" style="112" hidden="1" customWidth="1"/>
    <col min="12292" max="12292" width="22.5546875" style="112" customWidth="1"/>
    <col min="12293" max="12544" width="11" style="112"/>
    <col min="12545" max="12545" width="25.5546875" style="112" customWidth="1"/>
    <col min="12546" max="12546" width="22.5546875" style="112" customWidth="1"/>
    <col min="12547" max="12547" width="0" style="112" hidden="1" customWidth="1"/>
    <col min="12548" max="12548" width="22.5546875" style="112" customWidth="1"/>
    <col min="12549" max="12800" width="11" style="112"/>
    <col min="12801" max="12801" width="25.5546875" style="112" customWidth="1"/>
    <col min="12802" max="12802" width="22.5546875" style="112" customWidth="1"/>
    <col min="12803" max="12803" width="0" style="112" hidden="1" customWidth="1"/>
    <col min="12804" max="12804" width="22.5546875" style="112" customWidth="1"/>
    <col min="12805" max="13056" width="11" style="112"/>
    <col min="13057" max="13057" width="25.5546875" style="112" customWidth="1"/>
    <col min="13058" max="13058" width="22.5546875" style="112" customWidth="1"/>
    <col min="13059" max="13059" width="0" style="112" hidden="1" customWidth="1"/>
    <col min="13060" max="13060" width="22.5546875" style="112" customWidth="1"/>
    <col min="13061" max="13312" width="11" style="112"/>
    <col min="13313" max="13313" width="25.5546875" style="112" customWidth="1"/>
    <col min="13314" max="13314" width="22.5546875" style="112" customWidth="1"/>
    <col min="13315" max="13315" width="0" style="112" hidden="1" customWidth="1"/>
    <col min="13316" max="13316" width="22.5546875" style="112" customWidth="1"/>
    <col min="13317" max="13568" width="11" style="112"/>
    <col min="13569" max="13569" width="25.5546875" style="112" customWidth="1"/>
    <col min="13570" max="13570" width="22.5546875" style="112" customWidth="1"/>
    <col min="13571" max="13571" width="0" style="112" hidden="1" customWidth="1"/>
    <col min="13572" max="13572" width="22.5546875" style="112" customWidth="1"/>
    <col min="13573" max="13824" width="11" style="112"/>
    <col min="13825" max="13825" width="25.5546875" style="112" customWidth="1"/>
    <col min="13826" max="13826" width="22.5546875" style="112" customWidth="1"/>
    <col min="13827" max="13827" width="0" style="112" hidden="1" customWidth="1"/>
    <col min="13828" max="13828" width="22.5546875" style="112" customWidth="1"/>
    <col min="13829" max="14080" width="11" style="112"/>
    <col min="14081" max="14081" width="25.5546875" style="112" customWidth="1"/>
    <col min="14082" max="14082" width="22.5546875" style="112" customWidth="1"/>
    <col min="14083" max="14083" width="0" style="112" hidden="1" customWidth="1"/>
    <col min="14084" max="14084" width="22.5546875" style="112" customWidth="1"/>
    <col min="14085" max="14336" width="11" style="112"/>
    <col min="14337" max="14337" width="25.5546875" style="112" customWidth="1"/>
    <col min="14338" max="14338" width="22.5546875" style="112" customWidth="1"/>
    <col min="14339" max="14339" width="0" style="112" hidden="1" customWidth="1"/>
    <col min="14340" max="14340" width="22.5546875" style="112" customWidth="1"/>
    <col min="14341" max="14592" width="11" style="112"/>
    <col min="14593" max="14593" width="25.5546875" style="112" customWidth="1"/>
    <col min="14594" max="14594" width="22.5546875" style="112" customWidth="1"/>
    <col min="14595" max="14595" width="0" style="112" hidden="1" customWidth="1"/>
    <col min="14596" max="14596" width="22.5546875" style="112" customWidth="1"/>
    <col min="14597" max="14848" width="11" style="112"/>
    <col min="14849" max="14849" width="25.5546875" style="112" customWidth="1"/>
    <col min="14850" max="14850" width="22.5546875" style="112" customWidth="1"/>
    <col min="14851" max="14851" width="0" style="112" hidden="1" customWidth="1"/>
    <col min="14852" max="14852" width="22.5546875" style="112" customWidth="1"/>
    <col min="14853" max="15104" width="11" style="112"/>
    <col min="15105" max="15105" width="25.5546875" style="112" customWidth="1"/>
    <col min="15106" max="15106" width="22.5546875" style="112" customWidth="1"/>
    <col min="15107" max="15107" width="0" style="112" hidden="1" customWidth="1"/>
    <col min="15108" max="15108" width="22.5546875" style="112" customWidth="1"/>
    <col min="15109" max="15360" width="11" style="112"/>
    <col min="15361" max="15361" width="25.5546875" style="112" customWidth="1"/>
    <col min="15362" max="15362" width="22.5546875" style="112" customWidth="1"/>
    <col min="15363" max="15363" width="0" style="112" hidden="1" customWidth="1"/>
    <col min="15364" max="15364" width="22.5546875" style="112" customWidth="1"/>
    <col min="15365" max="15616" width="11" style="112"/>
    <col min="15617" max="15617" width="25.5546875" style="112" customWidth="1"/>
    <col min="15618" max="15618" width="22.5546875" style="112" customWidth="1"/>
    <col min="15619" max="15619" width="0" style="112" hidden="1" customWidth="1"/>
    <col min="15620" max="15620" width="22.5546875" style="112" customWidth="1"/>
    <col min="15621" max="15872" width="11" style="112"/>
    <col min="15873" max="15873" width="25.5546875" style="112" customWidth="1"/>
    <col min="15874" max="15874" width="22.5546875" style="112" customWidth="1"/>
    <col min="15875" max="15875" width="0" style="112" hidden="1" customWidth="1"/>
    <col min="15876" max="15876" width="22.5546875" style="112" customWidth="1"/>
    <col min="15877" max="16128" width="11" style="112"/>
    <col min="16129" max="16129" width="25.5546875" style="112" customWidth="1"/>
    <col min="16130" max="16130" width="22.5546875" style="112" customWidth="1"/>
    <col min="16131" max="16131" width="0" style="112" hidden="1" customWidth="1"/>
    <col min="16132" max="16132" width="22.5546875" style="112" customWidth="1"/>
    <col min="16133" max="16384" width="11" style="112"/>
  </cols>
  <sheetData>
    <row r="1" spans="1:14" ht="15" customHeight="1" x14ac:dyDescent="0.25">
      <c r="A1" s="264" t="s">
        <v>179</v>
      </c>
      <c r="B1" s="256"/>
      <c r="C1" s="257"/>
      <c r="D1" s="258"/>
    </row>
    <row r="2" spans="1:14" ht="15" customHeight="1" x14ac:dyDescent="0.25">
      <c r="A2" s="240"/>
      <c r="B2" s="259"/>
      <c r="C2" s="259"/>
      <c r="D2" s="258"/>
      <c r="F2" s="302"/>
    </row>
    <row r="3" spans="1:14" ht="15" customHeight="1" x14ac:dyDescent="0.25">
      <c r="A3" s="113"/>
      <c r="B3" s="114"/>
      <c r="C3" s="114"/>
      <c r="D3" s="115" t="s">
        <v>180</v>
      </c>
      <c r="E3" s="116"/>
    </row>
    <row r="4" spans="1:14" s="117" customFormat="1" ht="5.0999999999999996" customHeight="1" x14ac:dyDescent="0.25">
      <c r="A4" s="113"/>
      <c r="B4" s="114"/>
      <c r="C4" s="116"/>
      <c r="D4" s="116"/>
      <c r="E4" s="116"/>
    </row>
    <row r="5" spans="1:14" ht="5.0999999999999996" customHeight="1" x14ac:dyDescent="0.25">
      <c r="A5" s="260"/>
      <c r="B5" s="261"/>
      <c r="C5" s="261"/>
      <c r="D5" s="261"/>
      <c r="E5" s="116"/>
      <c r="N5" s="112" t="s">
        <v>218</v>
      </c>
    </row>
    <row r="6" spans="1:14" ht="15" customHeight="1" x14ac:dyDescent="0.25">
      <c r="A6" s="356"/>
      <c r="B6" s="357" t="s">
        <v>181</v>
      </c>
      <c r="C6" s="358"/>
      <c r="D6" s="358"/>
      <c r="E6" s="116"/>
    </row>
    <row r="7" spans="1:14" ht="15" customHeight="1" x14ac:dyDescent="0.25">
      <c r="A7" s="356"/>
      <c r="B7" s="357" t="s">
        <v>182</v>
      </c>
      <c r="C7" s="357" t="s">
        <v>183</v>
      </c>
      <c r="D7" s="357" t="s">
        <v>184</v>
      </c>
      <c r="E7" s="116"/>
    </row>
    <row r="8" spans="1:14" s="117" customFormat="1" ht="15.75" customHeight="1" x14ac:dyDescent="0.25">
      <c r="A8" s="332" t="s">
        <v>185</v>
      </c>
      <c r="B8" s="357" t="s">
        <v>186</v>
      </c>
      <c r="C8" s="357" t="s">
        <v>186</v>
      </c>
      <c r="D8" s="357" t="s">
        <v>187</v>
      </c>
      <c r="E8" s="116"/>
    </row>
    <row r="9" spans="1:14" s="117" customFormat="1" ht="5.0999999999999996" customHeight="1" x14ac:dyDescent="0.25">
      <c r="A9" s="262"/>
      <c r="B9" s="263"/>
      <c r="C9" s="263"/>
      <c r="D9" s="263"/>
      <c r="E9" s="116"/>
    </row>
    <row r="10" spans="1:14" s="121" customFormat="1" ht="16.5" customHeight="1" x14ac:dyDescent="0.2">
      <c r="A10" s="118">
        <v>1985</v>
      </c>
      <c r="B10" s="119">
        <f>C10+D10</f>
        <v>9133.4</v>
      </c>
      <c r="C10" s="119">
        <v>6459.2</v>
      </c>
      <c r="D10" s="119">
        <v>2674.2</v>
      </c>
      <c r="E10" s="120"/>
    </row>
    <row r="11" spans="1:14" s="121" customFormat="1" ht="16.5" customHeight="1" x14ac:dyDescent="0.2">
      <c r="A11" s="118">
        <v>1990</v>
      </c>
      <c r="B11" s="119">
        <f>C11+D11</f>
        <v>9315.5</v>
      </c>
      <c r="C11" s="119">
        <v>6320.4</v>
      </c>
      <c r="D11" s="119">
        <v>2995.1</v>
      </c>
      <c r="E11" s="120"/>
    </row>
    <row r="12" spans="1:14" s="121" customFormat="1" ht="16.5" customHeight="1" x14ac:dyDescent="0.2">
      <c r="A12" s="118">
        <v>1995</v>
      </c>
      <c r="B12" s="119">
        <f>C12+D12</f>
        <v>10104.200000000001</v>
      </c>
      <c r="C12" s="119">
        <v>6265.8</v>
      </c>
      <c r="D12" s="119">
        <v>3838.4</v>
      </c>
      <c r="E12" s="120"/>
    </row>
    <row r="13" spans="1:14" s="121" customFormat="1" ht="16.5" customHeight="1" x14ac:dyDescent="0.2">
      <c r="A13" s="118">
        <v>2000</v>
      </c>
      <c r="B13" s="119">
        <f t="shared" ref="B13:B45" si="0">C13+D13</f>
        <v>13334.400000000001</v>
      </c>
      <c r="C13" s="119">
        <v>5965.6</v>
      </c>
      <c r="D13" s="119">
        <v>7368.8</v>
      </c>
      <c r="E13" s="119"/>
    </row>
    <row r="14" spans="1:14" s="121" customFormat="1" ht="16.5" customHeight="1" x14ac:dyDescent="0.2">
      <c r="A14" s="118">
        <v>2005</v>
      </c>
      <c r="B14" s="119">
        <f t="shared" si="0"/>
        <v>17404.099999999999</v>
      </c>
      <c r="C14" s="122">
        <v>8028.2</v>
      </c>
      <c r="D14" s="122">
        <v>9375.9</v>
      </c>
      <c r="E14" s="119"/>
    </row>
    <row r="15" spans="1:14" s="121" customFormat="1" ht="16.5" customHeight="1" x14ac:dyDescent="0.2">
      <c r="A15" s="118">
        <v>2008</v>
      </c>
      <c r="B15" s="119">
        <f t="shared" si="0"/>
        <v>24314.9</v>
      </c>
      <c r="C15" s="122">
        <v>12596.1</v>
      </c>
      <c r="D15" s="122">
        <v>11718.8</v>
      </c>
      <c r="E15" s="119"/>
      <c r="G15" s="123"/>
    </row>
    <row r="16" spans="1:14" s="121" customFormat="1" ht="16.5" customHeight="1" x14ac:dyDescent="0.2">
      <c r="A16" s="118">
        <v>2009</v>
      </c>
      <c r="B16" s="119">
        <f t="shared" si="0"/>
        <v>23320.9</v>
      </c>
      <c r="C16" s="122">
        <v>10642.2</v>
      </c>
      <c r="D16" s="122">
        <v>12678.7</v>
      </c>
      <c r="E16" s="119"/>
      <c r="G16" s="123"/>
    </row>
    <row r="17" spans="1:7" s="121" customFormat="1" ht="16.5" customHeight="1" x14ac:dyDescent="0.2">
      <c r="A17" s="118">
        <v>2010</v>
      </c>
      <c r="B17" s="119">
        <f t="shared" si="0"/>
        <v>24724.9</v>
      </c>
      <c r="C17" s="122">
        <v>10586.8</v>
      </c>
      <c r="D17" s="122">
        <v>14138.1</v>
      </c>
      <c r="E17" s="119"/>
    </row>
    <row r="18" spans="1:7" s="121" customFormat="1" ht="16.5" customHeight="1" x14ac:dyDescent="0.2">
      <c r="A18" s="118">
        <v>2011</v>
      </c>
      <c r="B18" s="119">
        <f t="shared" si="0"/>
        <v>26578.300000000003</v>
      </c>
      <c r="C18" s="122">
        <v>13900.400000000001</v>
      </c>
      <c r="D18" s="122">
        <v>12677.9</v>
      </c>
      <c r="E18" s="119"/>
    </row>
    <row r="19" spans="1:7" s="121" customFormat="1" ht="16.5" customHeight="1" x14ac:dyDescent="0.2">
      <c r="A19" s="118">
        <v>2012</v>
      </c>
      <c r="B19" s="119">
        <f t="shared" si="0"/>
        <v>28054.698800000002</v>
      </c>
      <c r="C19" s="119">
        <v>16765.789000000001</v>
      </c>
      <c r="D19" s="119">
        <v>11288.909800000001</v>
      </c>
      <c r="E19" s="119"/>
    </row>
    <row r="20" spans="1:7" s="121" customFormat="1" ht="16.5" customHeight="1" x14ac:dyDescent="0.2">
      <c r="A20" s="118">
        <v>2013</v>
      </c>
      <c r="B20" s="119">
        <f t="shared" si="0"/>
        <v>29303.9</v>
      </c>
      <c r="C20" s="119">
        <v>17921.400000000001</v>
      </c>
      <c r="D20" s="119">
        <v>11382.5</v>
      </c>
      <c r="E20" s="119"/>
    </row>
    <row r="21" spans="1:7" s="121" customFormat="1" ht="16.5" customHeight="1" x14ac:dyDescent="0.2">
      <c r="A21" s="118">
        <v>2014</v>
      </c>
      <c r="B21" s="119">
        <f t="shared" si="0"/>
        <v>29893.699999999997</v>
      </c>
      <c r="C21" s="119">
        <v>18749.399999999998</v>
      </c>
      <c r="D21" s="119">
        <v>11144.3</v>
      </c>
      <c r="E21" s="119"/>
    </row>
    <row r="22" spans="1:7" s="121" customFormat="1" ht="16.5" customHeight="1" x14ac:dyDescent="0.2">
      <c r="A22" s="118">
        <v>2015</v>
      </c>
      <c r="B22" s="119">
        <f t="shared" si="0"/>
        <v>30983.9</v>
      </c>
      <c r="C22" s="119">
        <v>19896.400000000001</v>
      </c>
      <c r="D22" s="119">
        <v>11087.5</v>
      </c>
      <c r="E22" s="119"/>
    </row>
    <row r="23" spans="1:7" s="123" customFormat="1" ht="16.5" customHeight="1" x14ac:dyDescent="0.2">
      <c r="A23" s="118">
        <v>2016</v>
      </c>
      <c r="B23" s="119">
        <f t="shared" si="0"/>
        <v>31650.699999999997</v>
      </c>
      <c r="C23" s="119">
        <v>21642.799999999999</v>
      </c>
      <c r="D23" s="119">
        <v>10007.9</v>
      </c>
      <c r="E23" s="119"/>
    </row>
    <row r="24" spans="1:7" s="123" customFormat="1" ht="16.5" customHeight="1" x14ac:dyDescent="0.2">
      <c r="A24" s="118">
        <v>2017</v>
      </c>
      <c r="B24" s="119">
        <f t="shared" si="0"/>
        <v>32179.800000000003</v>
      </c>
      <c r="C24" s="119">
        <v>21823.5</v>
      </c>
      <c r="D24" s="119">
        <v>10356.300000000001</v>
      </c>
      <c r="E24" s="119"/>
    </row>
    <row r="25" spans="1:7" s="121" customFormat="1" ht="16.5" customHeight="1" x14ac:dyDescent="0.2">
      <c r="A25" s="118">
        <v>2018</v>
      </c>
      <c r="B25" s="119">
        <f t="shared" si="0"/>
        <v>32175.468700000005</v>
      </c>
      <c r="C25" s="119">
        <v>21960.600000000002</v>
      </c>
      <c r="D25" s="119">
        <v>10214.868700000001</v>
      </c>
      <c r="E25" s="119"/>
    </row>
    <row r="26" spans="1:7" s="121" customFormat="1" ht="16.5" customHeight="1" x14ac:dyDescent="0.25">
      <c r="A26" s="118">
        <v>2019</v>
      </c>
      <c r="B26" s="119">
        <f t="shared" si="0"/>
        <v>30594.769590000004</v>
      </c>
      <c r="C26" s="119">
        <v>20725.899900000004</v>
      </c>
      <c r="D26" s="119">
        <v>9868.8696900000014</v>
      </c>
      <c r="E26" s="119"/>
      <c r="G26" s="124"/>
    </row>
    <row r="27" spans="1:7" s="123" customFormat="1" ht="16.5" customHeight="1" x14ac:dyDescent="0.2">
      <c r="A27" s="118">
        <v>2020</v>
      </c>
      <c r="B27" s="119">
        <f>C27+D27</f>
        <v>26402.379151919995</v>
      </c>
      <c r="C27" s="119">
        <v>17690.916071259995</v>
      </c>
      <c r="D27" s="119">
        <v>8711.4630806599998</v>
      </c>
      <c r="E27" s="119"/>
    </row>
    <row r="28" spans="1:7" s="123" customFormat="1" ht="16.5" customHeight="1" x14ac:dyDescent="0.2">
      <c r="A28" s="118">
        <v>2021</v>
      </c>
      <c r="B28" s="119">
        <v>123567.30444587997</v>
      </c>
      <c r="C28" s="119">
        <v>94565.072749709972</v>
      </c>
      <c r="D28" s="119">
        <v>29002.231696169998</v>
      </c>
      <c r="E28" s="119"/>
    </row>
    <row r="29" spans="1:7" s="123" customFormat="1" ht="16.5" customHeight="1" x14ac:dyDescent="0.25">
      <c r="A29" s="328">
        <v>2022</v>
      </c>
      <c r="B29" s="329">
        <f>C29+D29</f>
        <v>143616.62852670002</v>
      </c>
      <c r="C29" s="330">
        <f>SUM(C30:C45)</f>
        <v>104095.93508742002</v>
      </c>
      <c r="D29" s="330">
        <f>SUM(D30:D45)</f>
        <v>39520.693439280003</v>
      </c>
      <c r="E29" s="119"/>
    </row>
    <row r="30" spans="1:7" ht="17.100000000000001" customHeight="1" x14ac:dyDescent="0.25">
      <c r="A30" s="118" t="s">
        <v>188</v>
      </c>
      <c r="B30" s="342">
        <f t="shared" si="0"/>
        <v>3904.8726495699984</v>
      </c>
      <c r="C30" s="125">
        <v>2961.1636005199989</v>
      </c>
      <c r="D30" s="126">
        <v>943.70904904999963</v>
      </c>
      <c r="E30" s="127"/>
      <c r="F30" s="128"/>
    </row>
    <row r="31" spans="1:7" ht="17.100000000000001" customHeight="1" x14ac:dyDescent="0.25">
      <c r="A31" s="118" t="s">
        <v>189</v>
      </c>
      <c r="B31" s="342">
        <f t="shared" si="0"/>
        <v>3090.0395451400009</v>
      </c>
      <c r="C31" s="125">
        <v>2030.9366717200005</v>
      </c>
      <c r="D31" s="126">
        <v>1059.1028734200002</v>
      </c>
      <c r="E31" s="127"/>
      <c r="F31" s="128"/>
    </row>
    <row r="32" spans="1:7" ht="17.100000000000001" customHeight="1" x14ac:dyDescent="0.25">
      <c r="A32" s="118" t="s">
        <v>190</v>
      </c>
      <c r="B32" s="342">
        <f t="shared" si="0"/>
        <v>87895.990399630013</v>
      </c>
      <c r="C32" s="125">
        <v>65144.945421690005</v>
      </c>
      <c r="D32" s="126">
        <v>22751.044977940004</v>
      </c>
      <c r="E32" s="127"/>
    </row>
    <row r="33" spans="1:5" ht="17.100000000000001" customHeight="1" x14ac:dyDescent="0.25">
      <c r="A33" s="118" t="s">
        <v>191</v>
      </c>
      <c r="B33" s="342">
        <f t="shared" si="0"/>
        <v>2613.9786482700001</v>
      </c>
      <c r="C33" s="125">
        <v>1696.8575517100003</v>
      </c>
      <c r="D33" s="126">
        <v>917.12109655999984</v>
      </c>
      <c r="E33" s="127"/>
    </row>
    <row r="34" spans="1:5" ht="17.100000000000001" customHeight="1" x14ac:dyDescent="0.25">
      <c r="A34" s="118" t="s">
        <v>192</v>
      </c>
      <c r="B34" s="342">
        <f t="shared" si="0"/>
        <v>4168.7499910299994</v>
      </c>
      <c r="C34" s="125">
        <v>2961.4126933999992</v>
      </c>
      <c r="D34" s="126">
        <v>1207.3372976300004</v>
      </c>
      <c r="E34" s="127"/>
    </row>
    <row r="35" spans="1:5" ht="17.100000000000001" customHeight="1" x14ac:dyDescent="0.25">
      <c r="A35" s="118" t="s">
        <v>193</v>
      </c>
      <c r="B35" s="342">
        <f t="shared" si="0"/>
        <v>5278.7875958900004</v>
      </c>
      <c r="C35" s="125">
        <v>3662.2049000300008</v>
      </c>
      <c r="D35" s="126">
        <v>1616.5826958599991</v>
      </c>
      <c r="E35" s="127"/>
    </row>
    <row r="36" spans="1:5" ht="17.100000000000001" customHeight="1" x14ac:dyDescent="0.25">
      <c r="A36" s="118" t="s">
        <v>194</v>
      </c>
      <c r="B36" s="342">
        <f t="shared" si="0"/>
        <v>2854.9660230599993</v>
      </c>
      <c r="C36" s="125">
        <v>2121.5268066399994</v>
      </c>
      <c r="D36" s="126">
        <v>733.43921641999987</v>
      </c>
      <c r="E36" s="127"/>
    </row>
    <row r="37" spans="1:5" ht="17.100000000000001" customHeight="1" x14ac:dyDescent="0.25">
      <c r="A37" s="118" t="s">
        <v>195</v>
      </c>
      <c r="B37" s="342">
        <f t="shared" si="0"/>
        <v>2966.1949726300004</v>
      </c>
      <c r="C37" s="125">
        <v>2077.4178780300003</v>
      </c>
      <c r="D37" s="126">
        <v>888.77709460000005</v>
      </c>
      <c r="E37" s="127"/>
    </row>
    <row r="38" spans="1:5" ht="17.100000000000001" customHeight="1" x14ac:dyDescent="0.25">
      <c r="A38" s="118" t="s">
        <v>196</v>
      </c>
      <c r="B38" s="342">
        <f t="shared" si="0"/>
        <v>3014.4963465499995</v>
      </c>
      <c r="C38" s="125">
        <v>2139.1363404299996</v>
      </c>
      <c r="D38" s="126">
        <v>875.36000611999998</v>
      </c>
      <c r="E38" s="127"/>
    </row>
    <row r="39" spans="1:5" ht="17.100000000000001" customHeight="1" x14ac:dyDescent="0.25">
      <c r="A39" s="118" t="s">
        <v>197</v>
      </c>
      <c r="B39" s="342">
        <f t="shared" si="0"/>
        <v>3853.5791279200002</v>
      </c>
      <c r="C39" s="125">
        <v>2734.5608304700004</v>
      </c>
      <c r="D39" s="126">
        <v>1119.0182974500001</v>
      </c>
      <c r="E39" s="127"/>
    </row>
    <row r="40" spans="1:5" ht="17.100000000000001" customHeight="1" x14ac:dyDescent="0.25">
      <c r="A40" s="118" t="s">
        <v>198</v>
      </c>
      <c r="B40" s="342">
        <f t="shared" si="0"/>
        <v>3043.1159652599995</v>
      </c>
      <c r="C40" s="125">
        <v>2386.5542009499995</v>
      </c>
      <c r="D40" s="126">
        <v>656.56176430999983</v>
      </c>
      <c r="E40" s="127"/>
    </row>
    <row r="41" spans="1:5" ht="17.100000000000001" customHeight="1" x14ac:dyDescent="0.25">
      <c r="A41" s="118" t="s">
        <v>199</v>
      </c>
      <c r="B41" s="342">
        <f t="shared" si="0"/>
        <v>6291.5588067000026</v>
      </c>
      <c r="C41" s="125">
        <v>4089.7846881000014</v>
      </c>
      <c r="D41" s="150">
        <v>2201.7741186000017</v>
      </c>
      <c r="E41" s="127"/>
    </row>
    <row r="42" spans="1:5" ht="17.100000000000001" customHeight="1" x14ac:dyDescent="0.25">
      <c r="A42" s="118" t="s">
        <v>200</v>
      </c>
      <c r="B42" s="342">
        <f t="shared" si="0"/>
        <v>5315.442885110002</v>
      </c>
      <c r="C42" s="125">
        <v>3483.3513859600016</v>
      </c>
      <c r="D42" s="126">
        <v>1832.0914991500008</v>
      </c>
      <c r="E42" s="127"/>
    </row>
    <row r="43" spans="1:5" ht="17.100000000000001" customHeight="1" x14ac:dyDescent="0.25">
      <c r="A43" s="118" t="s">
        <v>201</v>
      </c>
      <c r="B43" s="342">
        <f t="shared" si="0"/>
        <v>5854.2168167999998</v>
      </c>
      <c r="C43" s="125">
        <v>4024.9914250699999</v>
      </c>
      <c r="D43" s="126">
        <v>1829.22539173</v>
      </c>
      <c r="E43" s="127"/>
    </row>
    <row r="44" spans="1:5" ht="17.100000000000001" customHeight="1" x14ac:dyDescent="0.25">
      <c r="A44" s="118" t="s">
        <v>202</v>
      </c>
      <c r="B44" s="342">
        <f t="shared" si="0"/>
        <v>2742.8848823999997</v>
      </c>
      <c r="C44" s="125">
        <v>2002.8095356999997</v>
      </c>
      <c r="D44" s="126">
        <v>740.07534670000007</v>
      </c>
      <c r="E44" s="127"/>
    </row>
    <row r="45" spans="1:5" ht="17.100000000000001" customHeight="1" x14ac:dyDescent="0.25">
      <c r="A45" s="118" t="s">
        <v>203</v>
      </c>
      <c r="B45" s="342">
        <f t="shared" si="0"/>
        <v>727.75387074000014</v>
      </c>
      <c r="C45" s="125">
        <v>578.28115700000012</v>
      </c>
      <c r="D45" s="126">
        <v>149.47271374000002</v>
      </c>
      <c r="E45" s="127"/>
    </row>
    <row r="46" spans="1:5" ht="5.0999999999999996" customHeight="1" x14ac:dyDescent="0.25">
      <c r="A46" s="265"/>
      <c r="B46" s="266"/>
      <c r="C46" s="267"/>
      <c r="D46" s="268"/>
      <c r="E46" s="127"/>
    </row>
    <row r="47" spans="1:5" ht="5.0999999999999996" customHeight="1" x14ac:dyDescent="0.25">
      <c r="A47" s="118"/>
      <c r="B47" s="129"/>
      <c r="C47" s="125"/>
      <c r="D47" s="126"/>
      <c r="E47" s="127"/>
    </row>
    <row r="48" spans="1:5" ht="12" customHeight="1" x14ac:dyDescent="0.25">
      <c r="A48" s="324" t="s">
        <v>227</v>
      </c>
      <c r="B48" s="325"/>
      <c r="C48" s="325"/>
    </row>
    <row r="49" spans="1:5" ht="12" customHeight="1" x14ac:dyDescent="0.25">
      <c r="A49" s="324" t="s">
        <v>228</v>
      </c>
      <c r="B49" s="325"/>
      <c r="C49" s="325"/>
    </row>
    <row r="50" spans="1:5" ht="12" customHeight="1" x14ac:dyDescent="0.25">
      <c r="A50" s="92" t="s">
        <v>240</v>
      </c>
      <c r="B50" s="114"/>
      <c r="C50" s="132"/>
      <c r="D50" s="114"/>
      <c r="E50" s="116"/>
    </row>
    <row r="51" spans="1:5" ht="4.5" customHeight="1" x14ac:dyDescent="0.25">
      <c r="A51" s="116"/>
      <c r="B51" s="114"/>
      <c r="C51" s="114"/>
      <c r="D51" s="114"/>
      <c r="E51" s="116"/>
    </row>
    <row r="52" spans="1:5" ht="20.100000000000001" customHeight="1" x14ac:dyDescent="0.25">
      <c r="A52" s="117"/>
      <c r="B52" s="258"/>
      <c r="C52" s="258"/>
      <c r="D52" s="258"/>
    </row>
    <row r="53" spans="1:5" x14ac:dyDescent="0.25">
      <c r="A53" s="117"/>
      <c r="B53" s="258"/>
      <c r="C53" s="258"/>
      <c r="D53" s="258"/>
    </row>
    <row r="54" spans="1:5" ht="20.100000000000001" customHeight="1" x14ac:dyDescent="0.25">
      <c r="A54" s="117"/>
      <c r="B54" s="258"/>
      <c r="C54" s="258"/>
      <c r="D54" s="258"/>
    </row>
    <row r="55" spans="1:5" ht="20.100000000000001" customHeight="1" x14ac:dyDescent="0.25">
      <c r="A55" s="117"/>
      <c r="B55" s="258"/>
      <c r="C55" s="258"/>
      <c r="D55" s="258"/>
    </row>
    <row r="56" spans="1:5" x14ac:dyDescent="0.25">
      <c r="A56" s="117"/>
      <c r="B56" s="258"/>
      <c r="C56" s="258"/>
      <c r="D56" s="258"/>
    </row>
    <row r="57" spans="1:5" ht="20.100000000000001" customHeight="1" x14ac:dyDescent="0.25">
      <c r="A57" s="117"/>
      <c r="B57" s="258"/>
      <c r="C57" s="258"/>
      <c r="D57" s="258"/>
    </row>
    <row r="58" spans="1:5" ht="26.25" customHeight="1" x14ac:dyDescent="0.25">
      <c r="A58" s="117"/>
      <c r="B58" s="258"/>
      <c r="C58" s="258"/>
      <c r="D58" s="258"/>
    </row>
    <row r="59" spans="1:5" ht="20.100000000000001" customHeight="1" x14ac:dyDescent="0.25">
      <c r="A59" s="117"/>
      <c r="B59" s="258"/>
      <c r="C59" s="258"/>
      <c r="D59" s="258"/>
    </row>
    <row r="60" spans="1:5" x14ac:dyDescent="0.25">
      <c r="A60" s="117"/>
      <c r="B60" s="258"/>
      <c r="C60" s="258"/>
      <c r="D60" s="258"/>
    </row>
    <row r="61" spans="1:5" ht="18" customHeight="1" x14ac:dyDescent="0.25">
      <c r="A61" s="117"/>
      <c r="B61" s="258"/>
      <c r="C61" s="258"/>
      <c r="D61" s="258"/>
    </row>
    <row r="62" spans="1:5" x14ac:dyDescent="0.25">
      <c r="A62" s="117"/>
      <c r="B62" s="258"/>
      <c r="C62" s="258"/>
      <c r="D62" s="258"/>
    </row>
    <row r="63" spans="1:5" x14ac:dyDescent="0.25">
      <c r="A63" s="117"/>
      <c r="B63" s="258"/>
      <c r="C63" s="258"/>
      <c r="D63" s="258"/>
    </row>
    <row r="64" spans="1:5" ht="18" customHeight="1" x14ac:dyDescent="0.25">
      <c r="A64" s="117"/>
      <c r="B64" s="258"/>
      <c r="C64" s="258"/>
      <c r="D64" s="258"/>
    </row>
    <row r="65" spans="1:4" x14ac:dyDescent="0.25">
      <c r="A65" s="117"/>
      <c r="B65" s="258"/>
      <c r="C65" s="258"/>
      <c r="D65" s="258"/>
    </row>
    <row r="66" spans="1:4" x14ac:dyDescent="0.25">
      <c r="A66" s="117"/>
      <c r="B66" s="258"/>
      <c r="C66" s="258"/>
      <c r="D66" s="258"/>
    </row>
    <row r="67" spans="1:4" x14ac:dyDescent="0.25">
      <c r="A67" s="117"/>
      <c r="B67" s="258"/>
      <c r="C67" s="258"/>
      <c r="D67" s="258"/>
    </row>
    <row r="68" spans="1:4" x14ac:dyDescent="0.25">
      <c r="A68" s="117"/>
      <c r="B68" s="258"/>
      <c r="C68" s="258"/>
      <c r="D68" s="258"/>
    </row>
    <row r="69" spans="1:4" x14ac:dyDescent="0.25">
      <c r="A69" s="117"/>
      <c r="B69" s="258"/>
      <c r="C69" s="258"/>
      <c r="D69" s="258"/>
    </row>
    <row r="70" spans="1:4" ht="18" customHeight="1" x14ac:dyDescent="0.25">
      <c r="A70" s="117"/>
      <c r="B70" s="258"/>
      <c r="C70" s="258"/>
      <c r="D70" s="258"/>
    </row>
    <row r="71" spans="1:4" x14ac:dyDescent="0.25">
      <c r="A71" s="117"/>
      <c r="B71" s="258"/>
      <c r="C71" s="258"/>
      <c r="D71" s="258"/>
    </row>
    <row r="72" spans="1:4" x14ac:dyDescent="0.25">
      <c r="A72" s="117"/>
      <c r="B72" s="258"/>
      <c r="C72" s="258"/>
      <c r="D72" s="258"/>
    </row>
    <row r="73" spans="1:4" ht="18" customHeight="1" x14ac:dyDescent="0.25">
      <c r="A73" s="117"/>
      <c r="B73" s="258"/>
      <c r="C73" s="258"/>
      <c r="D73" s="258"/>
    </row>
    <row r="74" spans="1:4" x14ac:dyDescent="0.25">
      <c r="A74" s="117"/>
      <c r="B74" s="258"/>
      <c r="C74" s="258"/>
      <c r="D74" s="258"/>
    </row>
    <row r="75" spans="1:4" x14ac:dyDescent="0.25">
      <c r="A75" s="117"/>
      <c r="B75" s="258"/>
      <c r="C75" s="258"/>
      <c r="D75" s="258"/>
    </row>
    <row r="76" spans="1:4" ht="18" customHeight="1" x14ac:dyDescent="0.25">
      <c r="A76" s="117"/>
      <c r="B76" s="258"/>
      <c r="C76" s="258"/>
      <c r="D76" s="258"/>
    </row>
    <row r="77" spans="1:4" x14ac:dyDescent="0.25">
      <c r="A77" s="117"/>
      <c r="B77" s="258"/>
      <c r="C77" s="258"/>
      <c r="D77" s="258"/>
    </row>
    <row r="78" spans="1:4" x14ac:dyDescent="0.25">
      <c r="A78" s="117"/>
      <c r="B78" s="258"/>
      <c r="C78" s="258"/>
      <c r="D78" s="258"/>
    </row>
    <row r="79" spans="1:4" x14ac:dyDescent="0.25">
      <c r="A79" s="117"/>
      <c r="B79" s="258"/>
      <c r="C79" s="258"/>
      <c r="D79" s="258"/>
    </row>
    <row r="80" spans="1:4" ht="18" customHeight="1" x14ac:dyDescent="0.25">
      <c r="A80" s="117"/>
      <c r="B80" s="258"/>
      <c r="C80" s="258"/>
      <c r="D80" s="258"/>
    </row>
    <row r="81" spans="1:4" ht="12.75" customHeight="1" x14ac:dyDescent="0.25">
      <c r="A81" s="117"/>
      <c r="B81" s="258"/>
      <c r="C81" s="258"/>
      <c r="D81" s="258"/>
    </row>
    <row r="82" spans="1:4" x14ac:dyDescent="0.25">
      <c r="A82" s="117"/>
      <c r="B82" s="258"/>
      <c r="C82" s="258"/>
      <c r="D82" s="258"/>
    </row>
    <row r="83" spans="1:4" x14ac:dyDescent="0.25">
      <c r="A83" s="117"/>
      <c r="B83" s="258"/>
      <c r="C83" s="258"/>
      <c r="D83" s="258"/>
    </row>
    <row r="84" spans="1:4" ht="18" customHeight="1" x14ac:dyDescent="0.25">
      <c r="A84" s="117"/>
      <c r="B84" s="258"/>
      <c r="C84" s="258"/>
      <c r="D84" s="258"/>
    </row>
    <row r="85" spans="1:4" x14ac:dyDescent="0.25">
      <c r="A85" s="117"/>
      <c r="B85" s="258"/>
      <c r="C85" s="258"/>
      <c r="D85" s="258"/>
    </row>
    <row r="86" spans="1:4" x14ac:dyDescent="0.25">
      <c r="A86" s="117"/>
      <c r="B86" s="258"/>
      <c r="C86" s="258"/>
      <c r="D86" s="258"/>
    </row>
    <row r="87" spans="1:4" x14ac:dyDescent="0.25">
      <c r="A87" s="117"/>
      <c r="B87" s="258"/>
      <c r="C87" s="258"/>
      <c r="D87" s="258"/>
    </row>
    <row r="88" spans="1:4" x14ac:dyDescent="0.25">
      <c r="A88" s="117"/>
      <c r="B88" s="258"/>
      <c r="C88" s="258"/>
      <c r="D88" s="258"/>
    </row>
    <row r="89" spans="1:4" x14ac:dyDescent="0.25">
      <c r="A89" s="117"/>
      <c r="B89" s="258"/>
      <c r="C89" s="258"/>
      <c r="D89" s="258"/>
    </row>
    <row r="90" spans="1:4" ht="18" customHeight="1" x14ac:dyDescent="0.25">
      <c r="A90" s="117"/>
      <c r="B90" s="258"/>
      <c r="C90" s="258"/>
      <c r="D90" s="258"/>
    </row>
    <row r="91" spans="1:4" x14ac:dyDescent="0.25">
      <c r="A91" s="117"/>
      <c r="B91" s="258"/>
      <c r="C91" s="258"/>
      <c r="D91" s="258"/>
    </row>
    <row r="92" spans="1:4" x14ac:dyDescent="0.25">
      <c r="A92" s="117"/>
      <c r="B92" s="258"/>
      <c r="C92" s="258"/>
      <c r="D92" s="258"/>
    </row>
    <row r="93" spans="1:4" x14ac:dyDescent="0.25">
      <c r="A93" s="117"/>
      <c r="B93" s="258"/>
      <c r="C93" s="258"/>
      <c r="D93" s="258"/>
    </row>
    <row r="94" spans="1:4" x14ac:dyDescent="0.25">
      <c r="A94" s="117"/>
      <c r="B94" s="258"/>
      <c r="C94" s="258"/>
      <c r="D94" s="258"/>
    </row>
    <row r="95" spans="1:4" x14ac:dyDescent="0.25">
      <c r="A95" s="117"/>
      <c r="B95" s="258"/>
      <c r="C95" s="258"/>
      <c r="D95" s="258"/>
    </row>
    <row r="96" spans="1:4" ht="18" customHeight="1" x14ac:dyDescent="0.25">
      <c r="A96" s="117"/>
      <c r="B96" s="258"/>
      <c r="C96" s="258"/>
      <c r="D96" s="258"/>
    </row>
  </sheetData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N95"/>
  <sheetViews>
    <sheetView showGridLines="0" zoomScaleNormal="100" zoomScaleSheetLayoutView="100" workbookViewId="0">
      <selection activeCell="A44" sqref="A44"/>
    </sheetView>
  </sheetViews>
  <sheetFormatPr baseColWidth="10" defaultColWidth="11" defaultRowHeight="13.8" x14ac:dyDescent="0.25"/>
  <cols>
    <col min="1" max="1" width="39.33203125" style="130" customWidth="1"/>
    <col min="2" max="2" width="17.88671875" style="130" customWidth="1"/>
    <col min="3" max="3" width="17.88671875" style="144" customWidth="1"/>
    <col min="4" max="4" width="17.88671875" style="130" customWidth="1"/>
    <col min="5" max="9" width="11" style="130"/>
    <col min="10" max="10" width="16.5546875" style="130" bestFit="1" customWidth="1"/>
    <col min="11" max="13" width="11" style="130"/>
    <col min="14" max="14" width="15.88671875" style="130" bestFit="1" customWidth="1"/>
    <col min="15" max="255" width="11" style="130"/>
    <col min="256" max="256" width="36.44140625" style="130" customWidth="1"/>
    <col min="257" max="257" width="14.5546875" style="130" customWidth="1"/>
    <col min="258" max="258" width="0" style="130" hidden="1" customWidth="1"/>
    <col min="259" max="260" width="14.5546875" style="130" customWidth="1"/>
    <col min="261" max="511" width="11" style="130"/>
    <col min="512" max="512" width="36.44140625" style="130" customWidth="1"/>
    <col min="513" max="513" width="14.5546875" style="130" customWidth="1"/>
    <col min="514" max="514" width="0" style="130" hidden="1" customWidth="1"/>
    <col min="515" max="516" width="14.5546875" style="130" customWidth="1"/>
    <col min="517" max="767" width="11" style="130"/>
    <col min="768" max="768" width="36.44140625" style="130" customWidth="1"/>
    <col min="769" max="769" width="14.5546875" style="130" customWidth="1"/>
    <col min="770" max="770" width="0" style="130" hidden="1" customWidth="1"/>
    <col min="771" max="772" width="14.5546875" style="130" customWidth="1"/>
    <col min="773" max="1023" width="11" style="130"/>
    <col min="1024" max="1024" width="36.44140625" style="130" customWidth="1"/>
    <col min="1025" max="1025" width="14.5546875" style="130" customWidth="1"/>
    <col min="1026" max="1026" width="0" style="130" hidden="1" customWidth="1"/>
    <col min="1027" max="1028" width="14.5546875" style="130" customWidth="1"/>
    <col min="1029" max="1279" width="11" style="130"/>
    <col min="1280" max="1280" width="36.44140625" style="130" customWidth="1"/>
    <col min="1281" max="1281" width="14.5546875" style="130" customWidth="1"/>
    <col min="1282" max="1282" width="0" style="130" hidden="1" customWidth="1"/>
    <col min="1283" max="1284" width="14.5546875" style="130" customWidth="1"/>
    <col min="1285" max="1535" width="11" style="130"/>
    <col min="1536" max="1536" width="36.44140625" style="130" customWidth="1"/>
    <col min="1537" max="1537" width="14.5546875" style="130" customWidth="1"/>
    <col min="1538" max="1538" width="0" style="130" hidden="1" customWidth="1"/>
    <col min="1539" max="1540" width="14.5546875" style="130" customWidth="1"/>
    <col min="1541" max="1791" width="11" style="130"/>
    <col min="1792" max="1792" width="36.44140625" style="130" customWidth="1"/>
    <col min="1793" max="1793" width="14.5546875" style="130" customWidth="1"/>
    <col min="1794" max="1794" width="0" style="130" hidden="1" customWidth="1"/>
    <col min="1795" max="1796" width="14.5546875" style="130" customWidth="1"/>
    <col min="1797" max="2047" width="11" style="130"/>
    <col min="2048" max="2048" width="36.44140625" style="130" customWidth="1"/>
    <col min="2049" max="2049" width="14.5546875" style="130" customWidth="1"/>
    <col min="2050" max="2050" width="0" style="130" hidden="1" customWidth="1"/>
    <col min="2051" max="2052" width="14.5546875" style="130" customWidth="1"/>
    <col min="2053" max="2303" width="11" style="130"/>
    <col min="2304" max="2304" width="36.44140625" style="130" customWidth="1"/>
    <col min="2305" max="2305" width="14.5546875" style="130" customWidth="1"/>
    <col min="2306" max="2306" width="0" style="130" hidden="1" customWidth="1"/>
    <col min="2307" max="2308" width="14.5546875" style="130" customWidth="1"/>
    <col min="2309" max="2559" width="11" style="130"/>
    <col min="2560" max="2560" width="36.44140625" style="130" customWidth="1"/>
    <col min="2561" max="2561" width="14.5546875" style="130" customWidth="1"/>
    <col min="2562" max="2562" width="0" style="130" hidden="1" customWidth="1"/>
    <col min="2563" max="2564" width="14.5546875" style="130" customWidth="1"/>
    <col min="2565" max="2815" width="11" style="130"/>
    <col min="2816" max="2816" width="36.44140625" style="130" customWidth="1"/>
    <col min="2817" max="2817" width="14.5546875" style="130" customWidth="1"/>
    <col min="2818" max="2818" width="0" style="130" hidden="1" customWidth="1"/>
    <col min="2819" max="2820" width="14.5546875" style="130" customWidth="1"/>
    <col min="2821" max="3071" width="11" style="130"/>
    <col min="3072" max="3072" width="36.44140625" style="130" customWidth="1"/>
    <col min="3073" max="3073" width="14.5546875" style="130" customWidth="1"/>
    <col min="3074" max="3074" width="0" style="130" hidden="1" customWidth="1"/>
    <col min="3075" max="3076" width="14.5546875" style="130" customWidth="1"/>
    <col min="3077" max="3327" width="11" style="130"/>
    <col min="3328" max="3328" width="36.44140625" style="130" customWidth="1"/>
    <col min="3329" max="3329" width="14.5546875" style="130" customWidth="1"/>
    <col min="3330" max="3330" width="0" style="130" hidden="1" customWidth="1"/>
    <col min="3331" max="3332" width="14.5546875" style="130" customWidth="1"/>
    <col min="3333" max="3583" width="11" style="130"/>
    <col min="3584" max="3584" width="36.44140625" style="130" customWidth="1"/>
    <col min="3585" max="3585" width="14.5546875" style="130" customWidth="1"/>
    <col min="3586" max="3586" width="0" style="130" hidden="1" customWidth="1"/>
    <col min="3587" max="3588" width="14.5546875" style="130" customWidth="1"/>
    <col min="3589" max="3839" width="11" style="130"/>
    <col min="3840" max="3840" width="36.44140625" style="130" customWidth="1"/>
    <col min="3841" max="3841" width="14.5546875" style="130" customWidth="1"/>
    <col min="3842" max="3842" width="0" style="130" hidden="1" customWidth="1"/>
    <col min="3843" max="3844" width="14.5546875" style="130" customWidth="1"/>
    <col min="3845" max="4095" width="11" style="130"/>
    <col min="4096" max="4096" width="36.44140625" style="130" customWidth="1"/>
    <col min="4097" max="4097" width="14.5546875" style="130" customWidth="1"/>
    <col min="4098" max="4098" width="0" style="130" hidden="1" customWidth="1"/>
    <col min="4099" max="4100" width="14.5546875" style="130" customWidth="1"/>
    <col min="4101" max="4351" width="11" style="130"/>
    <col min="4352" max="4352" width="36.44140625" style="130" customWidth="1"/>
    <col min="4353" max="4353" width="14.5546875" style="130" customWidth="1"/>
    <col min="4354" max="4354" width="0" style="130" hidden="1" customWidth="1"/>
    <col min="4355" max="4356" width="14.5546875" style="130" customWidth="1"/>
    <col min="4357" max="4607" width="11" style="130"/>
    <col min="4608" max="4608" width="36.44140625" style="130" customWidth="1"/>
    <col min="4609" max="4609" width="14.5546875" style="130" customWidth="1"/>
    <col min="4610" max="4610" width="0" style="130" hidden="1" customWidth="1"/>
    <col min="4611" max="4612" width="14.5546875" style="130" customWidth="1"/>
    <col min="4613" max="4863" width="11" style="130"/>
    <col min="4864" max="4864" width="36.44140625" style="130" customWidth="1"/>
    <col min="4865" max="4865" width="14.5546875" style="130" customWidth="1"/>
    <col min="4866" max="4866" width="0" style="130" hidden="1" customWidth="1"/>
    <col min="4867" max="4868" width="14.5546875" style="130" customWidth="1"/>
    <col min="4869" max="5119" width="11" style="130"/>
    <col min="5120" max="5120" width="36.44140625" style="130" customWidth="1"/>
    <col min="5121" max="5121" width="14.5546875" style="130" customWidth="1"/>
    <col min="5122" max="5122" width="0" style="130" hidden="1" customWidth="1"/>
    <col min="5123" max="5124" width="14.5546875" style="130" customWidth="1"/>
    <col min="5125" max="5375" width="11" style="130"/>
    <col min="5376" max="5376" width="36.44140625" style="130" customWidth="1"/>
    <col min="5377" max="5377" width="14.5546875" style="130" customWidth="1"/>
    <col min="5378" max="5378" width="0" style="130" hidden="1" customWidth="1"/>
    <col min="5379" max="5380" width="14.5546875" style="130" customWidth="1"/>
    <col min="5381" max="5631" width="11" style="130"/>
    <col min="5632" max="5632" width="36.44140625" style="130" customWidth="1"/>
    <col min="5633" max="5633" width="14.5546875" style="130" customWidth="1"/>
    <col min="5634" max="5634" width="0" style="130" hidden="1" customWidth="1"/>
    <col min="5635" max="5636" width="14.5546875" style="130" customWidth="1"/>
    <col min="5637" max="5887" width="11" style="130"/>
    <col min="5888" max="5888" width="36.44140625" style="130" customWidth="1"/>
    <col min="5889" max="5889" width="14.5546875" style="130" customWidth="1"/>
    <col min="5890" max="5890" width="0" style="130" hidden="1" customWidth="1"/>
    <col min="5891" max="5892" width="14.5546875" style="130" customWidth="1"/>
    <col min="5893" max="6143" width="11" style="130"/>
    <col min="6144" max="6144" width="36.44140625" style="130" customWidth="1"/>
    <col min="6145" max="6145" width="14.5546875" style="130" customWidth="1"/>
    <col min="6146" max="6146" width="0" style="130" hidden="1" customWidth="1"/>
    <col min="6147" max="6148" width="14.5546875" style="130" customWidth="1"/>
    <col min="6149" max="6399" width="11" style="130"/>
    <col min="6400" max="6400" width="36.44140625" style="130" customWidth="1"/>
    <col min="6401" max="6401" width="14.5546875" style="130" customWidth="1"/>
    <col min="6402" max="6402" width="0" style="130" hidden="1" customWidth="1"/>
    <col min="6403" max="6404" width="14.5546875" style="130" customWidth="1"/>
    <col min="6405" max="6655" width="11" style="130"/>
    <col min="6656" max="6656" width="36.44140625" style="130" customWidth="1"/>
    <col min="6657" max="6657" width="14.5546875" style="130" customWidth="1"/>
    <col min="6658" max="6658" width="0" style="130" hidden="1" customWidth="1"/>
    <col min="6659" max="6660" width="14.5546875" style="130" customWidth="1"/>
    <col min="6661" max="6911" width="11" style="130"/>
    <col min="6912" max="6912" width="36.44140625" style="130" customWidth="1"/>
    <col min="6913" max="6913" width="14.5546875" style="130" customWidth="1"/>
    <col min="6914" max="6914" width="0" style="130" hidden="1" customWidth="1"/>
    <col min="6915" max="6916" width="14.5546875" style="130" customWidth="1"/>
    <col min="6917" max="7167" width="11" style="130"/>
    <col min="7168" max="7168" width="36.44140625" style="130" customWidth="1"/>
    <col min="7169" max="7169" width="14.5546875" style="130" customWidth="1"/>
    <col min="7170" max="7170" width="0" style="130" hidden="1" customWidth="1"/>
    <col min="7171" max="7172" width="14.5546875" style="130" customWidth="1"/>
    <col min="7173" max="7423" width="11" style="130"/>
    <col min="7424" max="7424" width="36.44140625" style="130" customWidth="1"/>
    <col min="7425" max="7425" width="14.5546875" style="130" customWidth="1"/>
    <col min="7426" max="7426" width="0" style="130" hidden="1" customWidth="1"/>
    <col min="7427" max="7428" width="14.5546875" style="130" customWidth="1"/>
    <col min="7429" max="7679" width="11" style="130"/>
    <col min="7680" max="7680" width="36.44140625" style="130" customWidth="1"/>
    <col min="7681" max="7681" width="14.5546875" style="130" customWidth="1"/>
    <col min="7682" max="7682" width="0" style="130" hidden="1" customWidth="1"/>
    <col min="7683" max="7684" width="14.5546875" style="130" customWidth="1"/>
    <col min="7685" max="7935" width="11" style="130"/>
    <col min="7936" max="7936" width="36.44140625" style="130" customWidth="1"/>
    <col min="7937" max="7937" width="14.5546875" style="130" customWidth="1"/>
    <col min="7938" max="7938" width="0" style="130" hidden="1" customWidth="1"/>
    <col min="7939" max="7940" width="14.5546875" style="130" customWidth="1"/>
    <col min="7941" max="8191" width="11" style="130"/>
    <col min="8192" max="8192" width="36.44140625" style="130" customWidth="1"/>
    <col min="8193" max="8193" width="14.5546875" style="130" customWidth="1"/>
    <col min="8194" max="8194" width="0" style="130" hidden="1" customWidth="1"/>
    <col min="8195" max="8196" width="14.5546875" style="130" customWidth="1"/>
    <col min="8197" max="8447" width="11" style="130"/>
    <col min="8448" max="8448" width="36.44140625" style="130" customWidth="1"/>
    <col min="8449" max="8449" width="14.5546875" style="130" customWidth="1"/>
    <col min="8450" max="8450" width="0" style="130" hidden="1" customWidth="1"/>
    <col min="8451" max="8452" width="14.5546875" style="130" customWidth="1"/>
    <col min="8453" max="8703" width="11" style="130"/>
    <col min="8704" max="8704" width="36.44140625" style="130" customWidth="1"/>
    <col min="8705" max="8705" width="14.5546875" style="130" customWidth="1"/>
    <col min="8706" max="8706" width="0" style="130" hidden="1" customWidth="1"/>
    <col min="8707" max="8708" width="14.5546875" style="130" customWidth="1"/>
    <col min="8709" max="8959" width="11" style="130"/>
    <col min="8960" max="8960" width="36.44140625" style="130" customWidth="1"/>
    <col min="8961" max="8961" width="14.5546875" style="130" customWidth="1"/>
    <col min="8962" max="8962" width="0" style="130" hidden="1" customWidth="1"/>
    <col min="8963" max="8964" width="14.5546875" style="130" customWidth="1"/>
    <col min="8965" max="9215" width="11" style="130"/>
    <col min="9216" max="9216" width="36.44140625" style="130" customWidth="1"/>
    <col min="9217" max="9217" width="14.5546875" style="130" customWidth="1"/>
    <col min="9218" max="9218" width="0" style="130" hidden="1" customWidth="1"/>
    <col min="9219" max="9220" width="14.5546875" style="130" customWidth="1"/>
    <col min="9221" max="9471" width="11" style="130"/>
    <col min="9472" max="9472" width="36.44140625" style="130" customWidth="1"/>
    <col min="9473" max="9473" width="14.5546875" style="130" customWidth="1"/>
    <col min="9474" max="9474" width="0" style="130" hidden="1" customWidth="1"/>
    <col min="9475" max="9476" width="14.5546875" style="130" customWidth="1"/>
    <col min="9477" max="9727" width="11" style="130"/>
    <col min="9728" max="9728" width="36.44140625" style="130" customWidth="1"/>
    <col min="9729" max="9729" width="14.5546875" style="130" customWidth="1"/>
    <col min="9730" max="9730" width="0" style="130" hidden="1" customWidth="1"/>
    <col min="9731" max="9732" width="14.5546875" style="130" customWidth="1"/>
    <col min="9733" max="9983" width="11" style="130"/>
    <col min="9984" max="9984" width="36.44140625" style="130" customWidth="1"/>
    <col min="9985" max="9985" width="14.5546875" style="130" customWidth="1"/>
    <col min="9986" max="9986" width="0" style="130" hidden="1" customWidth="1"/>
    <col min="9987" max="9988" width="14.5546875" style="130" customWidth="1"/>
    <col min="9989" max="10239" width="11" style="130"/>
    <col min="10240" max="10240" width="36.44140625" style="130" customWidth="1"/>
    <col min="10241" max="10241" width="14.5546875" style="130" customWidth="1"/>
    <col min="10242" max="10242" width="0" style="130" hidden="1" customWidth="1"/>
    <col min="10243" max="10244" width="14.5546875" style="130" customWidth="1"/>
    <col min="10245" max="10495" width="11" style="130"/>
    <col min="10496" max="10496" width="36.44140625" style="130" customWidth="1"/>
    <col min="10497" max="10497" width="14.5546875" style="130" customWidth="1"/>
    <col min="10498" max="10498" width="0" style="130" hidden="1" customWidth="1"/>
    <col min="10499" max="10500" width="14.5546875" style="130" customWidth="1"/>
    <col min="10501" max="10751" width="11" style="130"/>
    <col min="10752" max="10752" width="36.44140625" style="130" customWidth="1"/>
    <col min="10753" max="10753" width="14.5546875" style="130" customWidth="1"/>
    <col min="10754" max="10754" width="0" style="130" hidden="1" customWidth="1"/>
    <col min="10755" max="10756" width="14.5546875" style="130" customWidth="1"/>
    <col min="10757" max="11007" width="11" style="130"/>
    <col min="11008" max="11008" width="36.44140625" style="130" customWidth="1"/>
    <col min="11009" max="11009" width="14.5546875" style="130" customWidth="1"/>
    <col min="11010" max="11010" width="0" style="130" hidden="1" customWidth="1"/>
    <col min="11011" max="11012" width="14.5546875" style="130" customWidth="1"/>
    <col min="11013" max="11263" width="11" style="130"/>
    <col min="11264" max="11264" width="36.44140625" style="130" customWidth="1"/>
    <col min="11265" max="11265" width="14.5546875" style="130" customWidth="1"/>
    <col min="11266" max="11266" width="0" style="130" hidden="1" customWidth="1"/>
    <col min="11267" max="11268" width="14.5546875" style="130" customWidth="1"/>
    <col min="11269" max="11519" width="11" style="130"/>
    <col min="11520" max="11520" width="36.44140625" style="130" customWidth="1"/>
    <col min="11521" max="11521" width="14.5546875" style="130" customWidth="1"/>
    <col min="11522" max="11522" width="0" style="130" hidden="1" customWidth="1"/>
    <col min="11523" max="11524" width="14.5546875" style="130" customWidth="1"/>
    <col min="11525" max="11775" width="11" style="130"/>
    <col min="11776" max="11776" width="36.44140625" style="130" customWidth="1"/>
    <col min="11777" max="11777" width="14.5546875" style="130" customWidth="1"/>
    <col min="11778" max="11778" width="0" style="130" hidden="1" customWidth="1"/>
    <col min="11779" max="11780" width="14.5546875" style="130" customWidth="1"/>
    <col min="11781" max="12031" width="11" style="130"/>
    <col min="12032" max="12032" width="36.44140625" style="130" customWidth="1"/>
    <col min="12033" max="12033" width="14.5546875" style="130" customWidth="1"/>
    <col min="12034" max="12034" width="0" style="130" hidden="1" customWidth="1"/>
    <col min="12035" max="12036" width="14.5546875" style="130" customWidth="1"/>
    <col min="12037" max="12287" width="11" style="130"/>
    <col min="12288" max="12288" width="36.44140625" style="130" customWidth="1"/>
    <col min="12289" max="12289" width="14.5546875" style="130" customWidth="1"/>
    <col min="12290" max="12290" width="0" style="130" hidden="1" customWidth="1"/>
    <col min="12291" max="12292" width="14.5546875" style="130" customWidth="1"/>
    <col min="12293" max="12543" width="11" style="130"/>
    <col min="12544" max="12544" width="36.44140625" style="130" customWidth="1"/>
    <col min="12545" max="12545" width="14.5546875" style="130" customWidth="1"/>
    <col min="12546" max="12546" width="0" style="130" hidden="1" customWidth="1"/>
    <col min="12547" max="12548" width="14.5546875" style="130" customWidth="1"/>
    <col min="12549" max="12799" width="11" style="130"/>
    <col min="12800" max="12800" width="36.44140625" style="130" customWidth="1"/>
    <col min="12801" max="12801" width="14.5546875" style="130" customWidth="1"/>
    <col min="12802" max="12802" width="0" style="130" hidden="1" customWidth="1"/>
    <col min="12803" max="12804" width="14.5546875" style="130" customWidth="1"/>
    <col min="12805" max="13055" width="11" style="130"/>
    <col min="13056" max="13056" width="36.44140625" style="130" customWidth="1"/>
    <col min="13057" max="13057" width="14.5546875" style="130" customWidth="1"/>
    <col min="13058" max="13058" width="0" style="130" hidden="1" customWidth="1"/>
    <col min="13059" max="13060" width="14.5546875" style="130" customWidth="1"/>
    <col min="13061" max="13311" width="11" style="130"/>
    <col min="13312" max="13312" width="36.44140625" style="130" customWidth="1"/>
    <col min="13313" max="13313" width="14.5546875" style="130" customWidth="1"/>
    <col min="13314" max="13314" width="0" style="130" hidden="1" customWidth="1"/>
    <col min="13315" max="13316" width="14.5546875" style="130" customWidth="1"/>
    <col min="13317" max="13567" width="11" style="130"/>
    <col min="13568" max="13568" width="36.44140625" style="130" customWidth="1"/>
    <col min="13569" max="13569" width="14.5546875" style="130" customWidth="1"/>
    <col min="13570" max="13570" width="0" style="130" hidden="1" customWidth="1"/>
    <col min="13571" max="13572" width="14.5546875" style="130" customWidth="1"/>
    <col min="13573" max="13823" width="11" style="130"/>
    <col min="13824" max="13824" width="36.44140625" style="130" customWidth="1"/>
    <col min="13825" max="13825" width="14.5546875" style="130" customWidth="1"/>
    <col min="13826" max="13826" width="0" style="130" hidden="1" customWidth="1"/>
    <col min="13827" max="13828" width="14.5546875" style="130" customWidth="1"/>
    <col min="13829" max="14079" width="11" style="130"/>
    <col min="14080" max="14080" width="36.44140625" style="130" customWidth="1"/>
    <col min="14081" max="14081" width="14.5546875" style="130" customWidth="1"/>
    <col min="14082" max="14082" width="0" style="130" hidden="1" customWidth="1"/>
    <col min="14083" max="14084" width="14.5546875" style="130" customWidth="1"/>
    <col min="14085" max="14335" width="11" style="130"/>
    <col min="14336" max="14336" width="36.44140625" style="130" customWidth="1"/>
    <col min="14337" max="14337" width="14.5546875" style="130" customWidth="1"/>
    <col min="14338" max="14338" width="0" style="130" hidden="1" customWidth="1"/>
    <col min="14339" max="14340" width="14.5546875" style="130" customWidth="1"/>
    <col min="14341" max="14591" width="11" style="130"/>
    <col min="14592" max="14592" width="36.44140625" style="130" customWidth="1"/>
    <col min="14593" max="14593" width="14.5546875" style="130" customWidth="1"/>
    <col min="14594" max="14594" width="0" style="130" hidden="1" customWidth="1"/>
    <col min="14595" max="14596" width="14.5546875" style="130" customWidth="1"/>
    <col min="14597" max="14847" width="11" style="130"/>
    <col min="14848" max="14848" width="36.44140625" style="130" customWidth="1"/>
    <col min="14849" max="14849" width="14.5546875" style="130" customWidth="1"/>
    <col min="14850" max="14850" width="0" style="130" hidden="1" customWidth="1"/>
    <col min="14851" max="14852" width="14.5546875" style="130" customWidth="1"/>
    <col min="14853" max="15103" width="11" style="130"/>
    <col min="15104" max="15104" width="36.44140625" style="130" customWidth="1"/>
    <col min="15105" max="15105" width="14.5546875" style="130" customWidth="1"/>
    <col min="15106" max="15106" width="0" style="130" hidden="1" customWidth="1"/>
    <col min="15107" max="15108" width="14.5546875" style="130" customWidth="1"/>
    <col min="15109" max="15359" width="11" style="130"/>
    <col min="15360" max="15360" width="36.44140625" style="130" customWidth="1"/>
    <col min="15361" max="15361" width="14.5546875" style="130" customWidth="1"/>
    <col min="15362" max="15362" width="0" style="130" hidden="1" customWidth="1"/>
    <col min="15363" max="15364" width="14.5546875" style="130" customWidth="1"/>
    <col min="15365" max="15615" width="11" style="130"/>
    <col min="15616" max="15616" width="36.44140625" style="130" customWidth="1"/>
    <col min="15617" max="15617" width="14.5546875" style="130" customWidth="1"/>
    <col min="15618" max="15618" width="0" style="130" hidden="1" customWidth="1"/>
    <col min="15619" max="15620" width="14.5546875" style="130" customWidth="1"/>
    <col min="15621" max="15871" width="11" style="130"/>
    <col min="15872" max="15872" width="36.44140625" style="130" customWidth="1"/>
    <col min="15873" max="15873" width="14.5546875" style="130" customWidth="1"/>
    <col min="15874" max="15874" width="0" style="130" hidden="1" customWidth="1"/>
    <col min="15875" max="15876" width="14.5546875" style="130" customWidth="1"/>
    <col min="15877" max="16127" width="11" style="130"/>
    <col min="16128" max="16128" width="36.44140625" style="130" customWidth="1"/>
    <col min="16129" max="16129" width="14.5546875" style="130" customWidth="1"/>
    <col min="16130" max="16130" width="0" style="130" hidden="1" customWidth="1"/>
    <col min="16131" max="16132" width="14.5546875" style="130" customWidth="1"/>
    <col min="16133" max="16384" width="11" style="130"/>
  </cols>
  <sheetData>
    <row r="1" spans="1:14" ht="15" customHeight="1" x14ac:dyDescent="0.25">
      <c r="A1" s="279" t="s">
        <v>204</v>
      </c>
      <c r="B1" s="269"/>
      <c r="C1" s="270"/>
      <c r="D1" s="269"/>
    </row>
    <row r="2" spans="1:14" ht="15" customHeight="1" x14ac:dyDescent="0.25">
      <c r="A2" s="271"/>
      <c r="B2" s="269"/>
      <c r="C2" s="272"/>
      <c r="D2" s="269"/>
      <c r="F2" s="302"/>
    </row>
    <row r="3" spans="1:14" ht="15" customHeight="1" x14ac:dyDescent="0.25">
      <c r="A3" s="131"/>
      <c r="B3" s="132"/>
      <c r="C3" s="133"/>
      <c r="D3" s="134" t="s">
        <v>205</v>
      </c>
      <c r="F3" s="302"/>
    </row>
    <row r="4" spans="1:14" ht="5.0999999999999996" customHeight="1" x14ac:dyDescent="0.25">
      <c r="A4" s="132"/>
      <c r="B4" s="132"/>
      <c r="C4" s="133"/>
      <c r="D4" s="132"/>
    </row>
    <row r="5" spans="1:14" ht="5.0999999999999996" customHeight="1" x14ac:dyDescent="0.25">
      <c r="A5" s="146"/>
      <c r="B5" s="146"/>
      <c r="C5" s="273"/>
      <c r="D5" s="146"/>
      <c r="N5" s="130" t="s">
        <v>218</v>
      </c>
    </row>
    <row r="6" spans="1:14" s="135" customFormat="1" ht="15" customHeight="1" x14ac:dyDescent="0.25">
      <c r="A6" s="359"/>
      <c r="B6" s="359"/>
      <c r="C6" s="394" t="s">
        <v>212</v>
      </c>
      <c r="D6" s="394"/>
    </row>
    <row r="7" spans="1:14" s="135" customFormat="1" ht="3.15" customHeight="1" x14ac:dyDescent="0.25">
      <c r="A7" s="359"/>
      <c r="B7" s="359"/>
      <c r="C7" s="360"/>
      <c r="D7" s="360"/>
      <c r="E7" s="280"/>
    </row>
    <row r="8" spans="1:14" ht="20.100000000000001" customHeight="1" x14ac:dyDescent="0.25">
      <c r="A8" s="359"/>
      <c r="B8" s="361"/>
      <c r="C8" s="362" t="s">
        <v>206</v>
      </c>
      <c r="D8" s="362" t="s">
        <v>206</v>
      </c>
    </row>
    <row r="9" spans="1:14" ht="15" customHeight="1" x14ac:dyDescent="0.25">
      <c r="A9" s="359"/>
      <c r="B9" s="361"/>
      <c r="C9" s="361" t="s">
        <v>207</v>
      </c>
      <c r="D9" s="361" t="s">
        <v>208</v>
      </c>
    </row>
    <row r="10" spans="1:14" ht="15" customHeight="1" x14ac:dyDescent="0.25">
      <c r="A10" s="332" t="s">
        <v>185</v>
      </c>
      <c r="B10" s="361" t="s">
        <v>166</v>
      </c>
      <c r="C10" s="361" t="s">
        <v>209</v>
      </c>
      <c r="D10" s="361" t="s">
        <v>210</v>
      </c>
    </row>
    <row r="11" spans="1:14" ht="5.0999999999999996" customHeight="1" x14ac:dyDescent="0.25">
      <c r="A11" s="274"/>
      <c r="B11" s="275"/>
      <c r="C11" s="276"/>
      <c r="D11" s="275"/>
    </row>
    <row r="12" spans="1:14" ht="5.0999999999999996" customHeight="1" x14ac:dyDescent="0.25">
      <c r="A12" s="136"/>
      <c r="B12" s="137"/>
      <c r="C12" s="138"/>
      <c r="D12" s="137"/>
    </row>
    <row r="13" spans="1:14" ht="21" customHeight="1" x14ac:dyDescent="0.25">
      <c r="A13" s="118">
        <v>2012</v>
      </c>
      <c r="B13" s="125">
        <v>16765.789000000001</v>
      </c>
      <c r="C13" s="125">
        <v>10348.4982</v>
      </c>
      <c r="D13" s="125">
        <v>5485.5542000000005</v>
      </c>
    </row>
    <row r="14" spans="1:14" ht="21" customHeight="1" x14ac:dyDescent="0.25">
      <c r="A14" s="118">
        <v>2013</v>
      </c>
      <c r="B14" s="125">
        <v>17921.400000000001</v>
      </c>
      <c r="C14" s="125">
        <v>10801.000000000002</v>
      </c>
      <c r="D14" s="125">
        <v>6011.2999999999984</v>
      </c>
    </row>
    <row r="15" spans="1:14" ht="21" customHeight="1" x14ac:dyDescent="0.25">
      <c r="A15" s="118">
        <v>2014</v>
      </c>
      <c r="B15" s="125">
        <v>18749.399999999998</v>
      </c>
      <c r="C15" s="125">
        <v>11386.199999999999</v>
      </c>
      <c r="D15" s="125">
        <v>6281.3</v>
      </c>
    </row>
    <row r="16" spans="1:14" ht="21" customHeight="1" x14ac:dyDescent="0.25">
      <c r="A16" s="118">
        <v>2015</v>
      </c>
      <c r="B16" s="125">
        <v>19896.400000000001</v>
      </c>
      <c r="C16" s="125">
        <v>12167.100000000002</v>
      </c>
      <c r="D16" s="125">
        <v>6476.9000000000005</v>
      </c>
    </row>
    <row r="17" spans="1:4" s="139" customFormat="1" ht="21" customHeight="1" x14ac:dyDescent="0.25">
      <c r="A17" s="118">
        <v>2016</v>
      </c>
      <c r="B17" s="125">
        <v>21642.799999999999</v>
      </c>
      <c r="C17" s="125">
        <v>13292.800000000001</v>
      </c>
      <c r="D17" s="125">
        <v>7013.6000000000013</v>
      </c>
    </row>
    <row r="18" spans="1:4" s="139" customFormat="1" ht="21" customHeight="1" x14ac:dyDescent="0.25">
      <c r="A18" s="118">
        <v>2017</v>
      </c>
      <c r="B18" s="125">
        <v>21823.5</v>
      </c>
      <c r="C18" s="125">
        <v>13726.1</v>
      </c>
      <c r="D18" s="125">
        <v>6547.5000000000009</v>
      </c>
    </row>
    <row r="19" spans="1:4" s="139" customFormat="1" ht="21" customHeight="1" x14ac:dyDescent="0.25">
      <c r="A19" s="118">
        <v>2018</v>
      </c>
      <c r="B19" s="125">
        <v>21960.600000000002</v>
      </c>
      <c r="C19" s="125">
        <v>14119.4</v>
      </c>
      <c r="D19" s="125">
        <v>6057.9999999999991</v>
      </c>
    </row>
    <row r="20" spans="1:4" ht="21" customHeight="1" x14ac:dyDescent="0.25">
      <c r="A20" s="118">
        <v>2019</v>
      </c>
      <c r="B20" s="125">
        <v>20725.899900000004</v>
      </c>
      <c r="C20" s="125">
        <v>11714.4</v>
      </c>
      <c r="D20" s="125">
        <v>6230</v>
      </c>
    </row>
    <row r="21" spans="1:4" ht="21" customHeight="1" x14ac:dyDescent="0.25">
      <c r="A21" s="118">
        <v>2020</v>
      </c>
      <c r="B21" s="125">
        <v>17690.916071259995</v>
      </c>
      <c r="C21" s="125">
        <v>8362.69</v>
      </c>
      <c r="D21" s="125">
        <v>5894.7699999999995</v>
      </c>
    </row>
    <row r="22" spans="1:4" s="139" customFormat="1" ht="21" customHeight="1" x14ac:dyDescent="0.25">
      <c r="A22" s="118">
        <v>2021</v>
      </c>
      <c r="B22" s="125">
        <v>94565.072749709972</v>
      </c>
      <c r="C22" s="125">
        <v>42017.259320270001</v>
      </c>
      <c r="D22" s="125">
        <v>23624.564872589999</v>
      </c>
    </row>
    <row r="23" spans="1:4" s="139" customFormat="1" ht="21" customHeight="1" x14ac:dyDescent="0.25">
      <c r="A23" s="328">
        <v>2022</v>
      </c>
      <c r="B23" s="331">
        <f>SUM(B24:B39)</f>
        <v>104095.93508742002</v>
      </c>
      <c r="C23" s="331">
        <f>SUM(C24:C39)</f>
        <v>37451.208766480013</v>
      </c>
      <c r="D23" s="331">
        <f>SUM(D24:D39)</f>
        <v>27614.856297969996</v>
      </c>
    </row>
    <row r="24" spans="1:4" ht="21" customHeight="1" x14ac:dyDescent="0.25">
      <c r="A24" s="140" t="s">
        <v>188</v>
      </c>
      <c r="B24" s="125">
        <v>2961.1636005199989</v>
      </c>
      <c r="C24" s="125">
        <v>1765.0412561899998</v>
      </c>
      <c r="D24" s="125">
        <v>671.33224590000009</v>
      </c>
    </row>
    <row r="25" spans="1:4" ht="20.100000000000001" customHeight="1" x14ac:dyDescent="0.25">
      <c r="A25" s="118" t="s">
        <v>189</v>
      </c>
      <c r="B25" s="125">
        <v>2030.9366717200005</v>
      </c>
      <c r="C25" s="125">
        <v>379.96167289000005</v>
      </c>
      <c r="D25" s="125">
        <v>143.33688671000002</v>
      </c>
    </row>
    <row r="26" spans="1:4" ht="21" customHeight="1" x14ac:dyDescent="0.25">
      <c r="A26" s="140" t="s">
        <v>190</v>
      </c>
      <c r="B26" s="125">
        <v>65144.945421690005</v>
      </c>
      <c r="C26" s="125">
        <v>15875.898801700003</v>
      </c>
      <c r="D26" s="125">
        <v>18088.698681619997</v>
      </c>
    </row>
    <row r="27" spans="1:4" ht="21" customHeight="1" x14ac:dyDescent="0.25">
      <c r="A27" s="118" t="s">
        <v>191</v>
      </c>
      <c r="B27" s="125">
        <v>1696.8575517100003</v>
      </c>
      <c r="C27" s="125">
        <v>1204.8774880399999</v>
      </c>
      <c r="D27" s="125">
        <v>423.10273584999999</v>
      </c>
    </row>
    <row r="28" spans="1:4" ht="21" customHeight="1" x14ac:dyDescent="0.25">
      <c r="A28" s="140" t="s">
        <v>192</v>
      </c>
      <c r="B28" s="125">
        <v>2961.4126933999992</v>
      </c>
      <c r="C28" s="125">
        <v>2182.6688044600005</v>
      </c>
      <c r="D28" s="125">
        <v>747.52494333000004</v>
      </c>
    </row>
    <row r="29" spans="1:4" ht="21" customHeight="1" x14ac:dyDescent="0.25">
      <c r="A29" s="140" t="s">
        <v>193</v>
      </c>
      <c r="B29" s="125">
        <v>3662.2049000300008</v>
      </c>
      <c r="C29" s="125">
        <v>1928.85887153</v>
      </c>
      <c r="D29" s="125">
        <v>1188.7662087899996</v>
      </c>
    </row>
    <row r="30" spans="1:4" ht="21" customHeight="1" x14ac:dyDescent="0.25">
      <c r="A30" s="140" t="s">
        <v>194</v>
      </c>
      <c r="B30" s="125">
        <v>2121.5268066399994</v>
      </c>
      <c r="C30" s="125">
        <v>1428.8238533799997</v>
      </c>
      <c r="D30" s="125">
        <v>462.03250908000012</v>
      </c>
    </row>
    <row r="31" spans="1:4" ht="21" customHeight="1" x14ac:dyDescent="0.25">
      <c r="A31" s="140" t="s">
        <v>195</v>
      </c>
      <c r="B31" s="125">
        <v>2077.4178780300003</v>
      </c>
      <c r="C31" s="125">
        <v>1380.9362216699997</v>
      </c>
      <c r="D31" s="125">
        <v>463.51929565</v>
      </c>
    </row>
    <row r="32" spans="1:4" ht="21" customHeight="1" x14ac:dyDescent="0.25">
      <c r="A32" s="140" t="s">
        <v>196</v>
      </c>
      <c r="B32" s="125">
        <v>2139.1363404299996</v>
      </c>
      <c r="C32" s="125">
        <v>818.56262294999999</v>
      </c>
      <c r="D32" s="125">
        <v>398.41314573</v>
      </c>
    </row>
    <row r="33" spans="1:5" ht="21" customHeight="1" x14ac:dyDescent="0.25">
      <c r="A33" s="140" t="s">
        <v>197</v>
      </c>
      <c r="B33" s="125">
        <v>2734.5608304700004</v>
      </c>
      <c r="C33" s="125">
        <v>505.93658721999998</v>
      </c>
      <c r="D33" s="125">
        <v>648.79093362000003</v>
      </c>
    </row>
    <row r="34" spans="1:5" ht="21" customHeight="1" x14ac:dyDescent="0.25">
      <c r="A34" s="140" t="s">
        <v>198</v>
      </c>
      <c r="B34" s="125">
        <v>2386.5542009499995</v>
      </c>
      <c r="C34" s="125">
        <v>1332.0708645</v>
      </c>
      <c r="D34" s="125">
        <v>695.96953958999995</v>
      </c>
    </row>
    <row r="35" spans="1:5" ht="21" customHeight="1" x14ac:dyDescent="0.25">
      <c r="A35" s="140" t="s">
        <v>199</v>
      </c>
      <c r="B35" s="125">
        <v>4089.7846881000014</v>
      </c>
      <c r="C35" s="125">
        <v>2092.2551140199998</v>
      </c>
      <c r="D35" s="125">
        <v>1008.6718194499999</v>
      </c>
    </row>
    <row r="36" spans="1:5" ht="21" customHeight="1" x14ac:dyDescent="0.25">
      <c r="A36" s="140" t="s">
        <v>200</v>
      </c>
      <c r="B36" s="125">
        <v>3483.3513859600016</v>
      </c>
      <c r="C36" s="125">
        <v>2085.5606601000004</v>
      </c>
      <c r="D36" s="125">
        <v>886.80454250000003</v>
      </c>
    </row>
    <row r="37" spans="1:5" ht="21" customHeight="1" x14ac:dyDescent="0.25">
      <c r="A37" s="140" t="s">
        <v>201</v>
      </c>
      <c r="B37" s="125">
        <v>4024.9914250699999</v>
      </c>
      <c r="C37" s="125">
        <v>2758.9322926</v>
      </c>
      <c r="D37" s="125">
        <v>1163.4682783599999</v>
      </c>
    </row>
    <row r="38" spans="1:5" ht="21" customHeight="1" x14ac:dyDescent="0.25">
      <c r="A38" s="140" t="s">
        <v>202</v>
      </c>
      <c r="B38" s="125">
        <v>2002.8095356999997</v>
      </c>
      <c r="C38" s="125">
        <v>1528.9120304499995</v>
      </c>
      <c r="D38" s="125">
        <v>339.59877782999996</v>
      </c>
    </row>
    <row r="39" spans="1:5" ht="21" customHeight="1" x14ac:dyDescent="0.25">
      <c r="A39" s="140" t="s">
        <v>203</v>
      </c>
      <c r="B39" s="125">
        <v>578.28115700000012</v>
      </c>
      <c r="C39" s="125">
        <v>181.91162478000001</v>
      </c>
      <c r="D39" s="125">
        <v>284.82575395999999</v>
      </c>
      <c r="E39" s="277"/>
    </row>
    <row r="40" spans="1:5" ht="5.0999999999999996" customHeight="1" x14ac:dyDescent="0.25">
      <c r="A40" s="283"/>
      <c r="B40" s="284"/>
      <c r="C40" s="285"/>
      <c r="D40" s="286"/>
      <c r="E40" s="282"/>
    </row>
    <row r="41" spans="1:5" ht="5.0999999999999996" customHeight="1" x14ac:dyDescent="0.25">
      <c r="A41" s="131"/>
      <c r="B41" s="132"/>
      <c r="C41" s="141"/>
      <c r="D41" s="142"/>
      <c r="E41" s="277"/>
    </row>
    <row r="42" spans="1:5" s="324" customFormat="1" ht="12" customHeight="1" x14ac:dyDescent="0.2">
      <c r="A42" s="324" t="s">
        <v>227</v>
      </c>
      <c r="B42" s="325"/>
      <c r="C42" s="325"/>
      <c r="D42" s="325"/>
    </row>
    <row r="43" spans="1:5" s="324" customFormat="1" ht="12" customHeight="1" x14ac:dyDescent="0.2">
      <c r="A43" s="324" t="s">
        <v>228</v>
      </c>
      <c r="B43" s="325"/>
      <c r="C43" s="325"/>
      <c r="D43" s="325"/>
    </row>
    <row r="44" spans="1:5" s="135" customFormat="1" ht="12" customHeight="1" x14ac:dyDescent="0.2">
      <c r="A44" s="92" t="s">
        <v>240</v>
      </c>
      <c r="B44" s="145"/>
      <c r="C44" s="147"/>
      <c r="D44" s="148"/>
    </row>
    <row r="45" spans="1:5" ht="18.75" customHeight="1" x14ac:dyDescent="0.25">
      <c r="A45" s="131"/>
      <c r="B45" s="132"/>
      <c r="C45" s="141"/>
      <c r="D45" s="142"/>
      <c r="E45" s="143"/>
    </row>
    <row r="46" spans="1:5" ht="25.5" customHeight="1" x14ac:dyDescent="0.25">
      <c r="A46" s="131"/>
      <c r="B46" s="132"/>
      <c r="C46" s="141"/>
      <c r="D46" s="142"/>
    </row>
    <row r="47" spans="1:5" ht="12.15" customHeight="1" x14ac:dyDescent="0.25">
      <c r="A47" s="131"/>
      <c r="B47" s="132"/>
      <c r="C47" s="141"/>
      <c r="D47" s="142"/>
    </row>
    <row r="48" spans="1:5" ht="12.75" customHeight="1" x14ac:dyDescent="0.25">
      <c r="A48" s="131"/>
      <c r="B48" s="132"/>
      <c r="C48" s="141"/>
      <c r="D48" s="142"/>
    </row>
    <row r="49" spans="1:4" ht="20.100000000000001" customHeight="1" x14ac:dyDescent="0.25">
      <c r="A49" s="277"/>
      <c r="B49" s="277"/>
      <c r="C49" s="278"/>
      <c r="D49" s="277"/>
    </row>
    <row r="50" spans="1:4" x14ac:dyDescent="0.25">
      <c r="A50" s="277"/>
      <c r="B50" s="277"/>
      <c r="C50" s="278"/>
      <c r="D50" s="277"/>
    </row>
    <row r="51" spans="1:4" x14ac:dyDescent="0.25">
      <c r="A51" s="277"/>
      <c r="B51" s="277"/>
      <c r="C51" s="278"/>
      <c r="D51" s="277"/>
    </row>
    <row r="52" spans="1:4" x14ac:dyDescent="0.25">
      <c r="A52" s="277"/>
      <c r="B52" s="277"/>
      <c r="C52" s="278"/>
      <c r="D52" s="277"/>
    </row>
    <row r="53" spans="1:4" x14ac:dyDescent="0.25">
      <c r="A53" s="277"/>
      <c r="B53" s="277"/>
      <c r="C53" s="278"/>
      <c r="D53" s="277"/>
    </row>
    <row r="54" spans="1:4" x14ac:dyDescent="0.25">
      <c r="A54" s="277"/>
      <c r="B54" s="277"/>
      <c r="C54" s="278"/>
      <c r="D54" s="277"/>
    </row>
    <row r="55" spans="1:4" x14ac:dyDescent="0.25">
      <c r="A55" s="277"/>
      <c r="B55" s="277"/>
      <c r="C55" s="278"/>
      <c r="D55" s="277"/>
    </row>
    <row r="56" spans="1:4" x14ac:dyDescent="0.25">
      <c r="A56" s="277"/>
      <c r="B56" s="277"/>
      <c r="C56" s="278"/>
      <c r="D56" s="277"/>
    </row>
    <row r="57" spans="1:4" ht="26.25" customHeight="1" x14ac:dyDescent="0.25">
      <c r="A57" s="277"/>
      <c r="B57" s="277"/>
      <c r="C57" s="278"/>
      <c r="D57" s="277"/>
    </row>
    <row r="58" spans="1:4" x14ac:dyDescent="0.25">
      <c r="A58" s="277"/>
      <c r="B58" s="277"/>
      <c r="C58" s="278"/>
      <c r="D58" s="277"/>
    </row>
    <row r="59" spans="1:4" x14ac:dyDescent="0.25">
      <c r="A59" s="277"/>
      <c r="B59" s="277"/>
      <c r="C59" s="278"/>
      <c r="D59" s="277"/>
    </row>
    <row r="60" spans="1:4" ht="18" customHeight="1" x14ac:dyDescent="0.25">
      <c r="A60" s="277"/>
      <c r="B60" s="277"/>
      <c r="C60" s="278"/>
      <c r="D60" s="277"/>
    </row>
    <row r="61" spans="1:4" x14ac:dyDescent="0.25">
      <c r="A61" s="277"/>
      <c r="B61" s="277"/>
      <c r="C61" s="278"/>
      <c r="D61" s="277"/>
    </row>
    <row r="62" spans="1:4" x14ac:dyDescent="0.25">
      <c r="A62" s="277"/>
      <c r="B62" s="277"/>
      <c r="C62" s="278"/>
      <c r="D62" s="277"/>
    </row>
    <row r="63" spans="1:4" ht="18" customHeight="1" x14ac:dyDescent="0.25">
      <c r="A63" s="277"/>
      <c r="B63" s="277"/>
      <c r="C63" s="278"/>
      <c r="D63" s="277"/>
    </row>
    <row r="64" spans="1:4" x14ac:dyDescent="0.25">
      <c r="A64" s="277"/>
      <c r="B64" s="277"/>
      <c r="C64" s="278"/>
      <c r="D64" s="277"/>
    </row>
    <row r="65" spans="1:4" x14ac:dyDescent="0.25">
      <c r="A65" s="277"/>
      <c r="B65" s="277"/>
      <c r="C65" s="278"/>
      <c r="D65" s="277"/>
    </row>
    <row r="66" spans="1:4" x14ac:dyDescent="0.25">
      <c r="A66" s="277"/>
      <c r="B66" s="277"/>
      <c r="C66" s="278"/>
      <c r="D66" s="277"/>
    </row>
    <row r="67" spans="1:4" x14ac:dyDescent="0.25">
      <c r="A67" s="277"/>
      <c r="B67" s="277"/>
      <c r="C67" s="278"/>
      <c r="D67" s="277"/>
    </row>
    <row r="68" spans="1:4" x14ac:dyDescent="0.25">
      <c r="A68" s="277"/>
      <c r="B68" s="277"/>
      <c r="C68" s="278"/>
      <c r="D68" s="277"/>
    </row>
    <row r="69" spans="1:4" ht="18" customHeight="1" x14ac:dyDescent="0.25">
      <c r="A69" s="277"/>
      <c r="B69" s="277"/>
      <c r="C69" s="278"/>
      <c r="D69" s="277"/>
    </row>
    <row r="70" spans="1:4" x14ac:dyDescent="0.25">
      <c r="A70" s="277"/>
      <c r="B70" s="277"/>
      <c r="C70" s="278"/>
      <c r="D70" s="277"/>
    </row>
    <row r="71" spans="1:4" x14ac:dyDescent="0.25">
      <c r="A71" s="277"/>
      <c r="B71" s="277"/>
      <c r="C71" s="278"/>
      <c r="D71" s="277"/>
    </row>
    <row r="72" spans="1:4" ht="18" customHeight="1" x14ac:dyDescent="0.25">
      <c r="A72" s="277"/>
      <c r="B72" s="277"/>
      <c r="C72" s="278"/>
      <c r="D72" s="277"/>
    </row>
    <row r="73" spans="1:4" x14ac:dyDescent="0.25">
      <c r="A73" s="277"/>
      <c r="B73" s="277"/>
      <c r="C73" s="278"/>
      <c r="D73" s="277"/>
    </row>
    <row r="74" spans="1:4" x14ac:dyDescent="0.25">
      <c r="A74" s="277"/>
      <c r="B74" s="277"/>
      <c r="C74" s="278"/>
      <c r="D74" s="277"/>
    </row>
    <row r="75" spans="1:4" ht="18" customHeight="1" x14ac:dyDescent="0.25">
      <c r="A75" s="277"/>
      <c r="B75" s="277"/>
      <c r="C75" s="278"/>
      <c r="D75" s="277"/>
    </row>
    <row r="76" spans="1:4" x14ac:dyDescent="0.25">
      <c r="A76" s="277"/>
      <c r="B76" s="277"/>
      <c r="C76" s="278"/>
      <c r="D76" s="277"/>
    </row>
    <row r="77" spans="1:4" x14ac:dyDescent="0.25">
      <c r="A77" s="277"/>
      <c r="B77" s="277"/>
      <c r="C77" s="278"/>
      <c r="D77" s="277"/>
    </row>
    <row r="78" spans="1:4" x14ac:dyDescent="0.25">
      <c r="A78" s="277"/>
      <c r="B78" s="277"/>
      <c r="C78" s="278"/>
      <c r="D78" s="277"/>
    </row>
    <row r="79" spans="1:4" ht="18" customHeight="1" x14ac:dyDescent="0.25">
      <c r="A79" s="277"/>
      <c r="B79" s="277"/>
      <c r="C79" s="278"/>
      <c r="D79" s="277"/>
    </row>
    <row r="80" spans="1:4" ht="12.75" customHeight="1" x14ac:dyDescent="0.25">
      <c r="A80" s="277"/>
      <c r="B80" s="277"/>
      <c r="C80" s="278"/>
      <c r="D80" s="277"/>
    </row>
    <row r="81" spans="1:4" x14ac:dyDescent="0.25">
      <c r="A81" s="277"/>
      <c r="B81" s="277"/>
      <c r="C81" s="278"/>
      <c r="D81" s="277"/>
    </row>
    <row r="82" spans="1:4" x14ac:dyDescent="0.25">
      <c r="A82" s="277"/>
      <c r="B82" s="277"/>
      <c r="C82" s="278"/>
      <c r="D82" s="277"/>
    </row>
    <row r="83" spans="1:4" ht="18" customHeight="1" x14ac:dyDescent="0.25">
      <c r="A83" s="277"/>
      <c r="B83" s="277"/>
      <c r="C83" s="278"/>
      <c r="D83" s="277"/>
    </row>
    <row r="84" spans="1:4" x14ac:dyDescent="0.25">
      <c r="A84" s="277"/>
      <c r="B84" s="277"/>
      <c r="C84" s="278"/>
      <c r="D84" s="277"/>
    </row>
    <row r="85" spans="1:4" x14ac:dyDescent="0.25">
      <c r="A85" s="277"/>
      <c r="B85" s="277"/>
      <c r="C85" s="278"/>
      <c r="D85" s="277"/>
    </row>
    <row r="86" spans="1:4" x14ac:dyDescent="0.25">
      <c r="A86" s="277"/>
      <c r="B86" s="277"/>
      <c r="C86" s="278"/>
      <c r="D86" s="277"/>
    </row>
    <row r="87" spans="1:4" x14ac:dyDescent="0.25">
      <c r="A87" s="277"/>
      <c r="B87" s="277"/>
      <c r="C87" s="278"/>
      <c r="D87" s="277"/>
    </row>
    <row r="88" spans="1:4" x14ac:dyDescent="0.25">
      <c r="A88" s="277"/>
      <c r="B88" s="277"/>
      <c r="C88" s="278"/>
      <c r="D88" s="277"/>
    </row>
    <row r="89" spans="1:4" ht="18" customHeight="1" x14ac:dyDescent="0.25">
      <c r="A89" s="277"/>
      <c r="B89" s="277"/>
      <c r="C89" s="278"/>
      <c r="D89" s="277"/>
    </row>
    <row r="90" spans="1:4" x14ac:dyDescent="0.25">
      <c r="A90" s="277"/>
      <c r="B90" s="277"/>
      <c r="C90" s="278"/>
      <c r="D90" s="277"/>
    </row>
    <row r="95" spans="1:4" ht="18" customHeight="1" x14ac:dyDescent="0.25"/>
  </sheetData>
  <mergeCells count="1">
    <mergeCell ref="C6:D6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L95"/>
  <sheetViews>
    <sheetView showGridLines="0" zoomScaleNormal="100" zoomScaleSheetLayoutView="100" workbookViewId="0">
      <selection activeCell="A44" sqref="A44"/>
    </sheetView>
  </sheetViews>
  <sheetFormatPr baseColWidth="10" defaultColWidth="11" defaultRowHeight="13.8" x14ac:dyDescent="0.25"/>
  <cols>
    <col min="1" max="1" width="21" style="130" customWidth="1"/>
    <col min="2" max="2" width="13.33203125" style="130" customWidth="1"/>
    <col min="3" max="3" width="20.6640625" style="144" customWidth="1"/>
    <col min="4" max="6" width="12.5546875" style="130" customWidth="1"/>
    <col min="7" max="7" width="11" style="383"/>
    <col min="8" max="8" width="11.88671875" style="383" bestFit="1" customWidth="1"/>
    <col min="9" max="9" width="11" style="383"/>
    <col min="10" max="10" width="16.5546875" style="383" bestFit="1" customWidth="1"/>
    <col min="11" max="13" width="11" style="130"/>
    <col min="14" max="14" width="15.88671875" style="130" bestFit="1" customWidth="1"/>
    <col min="15" max="256" width="11" style="130"/>
    <col min="257" max="257" width="30.5546875" style="130" customWidth="1"/>
    <col min="258" max="258" width="13.33203125" style="130" customWidth="1"/>
    <col min="259" max="259" width="0" style="130" hidden="1" customWidth="1"/>
    <col min="260" max="262" width="12.5546875" style="130" customWidth="1"/>
    <col min="263" max="512" width="11" style="130"/>
    <col min="513" max="513" width="30.5546875" style="130" customWidth="1"/>
    <col min="514" max="514" width="13.33203125" style="130" customWidth="1"/>
    <col min="515" max="515" width="0" style="130" hidden="1" customWidth="1"/>
    <col min="516" max="518" width="12.5546875" style="130" customWidth="1"/>
    <col min="519" max="768" width="11" style="130"/>
    <col min="769" max="769" width="30.5546875" style="130" customWidth="1"/>
    <col min="770" max="770" width="13.33203125" style="130" customWidth="1"/>
    <col min="771" max="771" width="0" style="130" hidden="1" customWidth="1"/>
    <col min="772" max="774" width="12.5546875" style="130" customWidth="1"/>
    <col min="775" max="1024" width="11" style="130"/>
    <col min="1025" max="1025" width="30.5546875" style="130" customWidth="1"/>
    <col min="1026" max="1026" width="13.33203125" style="130" customWidth="1"/>
    <col min="1027" max="1027" width="0" style="130" hidden="1" customWidth="1"/>
    <col min="1028" max="1030" width="12.5546875" style="130" customWidth="1"/>
    <col min="1031" max="1280" width="11" style="130"/>
    <col min="1281" max="1281" width="30.5546875" style="130" customWidth="1"/>
    <col min="1282" max="1282" width="13.33203125" style="130" customWidth="1"/>
    <col min="1283" max="1283" width="0" style="130" hidden="1" customWidth="1"/>
    <col min="1284" max="1286" width="12.5546875" style="130" customWidth="1"/>
    <col min="1287" max="1536" width="11" style="130"/>
    <col min="1537" max="1537" width="30.5546875" style="130" customWidth="1"/>
    <col min="1538" max="1538" width="13.33203125" style="130" customWidth="1"/>
    <col min="1539" max="1539" width="0" style="130" hidden="1" customWidth="1"/>
    <col min="1540" max="1542" width="12.5546875" style="130" customWidth="1"/>
    <col min="1543" max="1792" width="11" style="130"/>
    <col min="1793" max="1793" width="30.5546875" style="130" customWidth="1"/>
    <col min="1794" max="1794" width="13.33203125" style="130" customWidth="1"/>
    <col min="1795" max="1795" width="0" style="130" hidden="1" customWidth="1"/>
    <col min="1796" max="1798" width="12.5546875" style="130" customWidth="1"/>
    <col min="1799" max="2048" width="11" style="130"/>
    <col min="2049" max="2049" width="30.5546875" style="130" customWidth="1"/>
    <col min="2050" max="2050" width="13.33203125" style="130" customWidth="1"/>
    <col min="2051" max="2051" width="0" style="130" hidden="1" customWidth="1"/>
    <col min="2052" max="2054" width="12.5546875" style="130" customWidth="1"/>
    <col min="2055" max="2304" width="11" style="130"/>
    <col min="2305" max="2305" width="30.5546875" style="130" customWidth="1"/>
    <col min="2306" max="2306" width="13.33203125" style="130" customWidth="1"/>
    <col min="2307" max="2307" width="0" style="130" hidden="1" customWidth="1"/>
    <col min="2308" max="2310" width="12.5546875" style="130" customWidth="1"/>
    <col min="2311" max="2560" width="11" style="130"/>
    <col min="2561" max="2561" width="30.5546875" style="130" customWidth="1"/>
    <col min="2562" max="2562" width="13.33203125" style="130" customWidth="1"/>
    <col min="2563" max="2563" width="0" style="130" hidden="1" customWidth="1"/>
    <col min="2564" max="2566" width="12.5546875" style="130" customWidth="1"/>
    <col min="2567" max="2816" width="11" style="130"/>
    <col min="2817" max="2817" width="30.5546875" style="130" customWidth="1"/>
    <col min="2818" max="2818" width="13.33203125" style="130" customWidth="1"/>
    <col min="2819" max="2819" width="0" style="130" hidden="1" customWidth="1"/>
    <col min="2820" max="2822" width="12.5546875" style="130" customWidth="1"/>
    <col min="2823" max="3072" width="11" style="130"/>
    <col min="3073" max="3073" width="30.5546875" style="130" customWidth="1"/>
    <col min="3074" max="3074" width="13.33203125" style="130" customWidth="1"/>
    <col min="3075" max="3075" width="0" style="130" hidden="1" customWidth="1"/>
    <col min="3076" max="3078" width="12.5546875" style="130" customWidth="1"/>
    <col min="3079" max="3328" width="11" style="130"/>
    <col min="3329" max="3329" width="30.5546875" style="130" customWidth="1"/>
    <col min="3330" max="3330" width="13.33203125" style="130" customWidth="1"/>
    <col min="3331" max="3331" width="0" style="130" hidden="1" customWidth="1"/>
    <col min="3332" max="3334" width="12.5546875" style="130" customWidth="1"/>
    <col min="3335" max="3584" width="11" style="130"/>
    <col min="3585" max="3585" width="30.5546875" style="130" customWidth="1"/>
    <col min="3586" max="3586" width="13.33203125" style="130" customWidth="1"/>
    <col min="3587" max="3587" width="0" style="130" hidden="1" customWidth="1"/>
    <col min="3588" max="3590" width="12.5546875" style="130" customWidth="1"/>
    <col min="3591" max="3840" width="11" style="130"/>
    <col min="3841" max="3841" width="30.5546875" style="130" customWidth="1"/>
    <col min="3842" max="3842" width="13.33203125" style="130" customWidth="1"/>
    <col min="3843" max="3843" width="0" style="130" hidden="1" customWidth="1"/>
    <col min="3844" max="3846" width="12.5546875" style="130" customWidth="1"/>
    <col min="3847" max="4096" width="11" style="130"/>
    <col min="4097" max="4097" width="30.5546875" style="130" customWidth="1"/>
    <col min="4098" max="4098" width="13.33203125" style="130" customWidth="1"/>
    <col min="4099" max="4099" width="0" style="130" hidden="1" customWidth="1"/>
    <col min="4100" max="4102" width="12.5546875" style="130" customWidth="1"/>
    <col min="4103" max="4352" width="11" style="130"/>
    <col min="4353" max="4353" width="30.5546875" style="130" customWidth="1"/>
    <col min="4354" max="4354" width="13.33203125" style="130" customWidth="1"/>
    <col min="4355" max="4355" width="0" style="130" hidden="1" customWidth="1"/>
    <col min="4356" max="4358" width="12.5546875" style="130" customWidth="1"/>
    <col min="4359" max="4608" width="11" style="130"/>
    <col min="4609" max="4609" width="30.5546875" style="130" customWidth="1"/>
    <col min="4610" max="4610" width="13.33203125" style="130" customWidth="1"/>
    <col min="4611" max="4611" width="0" style="130" hidden="1" customWidth="1"/>
    <col min="4612" max="4614" width="12.5546875" style="130" customWidth="1"/>
    <col min="4615" max="4864" width="11" style="130"/>
    <col min="4865" max="4865" width="30.5546875" style="130" customWidth="1"/>
    <col min="4866" max="4866" width="13.33203125" style="130" customWidth="1"/>
    <col min="4867" max="4867" width="0" style="130" hidden="1" customWidth="1"/>
    <col min="4868" max="4870" width="12.5546875" style="130" customWidth="1"/>
    <col min="4871" max="5120" width="11" style="130"/>
    <col min="5121" max="5121" width="30.5546875" style="130" customWidth="1"/>
    <col min="5122" max="5122" width="13.33203125" style="130" customWidth="1"/>
    <col min="5123" max="5123" width="0" style="130" hidden="1" customWidth="1"/>
    <col min="5124" max="5126" width="12.5546875" style="130" customWidth="1"/>
    <col min="5127" max="5376" width="11" style="130"/>
    <col min="5377" max="5377" width="30.5546875" style="130" customWidth="1"/>
    <col min="5378" max="5378" width="13.33203125" style="130" customWidth="1"/>
    <col min="5379" max="5379" width="0" style="130" hidden="1" customWidth="1"/>
    <col min="5380" max="5382" width="12.5546875" style="130" customWidth="1"/>
    <col min="5383" max="5632" width="11" style="130"/>
    <col min="5633" max="5633" width="30.5546875" style="130" customWidth="1"/>
    <col min="5634" max="5634" width="13.33203125" style="130" customWidth="1"/>
    <col min="5635" max="5635" width="0" style="130" hidden="1" customWidth="1"/>
    <col min="5636" max="5638" width="12.5546875" style="130" customWidth="1"/>
    <col min="5639" max="5888" width="11" style="130"/>
    <col min="5889" max="5889" width="30.5546875" style="130" customWidth="1"/>
    <col min="5890" max="5890" width="13.33203125" style="130" customWidth="1"/>
    <col min="5891" max="5891" width="0" style="130" hidden="1" customWidth="1"/>
    <col min="5892" max="5894" width="12.5546875" style="130" customWidth="1"/>
    <col min="5895" max="6144" width="11" style="130"/>
    <col min="6145" max="6145" width="30.5546875" style="130" customWidth="1"/>
    <col min="6146" max="6146" width="13.33203125" style="130" customWidth="1"/>
    <col min="6147" max="6147" width="0" style="130" hidden="1" customWidth="1"/>
    <col min="6148" max="6150" width="12.5546875" style="130" customWidth="1"/>
    <col min="6151" max="6400" width="11" style="130"/>
    <col min="6401" max="6401" width="30.5546875" style="130" customWidth="1"/>
    <col min="6402" max="6402" width="13.33203125" style="130" customWidth="1"/>
    <col min="6403" max="6403" width="0" style="130" hidden="1" customWidth="1"/>
    <col min="6404" max="6406" width="12.5546875" style="130" customWidth="1"/>
    <col min="6407" max="6656" width="11" style="130"/>
    <col min="6657" max="6657" width="30.5546875" style="130" customWidth="1"/>
    <col min="6658" max="6658" width="13.33203125" style="130" customWidth="1"/>
    <col min="6659" max="6659" width="0" style="130" hidden="1" customWidth="1"/>
    <col min="6660" max="6662" width="12.5546875" style="130" customWidth="1"/>
    <col min="6663" max="6912" width="11" style="130"/>
    <col min="6913" max="6913" width="30.5546875" style="130" customWidth="1"/>
    <col min="6914" max="6914" width="13.33203125" style="130" customWidth="1"/>
    <col min="6915" max="6915" width="0" style="130" hidden="1" customWidth="1"/>
    <col min="6916" max="6918" width="12.5546875" style="130" customWidth="1"/>
    <col min="6919" max="7168" width="11" style="130"/>
    <col min="7169" max="7169" width="30.5546875" style="130" customWidth="1"/>
    <col min="7170" max="7170" width="13.33203125" style="130" customWidth="1"/>
    <col min="7171" max="7171" width="0" style="130" hidden="1" customWidth="1"/>
    <col min="7172" max="7174" width="12.5546875" style="130" customWidth="1"/>
    <col min="7175" max="7424" width="11" style="130"/>
    <col min="7425" max="7425" width="30.5546875" style="130" customWidth="1"/>
    <col min="7426" max="7426" width="13.33203125" style="130" customWidth="1"/>
    <col min="7427" max="7427" width="0" style="130" hidden="1" customWidth="1"/>
    <col min="7428" max="7430" width="12.5546875" style="130" customWidth="1"/>
    <col min="7431" max="7680" width="11" style="130"/>
    <col min="7681" max="7681" width="30.5546875" style="130" customWidth="1"/>
    <col min="7682" max="7682" width="13.33203125" style="130" customWidth="1"/>
    <col min="7683" max="7683" width="0" style="130" hidden="1" customWidth="1"/>
    <col min="7684" max="7686" width="12.5546875" style="130" customWidth="1"/>
    <col min="7687" max="7936" width="11" style="130"/>
    <col min="7937" max="7937" width="30.5546875" style="130" customWidth="1"/>
    <col min="7938" max="7938" width="13.33203125" style="130" customWidth="1"/>
    <col min="7939" max="7939" width="0" style="130" hidden="1" customWidth="1"/>
    <col min="7940" max="7942" width="12.5546875" style="130" customWidth="1"/>
    <col min="7943" max="8192" width="11" style="130"/>
    <col min="8193" max="8193" width="30.5546875" style="130" customWidth="1"/>
    <col min="8194" max="8194" width="13.33203125" style="130" customWidth="1"/>
    <col min="8195" max="8195" width="0" style="130" hidden="1" customWidth="1"/>
    <col min="8196" max="8198" width="12.5546875" style="130" customWidth="1"/>
    <col min="8199" max="8448" width="11" style="130"/>
    <col min="8449" max="8449" width="30.5546875" style="130" customWidth="1"/>
    <col min="8450" max="8450" width="13.33203125" style="130" customWidth="1"/>
    <col min="8451" max="8451" width="0" style="130" hidden="1" customWidth="1"/>
    <col min="8452" max="8454" width="12.5546875" style="130" customWidth="1"/>
    <col min="8455" max="8704" width="11" style="130"/>
    <col min="8705" max="8705" width="30.5546875" style="130" customWidth="1"/>
    <col min="8706" max="8706" width="13.33203125" style="130" customWidth="1"/>
    <col min="8707" max="8707" width="0" style="130" hidden="1" customWidth="1"/>
    <col min="8708" max="8710" width="12.5546875" style="130" customWidth="1"/>
    <col min="8711" max="8960" width="11" style="130"/>
    <col min="8961" max="8961" width="30.5546875" style="130" customWidth="1"/>
    <col min="8962" max="8962" width="13.33203125" style="130" customWidth="1"/>
    <col min="8963" max="8963" width="0" style="130" hidden="1" customWidth="1"/>
    <col min="8964" max="8966" width="12.5546875" style="130" customWidth="1"/>
    <col min="8967" max="9216" width="11" style="130"/>
    <col min="9217" max="9217" width="30.5546875" style="130" customWidth="1"/>
    <col min="9218" max="9218" width="13.33203125" style="130" customWidth="1"/>
    <col min="9219" max="9219" width="0" style="130" hidden="1" customWidth="1"/>
    <col min="9220" max="9222" width="12.5546875" style="130" customWidth="1"/>
    <col min="9223" max="9472" width="11" style="130"/>
    <col min="9473" max="9473" width="30.5546875" style="130" customWidth="1"/>
    <col min="9474" max="9474" width="13.33203125" style="130" customWidth="1"/>
    <col min="9475" max="9475" width="0" style="130" hidden="1" customWidth="1"/>
    <col min="9476" max="9478" width="12.5546875" style="130" customWidth="1"/>
    <col min="9479" max="9728" width="11" style="130"/>
    <col min="9729" max="9729" width="30.5546875" style="130" customWidth="1"/>
    <col min="9730" max="9730" width="13.33203125" style="130" customWidth="1"/>
    <col min="9731" max="9731" width="0" style="130" hidden="1" customWidth="1"/>
    <col min="9732" max="9734" width="12.5546875" style="130" customWidth="1"/>
    <col min="9735" max="9984" width="11" style="130"/>
    <col min="9985" max="9985" width="30.5546875" style="130" customWidth="1"/>
    <col min="9986" max="9986" width="13.33203125" style="130" customWidth="1"/>
    <col min="9987" max="9987" width="0" style="130" hidden="1" customWidth="1"/>
    <col min="9988" max="9990" width="12.5546875" style="130" customWidth="1"/>
    <col min="9991" max="10240" width="11" style="130"/>
    <col min="10241" max="10241" width="30.5546875" style="130" customWidth="1"/>
    <col min="10242" max="10242" width="13.33203125" style="130" customWidth="1"/>
    <col min="10243" max="10243" width="0" style="130" hidden="1" customWidth="1"/>
    <col min="10244" max="10246" width="12.5546875" style="130" customWidth="1"/>
    <col min="10247" max="10496" width="11" style="130"/>
    <col min="10497" max="10497" width="30.5546875" style="130" customWidth="1"/>
    <col min="10498" max="10498" width="13.33203125" style="130" customWidth="1"/>
    <col min="10499" max="10499" width="0" style="130" hidden="1" customWidth="1"/>
    <col min="10500" max="10502" width="12.5546875" style="130" customWidth="1"/>
    <col min="10503" max="10752" width="11" style="130"/>
    <col min="10753" max="10753" width="30.5546875" style="130" customWidth="1"/>
    <col min="10754" max="10754" width="13.33203125" style="130" customWidth="1"/>
    <col min="10755" max="10755" width="0" style="130" hidden="1" customWidth="1"/>
    <col min="10756" max="10758" width="12.5546875" style="130" customWidth="1"/>
    <col min="10759" max="11008" width="11" style="130"/>
    <col min="11009" max="11009" width="30.5546875" style="130" customWidth="1"/>
    <col min="11010" max="11010" width="13.33203125" style="130" customWidth="1"/>
    <col min="11011" max="11011" width="0" style="130" hidden="1" customWidth="1"/>
    <col min="11012" max="11014" width="12.5546875" style="130" customWidth="1"/>
    <col min="11015" max="11264" width="11" style="130"/>
    <col min="11265" max="11265" width="30.5546875" style="130" customWidth="1"/>
    <col min="11266" max="11266" width="13.33203125" style="130" customWidth="1"/>
    <col min="11267" max="11267" width="0" style="130" hidden="1" customWidth="1"/>
    <col min="11268" max="11270" width="12.5546875" style="130" customWidth="1"/>
    <col min="11271" max="11520" width="11" style="130"/>
    <col min="11521" max="11521" width="30.5546875" style="130" customWidth="1"/>
    <col min="11522" max="11522" width="13.33203125" style="130" customWidth="1"/>
    <col min="11523" max="11523" width="0" style="130" hidden="1" customWidth="1"/>
    <col min="11524" max="11526" width="12.5546875" style="130" customWidth="1"/>
    <col min="11527" max="11776" width="11" style="130"/>
    <col min="11777" max="11777" width="30.5546875" style="130" customWidth="1"/>
    <col min="11778" max="11778" width="13.33203125" style="130" customWidth="1"/>
    <col min="11779" max="11779" width="0" style="130" hidden="1" customWidth="1"/>
    <col min="11780" max="11782" width="12.5546875" style="130" customWidth="1"/>
    <col min="11783" max="12032" width="11" style="130"/>
    <col min="12033" max="12033" width="30.5546875" style="130" customWidth="1"/>
    <col min="12034" max="12034" width="13.33203125" style="130" customWidth="1"/>
    <col min="12035" max="12035" width="0" style="130" hidden="1" customWidth="1"/>
    <col min="12036" max="12038" width="12.5546875" style="130" customWidth="1"/>
    <col min="12039" max="12288" width="11" style="130"/>
    <col min="12289" max="12289" width="30.5546875" style="130" customWidth="1"/>
    <col min="12290" max="12290" width="13.33203125" style="130" customWidth="1"/>
    <col min="12291" max="12291" width="0" style="130" hidden="1" customWidth="1"/>
    <col min="12292" max="12294" width="12.5546875" style="130" customWidth="1"/>
    <col min="12295" max="12544" width="11" style="130"/>
    <col min="12545" max="12545" width="30.5546875" style="130" customWidth="1"/>
    <col min="12546" max="12546" width="13.33203125" style="130" customWidth="1"/>
    <col min="12547" max="12547" width="0" style="130" hidden="1" customWidth="1"/>
    <col min="12548" max="12550" width="12.5546875" style="130" customWidth="1"/>
    <col min="12551" max="12800" width="11" style="130"/>
    <col min="12801" max="12801" width="30.5546875" style="130" customWidth="1"/>
    <col min="12802" max="12802" width="13.33203125" style="130" customWidth="1"/>
    <col min="12803" max="12803" width="0" style="130" hidden="1" customWidth="1"/>
    <col min="12804" max="12806" width="12.5546875" style="130" customWidth="1"/>
    <col min="12807" max="13056" width="11" style="130"/>
    <col min="13057" max="13057" width="30.5546875" style="130" customWidth="1"/>
    <col min="13058" max="13058" width="13.33203125" style="130" customWidth="1"/>
    <col min="13059" max="13059" width="0" style="130" hidden="1" customWidth="1"/>
    <col min="13060" max="13062" width="12.5546875" style="130" customWidth="1"/>
    <col min="13063" max="13312" width="11" style="130"/>
    <col min="13313" max="13313" width="30.5546875" style="130" customWidth="1"/>
    <col min="13314" max="13314" width="13.33203125" style="130" customWidth="1"/>
    <col min="13315" max="13315" width="0" style="130" hidden="1" customWidth="1"/>
    <col min="13316" max="13318" width="12.5546875" style="130" customWidth="1"/>
    <col min="13319" max="13568" width="11" style="130"/>
    <col min="13569" max="13569" width="30.5546875" style="130" customWidth="1"/>
    <col min="13570" max="13570" width="13.33203125" style="130" customWidth="1"/>
    <col min="13571" max="13571" width="0" style="130" hidden="1" customWidth="1"/>
    <col min="13572" max="13574" width="12.5546875" style="130" customWidth="1"/>
    <col min="13575" max="13824" width="11" style="130"/>
    <col min="13825" max="13825" width="30.5546875" style="130" customWidth="1"/>
    <col min="13826" max="13826" width="13.33203125" style="130" customWidth="1"/>
    <col min="13827" max="13827" width="0" style="130" hidden="1" customWidth="1"/>
    <col min="13828" max="13830" width="12.5546875" style="130" customWidth="1"/>
    <col min="13831" max="14080" width="11" style="130"/>
    <col min="14081" max="14081" width="30.5546875" style="130" customWidth="1"/>
    <col min="14082" max="14082" width="13.33203125" style="130" customWidth="1"/>
    <col min="14083" max="14083" width="0" style="130" hidden="1" customWidth="1"/>
    <col min="14084" max="14086" width="12.5546875" style="130" customWidth="1"/>
    <col min="14087" max="14336" width="11" style="130"/>
    <col min="14337" max="14337" width="30.5546875" style="130" customWidth="1"/>
    <col min="14338" max="14338" width="13.33203125" style="130" customWidth="1"/>
    <col min="14339" max="14339" width="0" style="130" hidden="1" customWidth="1"/>
    <col min="14340" max="14342" width="12.5546875" style="130" customWidth="1"/>
    <col min="14343" max="14592" width="11" style="130"/>
    <col min="14593" max="14593" width="30.5546875" style="130" customWidth="1"/>
    <col min="14594" max="14594" width="13.33203125" style="130" customWidth="1"/>
    <col min="14595" max="14595" width="0" style="130" hidden="1" customWidth="1"/>
    <col min="14596" max="14598" width="12.5546875" style="130" customWidth="1"/>
    <col min="14599" max="14848" width="11" style="130"/>
    <col min="14849" max="14849" width="30.5546875" style="130" customWidth="1"/>
    <col min="14850" max="14850" width="13.33203125" style="130" customWidth="1"/>
    <col min="14851" max="14851" width="0" style="130" hidden="1" customWidth="1"/>
    <col min="14852" max="14854" width="12.5546875" style="130" customWidth="1"/>
    <col min="14855" max="15104" width="11" style="130"/>
    <col min="15105" max="15105" width="30.5546875" style="130" customWidth="1"/>
    <col min="15106" max="15106" width="13.33203125" style="130" customWidth="1"/>
    <col min="15107" max="15107" width="0" style="130" hidden="1" customWidth="1"/>
    <col min="15108" max="15110" width="12.5546875" style="130" customWidth="1"/>
    <col min="15111" max="15360" width="11" style="130"/>
    <col min="15361" max="15361" width="30.5546875" style="130" customWidth="1"/>
    <col min="15362" max="15362" width="13.33203125" style="130" customWidth="1"/>
    <col min="15363" max="15363" width="0" style="130" hidden="1" customWidth="1"/>
    <col min="15364" max="15366" width="12.5546875" style="130" customWidth="1"/>
    <col min="15367" max="15616" width="11" style="130"/>
    <col min="15617" max="15617" width="30.5546875" style="130" customWidth="1"/>
    <col min="15618" max="15618" width="13.33203125" style="130" customWidth="1"/>
    <col min="15619" max="15619" width="0" style="130" hidden="1" customWidth="1"/>
    <col min="15620" max="15622" width="12.5546875" style="130" customWidth="1"/>
    <col min="15623" max="15872" width="11" style="130"/>
    <col min="15873" max="15873" width="30.5546875" style="130" customWidth="1"/>
    <col min="15874" max="15874" width="13.33203125" style="130" customWidth="1"/>
    <col min="15875" max="15875" width="0" style="130" hidden="1" customWidth="1"/>
    <col min="15876" max="15878" width="12.5546875" style="130" customWidth="1"/>
    <col min="15879" max="16128" width="11" style="130"/>
    <col min="16129" max="16129" width="30.5546875" style="130" customWidth="1"/>
    <col min="16130" max="16130" width="13.33203125" style="130" customWidth="1"/>
    <col min="16131" max="16131" width="0" style="130" hidden="1" customWidth="1"/>
    <col min="16132" max="16134" width="12.5546875" style="130" customWidth="1"/>
    <col min="16135" max="16384" width="11" style="130"/>
  </cols>
  <sheetData>
    <row r="1" spans="1:12" s="135" customFormat="1" ht="15" customHeight="1" x14ac:dyDescent="0.25">
      <c r="A1" s="279" t="s">
        <v>225</v>
      </c>
      <c r="B1" s="287"/>
      <c r="C1" s="288"/>
      <c r="D1" s="289"/>
      <c r="E1" s="289"/>
      <c r="F1" s="145"/>
      <c r="G1" s="381"/>
      <c r="H1" s="381"/>
      <c r="I1" s="381"/>
      <c r="J1" s="381"/>
    </row>
    <row r="2" spans="1:12" s="135" customFormat="1" ht="12" customHeight="1" x14ac:dyDescent="0.25">
      <c r="A2" s="240"/>
      <c r="B2" s="287"/>
      <c r="C2" s="290"/>
      <c r="D2" s="289"/>
      <c r="E2" s="289"/>
      <c r="F2" s="145" t="s">
        <v>211</v>
      </c>
      <c r="G2" s="381"/>
      <c r="H2" s="382"/>
      <c r="I2" s="383"/>
      <c r="J2" s="383"/>
    </row>
    <row r="3" spans="1:12" ht="15" customHeight="1" x14ac:dyDescent="0.25">
      <c r="A3" s="131"/>
      <c r="B3" s="132"/>
      <c r="C3" s="141"/>
      <c r="D3" s="142"/>
      <c r="E3" s="145"/>
      <c r="F3" s="134" t="s">
        <v>180</v>
      </c>
      <c r="H3" s="382"/>
    </row>
    <row r="4" spans="1:12" ht="5.0999999999999996" customHeight="1" x14ac:dyDescent="0.25">
      <c r="A4" s="132"/>
      <c r="B4" s="132"/>
      <c r="C4" s="141"/>
      <c r="D4" s="142"/>
      <c r="E4" s="142"/>
      <c r="F4" s="142"/>
    </row>
    <row r="5" spans="1:12" ht="5.0999999999999996" customHeight="1" x14ac:dyDescent="0.25">
      <c r="A5" s="146"/>
      <c r="B5" s="146"/>
      <c r="C5" s="395"/>
      <c r="D5" s="395"/>
      <c r="E5" s="395"/>
      <c r="F5" s="395"/>
    </row>
    <row r="6" spans="1:12" ht="15" customHeight="1" x14ac:dyDescent="0.25">
      <c r="A6" s="363"/>
      <c r="B6" s="363"/>
      <c r="C6" s="394" t="s">
        <v>212</v>
      </c>
      <c r="D6" s="394"/>
      <c r="E6" s="394"/>
      <c r="F6" s="394"/>
      <c r="G6" s="384"/>
    </row>
    <row r="7" spans="1:12" ht="3.15" customHeight="1" x14ac:dyDescent="0.25">
      <c r="A7" s="363"/>
      <c r="B7" s="363"/>
      <c r="C7" s="360"/>
      <c r="D7" s="360"/>
      <c r="E7" s="360"/>
      <c r="F7" s="360"/>
      <c r="G7" s="384"/>
    </row>
    <row r="8" spans="1:12" ht="15" customHeight="1" x14ac:dyDescent="0.25">
      <c r="A8" s="359"/>
      <c r="B8" s="361"/>
      <c r="C8" s="364"/>
      <c r="D8" s="364" t="s">
        <v>57</v>
      </c>
      <c r="E8" s="364"/>
      <c r="F8" s="364" t="s">
        <v>213</v>
      </c>
      <c r="G8" s="380" t="s">
        <v>237</v>
      </c>
    </row>
    <row r="9" spans="1:12" ht="20.100000000000001" customHeight="1" x14ac:dyDescent="0.25">
      <c r="A9" s="332" t="s">
        <v>185</v>
      </c>
      <c r="B9" s="361" t="s">
        <v>166</v>
      </c>
      <c r="C9" s="362" t="s">
        <v>238</v>
      </c>
      <c r="D9" s="364" t="s">
        <v>214</v>
      </c>
      <c r="E9" s="364" t="s">
        <v>215</v>
      </c>
      <c r="F9" s="364" t="s">
        <v>216</v>
      </c>
    </row>
    <row r="10" spans="1:12" ht="5.0999999999999996" customHeight="1" x14ac:dyDescent="0.25">
      <c r="A10" s="281"/>
      <c r="B10" s="281"/>
      <c r="C10" s="292"/>
      <c r="D10" s="293"/>
      <c r="E10" s="293"/>
      <c r="F10" s="293"/>
      <c r="G10" s="384"/>
    </row>
    <row r="11" spans="1:12" ht="5.0999999999999996" customHeight="1" x14ac:dyDescent="0.25">
      <c r="A11" s="145"/>
      <c r="B11" s="145"/>
      <c r="C11" s="147"/>
      <c r="D11" s="148"/>
      <c r="E11" s="148"/>
      <c r="F11" s="148"/>
      <c r="G11" s="384"/>
    </row>
    <row r="12" spans="1:12" ht="21.15" customHeight="1" x14ac:dyDescent="0.25">
      <c r="A12" s="140">
        <v>2012</v>
      </c>
      <c r="B12" s="149">
        <v>11288.909800000001</v>
      </c>
      <c r="C12" s="149">
        <v>4740.3368</v>
      </c>
      <c r="D12" s="149">
        <v>1732.798</v>
      </c>
      <c r="E12" s="149">
        <v>2261.7256000000002</v>
      </c>
      <c r="F12" s="149">
        <v>1607.5538999999999</v>
      </c>
      <c r="H12" s="385"/>
    </row>
    <row r="13" spans="1:12" ht="21.15" customHeight="1" x14ac:dyDescent="0.25">
      <c r="A13" s="140">
        <v>2013</v>
      </c>
      <c r="B13" s="149">
        <v>11382.535</v>
      </c>
      <c r="C13" s="149">
        <v>4419.3724999999995</v>
      </c>
      <c r="D13" s="149">
        <v>1656.2000000000003</v>
      </c>
      <c r="E13" s="149">
        <v>2289.8999999999996</v>
      </c>
      <c r="F13" s="149">
        <v>2045.4</v>
      </c>
      <c r="H13" s="385"/>
    </row>
    <row r="14" spans="1:12" ht="21.15" customHeight="1" x14ac:dyDescent="0.25">
      <c r="A14" s="140">
        <v>2014</v>
      </c>
      <c r="B14" s="149">
        <v>11144.3</v>
      </c>
      <c r="C14" s="149">
        <v>4359.6000000000004</v>
      </c>
      <c r="D14" s="149">
        <v>1557.6000000000001</v>
      </c>
      <c r="E14" s="149">
        <v>2292.3999999999996</v>
      </c>
      <c r="F14" s="149">
        <v>2031.8</v>
      </c>
      <c r="H14" s="385"/>
    </row>
    <row r="15" spans="1:12" ht="21.15" customHeight="1" x14ac:dyDescent="0.25">
      <c r="A15" s="140">
        <v>2015</v>
      </c>
      <c r="B15" s="149">
        <v>11087.5</v>
      </c>
      <c r="C15" s="149">
        <v>4226.2</v>
      </c>
      <c r="D15" s="149">
        <v>1530.6999999999998</v>
      </c>
      <c r="E15" s="149">
        <v>2249.3000000000002</v>
      </c>
      <c r="F15" s="149">
        <v>2074.7000000000003</v>
      </c>
      <c r="H15" s="385"/>
      <c r="I15" s="386"/>
      <c r="J15" s="386"/>
      <c r="K15" s="149"/>
      <c r="L15" s="149"/>
    </row>
    <row r="16" spans="1:12" s="139" customFormat="1" ht="21.15" customHeight="1" x14ac:dyDescent="0.25">
      <c r="A16" s="140">
        <v>2016</v>
      </c>
      <c r="B16" s="149">
        <v>10007.9</v>
      </c>
      <c r="C16" s="149">
        <v>3680.5000000000005</v>
      </c>
      <c r="D16" s="149">
        <v>1470.7</v>
      </c>
      <c r="E16" s="149">
        <v>2036.6999999999998</v>
      </c>
      <c r="F16" s="149">
        <v>1859.9</v>
      </c>
      <c r="G16" s="380"/>
      <c r="H16" s="385"/>
      <c r="I16" s="380"/>
      <c r="J16" s="380"/>
    </row>
    <row r="17" spans="1:10" s="139" customFormat="1" ht="21.15" customHeight="1" x14ac:dyDescent="0.25">
      <c r="A17" s="140">
        <v>2017</v>
      </c>
      <c r="B17" s="149">
        <v>10356.258099999999</v>
      </c>
      <c r="C17" s="149">
        <v>3790.3264999999997</v>
      </c>
      <c r="D17" s="149">
        <v>1488.6354999999996</v>
      </c>
      <c r="E17" s="149">
        <v>2410.0556999999999</v>
      </c>
      <c r="F17" s="149">
        <v>1645.4345999999998</v>
      </c>
      <c r="G17" s="380"/>
      <c r="H17" s="385"/>
      <c r="I17" s="380"/>
      <c r="J17" s="380"/>
    </row>
    <row r="18" spans="1:10" s="139" customFormat="1" ht="21.15" customHeight="1" x14ac:dyDescent="0.25">
      <c r="A18" s="140">
        <v>2018</v>
      </c>
      <c r="B18" s="149">
        <v>10214.868700000001</v>
      </c>
      <c r="C18" s="149">
        <v>3974.1922</v>
      </c>
      <c r="D18" s="149">
        <v>1462.5138999999999</v>
      </c>
      <c r="E18" s="149">
        <v>2428.2275</v>
      </c>
      <c r="F18" s="149">
        <v>1350.2553</v>
      </c>
      <c r="G18" s="380"/>
      <c r="H18" s="385"/>
      <c r="I18" s="380"/>
      <c r="J18" s="380"/>
    </row>
    <row r="19" spans="1:10" ht="21.15" customHeight="1" x14ac:dyDescent="0.25">
      <c r="A19" s="140">
        <v>2019</v>
      </c>
      <c r="B19" s="149">
        <v>9868.8696900000014</v>
      </c>
      <c r="C19" s="149">
        <v>4031.0981535999999</v>
      </c>
      <c r="D19" s="149">
        <v>1357.2450514</v>
      </c>
      <c r="E19" s="149">
        <v>1874.1495199999999</v>
      </c>
      <c r="F19" s="149">
        <v>1308.4011283</v>
      </c>
      <c r="H19" s="385"/>
      <c r="I19" s="387">
        <f>SUM(C22:F22)</f>
        <v>20208.735495129997</v>
      </c>
    </row>
    <row r="20" spans="1:10" ht="21.15" customHeight="1" x14ac:dyDescent="0.25">
      <c r="A20" s="140">
        <v>2020</v>
      </c>
      <c r="B20" s="149">
        <v>8711.4630806599998</v>
      </c>
      <c r="C20" s="149">
        <v>4654.0518608999992</v>
      </c>
      <c r="D20" s="149">
        <v>1208.4264325400002</v>
      </c>
      <c r="E20" s="149">
        <v>1320.8600000000004</v>
      </c>
      <c r="F20" s="149">
        <v>946.59999999999991</v>
      </c>
      <c r="H20" s="385"/>
    </row>
    <row r="21" spans="1:10" s="139" customFormat="1" ht="21.15" customHeight="1" x14ac:dyDescent="0.25">
      <c r="A21" s="140">
        <v>2021</v>
      </c>
      <c r="B21" s="149">
        <v>29002.231696169994</v>
      </c>
      <c r="C21" s="149">
        <v>12921.157766400001</v>
      </c>
      <c r="D21" s="149">
        <v>2770.5391715799992</v>
      </c>
      <c r="E21" s="149">
        <v>1408.3166082600001</v>
      </c>
      <c r="F21" s="149">
        <v>2573.1096173700007</v>
      </c>
      <c r="G21" s="380"/>
      <c r="H21" s="385"/>
      <c r="I21" s="380"/>
      <c r="J21" s="380"/>
    </row>
    <row r="22" spans="1:10" s="139" customFormat="1" ht="21.15" customHeight="1" x14ac:dyDescent="0.25">
      <c r="A22" s="332">
        <v>2022</v>
      </c>
      <c r="B22" s="333">
        <f>SUM(B23:B39)</f>
        <v>39520.693439280003</v>
      </c>
      <c r="C22" s="333">
        <f>SUM(C23:C39)</f>
        <v>14615.730152759999</v>
      </c>
      <c r="D22" s="333">
        <f>SUM(D23:D39)</f>
        <v>2421.3953384699998</v>
      </c>
      <c r="E22" s="333">
        <f>SUM(E23:E39)</f>
        <v>1603.0115987400002</v>
      </c>
      <c r="F22" s="333">
        <f>SUM(F23:F39)</f>
        <v>1568.5984051599996</v>
      </c>
      <c r="G22" s="387">
        <f>SUM(B22-I19)</f>
        <v>19311.957944150006</v>
      </c>
      <c r="H22" s="385"/>
      <c r="I22" s="380"/>
      <c r="J22" s="380"/>
    </row>
    <row r="23" spans="1:10" ht="20.100000000000001" customHeight="1" x14ac:dyDescent="0.25">
      <c r="A23" s="140" t="s">
        <v>188</v>
      </c>
      <c r="B23" s="126">
        <v>943.70904904999963</v>
      </c>
      <c r="C23" s="150">
        <v>667.36215326000013</v>
      </c>
      <c r="D23" s="150">
        <v>93.522282050000015</v>
      </c>
      <c r="E23" s="150">
        <v>51.713187130000001</v>
      </c>
      <c r="F23" s="150">
        <v>88.686921669999975</v>
      </c>
      <c r="H23" s="385"/>
    </row>
    <row r="24" spans="1:10" ht="20.100000000000001" customHeight="1" x14ac:dyDescent="0.25">
      <c r="A24" s="118" t="s">
        <v>189</v>
      </c>
      <c r="B24" s="126">
        <v>1059.1028734200002</v>
      </c>
      <c r="C24" s="151">
        <v>498.62230852000005</v>
      </c>
      <c r="D24" s="152">
        <v>11.550649049999997</v>
      </c>
      <c r="E24" s="152">
        <v>6.376652</v>
      </c>
      <c r="F24" s="151">
        <v>12.379485100000002</v>
      </c>
      <c r="H24" s="385"/>
    </row>
    <row r="25" spans="1:10" ht="20.100000000000001" customHeight="1" x14ac:dyDescent="0.25">
      <c r="A25" s="140" t="s">
        <v>190</v>
      </c>
      <c r="B25" s="126">
        <v>22751.044977940004</v>
      </c>
      <c r="C25" s="151">
        <v>2678.3228120799995</v>
      </c>
      <c r="D25" s="152">
        <v>769.60951749000003</v>
      </c>
      <c r="E25" s="152">
        <v>373.49495652000002</v>
      </c>
      <c r="F25" s="151">
        <v>473.58585241999992</v>
      </c>
      <c r="H25" s="385"/>
    </row>
    <row r="26" spans="1:10" ht="20.100000000000001" customHeight="1" x14ac:dyDescent="0.25">
      <c r="A26" s="118" t="s">
        <v>191</v>
      </c>
      <c r="B26" s="126">
        <v>917.12109655999984</v>
      </c>
      <c r="C26" s="151">
        <v>669.85203824999996</v>
      </c>
      <c r="D26" s="152">
        <v>40.083037949999998</v>
      </c>
      <c r="E26" s="152">
        <v>24.757666880000002</v>
      </c>
      <c r="F26" s="151">
        <v>174.43366690000002</v>
      </c>
      <c r="H26" s="385"/>
    </row>
    <row r="27" spans="1:10" ht="20.100000000000001" customHeight="1" x14ac:dyDescent="0.25">
      <c r="A27" s="140" t="s">
        <v>192</v>
      </c>
      <c r="B27" s="126">
        <v>1207.3372976300004</v>
      </c>
      <c r="C27" s="151">
        <v>1013.94938382</v>
      </c>
      <c r="D27" s="152">
        <v>86.093594549999978</v>
      </c>
      <c r="E27" s="152">
        <v>129.17142931999999</v>
      </c>
      <c r="F27" s="151">
        <v>35.540331389999999</v>
      </c>
      <c r="H27" s="385"/>
    </row>
    <row r="28" spans="1:10" ht="20.100000000000001" customHeight="1" x14ac:dyDescent="0.25">
      <c r="A28" s="140" t="s">
        <v>193</v>
      </c>
      <c r="B28" s="126">
        <v>1616.5826958599991</v>
      </c>
      <c r="C28" s="151">
        <v>1316.1417170100001</v>
      </c>
      <c r="D28" s="152">
        <v>258.69918187999997</v>
      </c>
      <c r="E28" s="152">
        <v>108.52986772999999</v>
      </c>
      <c r="F28" s="151">
        <v>89.981366629999997</v>
      </c>
      <c r="H28" s="385"/>
    </row>
    <row r="29" spans="1:10" ht="20.100000000000001" customHeight="1" x14ac:dyDescent="0.25">
      <c r="A29" s="140" t="s">
        <v>194</v>
      </c>
      <c r="B29" s="126">
        <v>733.43921641999987</v>
      </c>
      <c r="C29" s="151">
        <v>500.68894116000001</v>
      </c>
      <c r="D29" s="152">
        <v>112.15808693000002</v>
      </c>
      <c r="E29" s="152">
        <v>55.35333704</v>
      </c>
      <c r="F29" s="151">
        <v>35.568740310000003</v>
      </c>
      <c r="H29" s="385"/>
    </row>
    <row r="30" spans="1:10" ht="20.100000000000001" customHeight="1" x14ac:dyDescent="0.25">
      <c r="A30" s="140" t="s">
        <v>195</v>
      </c>
      <c r="B30" s="126">
        <v>888.77709460000005</v>
      </c>
      <c r="C30" s="151">
        <v>656.92502607000006</v>
      </c>
      <c r="D30" s="152">
        <v>126.00701841</v>
      </c>
      <c r="E30" s="152">
        <v>60.2435884</v>
      </c>
      <c r="F30" s="151">
        <v>25.81997994</v>
      </c>
      <c r="H30" s="385"/>
    </row>
    <row r="31" spans="1:10" ht="20.100000000000001" customHeight="1" x14ac:dyDescent="0.25">
      <c r="A31" s="140" t="s">
        <v>196</v>
      </c>
      <c r="B31" s="126">
        <v>875.36000611999998</v>
      </c>
      <c r="C31" s="151">
        <v>805.75345776000006</v>
      </c>
      <c r="D31" s="152">
        <v>62.336421580000014</v>
      </c>
      <c r="E31" s="153">
        <v>10.083770970000002</v>
      </c>
      <c r="F31" s="151">
        <v>10.539437690000002</v>
      </c>
      <c r="H31" s="385"/>
    </row>
    <row r="32" spans="1:10" ht="20.100000000000001" customHeight="1" x14ac:dyDescent="0.25">
      <c r="A32" s="140" t="s">
        <v>197</v>
      </c>
      <c r="B32" s="126">
        <v>1119.0182974500001</v>
      </c>
      <c r="C32" s="151">
        <v>596.7661184100001</v>
      </c>
      <c r="D32" s="152">
        <v>57.403198609999983</v>
      </c>
      <c r="E32" s="152">
        <v>87.355803029999976</v>
      </c>
      <c r="F32" s="151">
        <v>14.122287380000001</v>
      </c>
      <c r="H32" s="385"/>
    </row>
    <row r="33" spans="1:10" ht="20.100000000000001" customHeight="1" x14ac:dyDescent="0.25">
      <c r="A33" s="140" t="s">
        <v>198</v>
      </c>
      <c r="B33" s="126">
        <v>656.56176430999983</v>
      </c>
      <c r="C33" s="151">
        <v>488.07750219999986</v>
      </c>
      <c r="D33" s="152">
        <v>52.571713160000002</v>
      </c>
      <c r="E33" s="152">
        <v>63.944817689999994</v>
      </c>
      <c r="F33" s="151">
        <v>41.269787590000007</v>
      </c>
      <c r="H33" s="385"/>
    </row>
    <row r="34" spans="1:10" ht="20.100000000000001" customHeight="1" x14ac:dyDescent="0.25">
      <c r="A34" s="140" t="s">
        <v>199</v>
      </c>
      <c r="B34" s="150">
        <v>2201.7741186000017</v>
      </c>
      <c r="C34" s="291">
        <v>1569.8095448899999</v>
      </c>
      <c r="D34" s="150">
        <v>141.38475419000002</v>
      </c>
      <c r="E34" s="150">
        <v>296.63024716000001</v>
      </c>
      <c r="F34" s="150">
        <v>170.12744495000001</v>
      </c>
      <c r="H34" s="385"/>
    </row>
    <row r="35" spans="1:10" ht="20.100000000000001" customHeight="1" x14ac:dyDescent="0.25">
      <c r="A35" s="140" t="s">
        <v>200</v>
      </c>
      <c r="B35" s="126">
        <v>1832.0914991500008</v>
      </c>
      <c r="C35" s="151">
        <v>1284.12768119</v>
      </c>
      <c r="D35" s="152">
        <v>275.35301217</v>
      </c>
      <c r="E35" s="152">
        <v>47.008485490000005</v>
      </c>
      <c r="F35" s="151">
        <v>305.71656211999999</v>
      </c>
      <c r="H35" s="385"/>
    </row>
    <row r="36" spans="1:10" ht="20.100000000000001" customHeight="1" x14ac:dyDescent="0.25">
      <c r="A36" s="140" t="s">
        <v>201</v>
      </c>
      <c r="B36" s="126">
        <v>1829.22539173</v>
      </c>
      <c r="C36" s="151">
        <v>1264.9956136599999</v>
      </c>
      <c r="D36" s="152">
        <v>199.32948169000002</v>
      </c>
      <c r="E36" s="152">
        <v>199.07992290999996</v>
      </c>
      <c r="F36" s="151">
        <v>72.14402969999999</v>
      </c>
      <c r="H36" s="385"/>
    </row>
    <row r="37" spans="1:10" ht="20.100000000000001" customHeight="1" x14ac:dyDescent="0.25">
      <c r="A37" s="140" t="s">
        <v>202</v>
      </c>
      <c r="B37" s="126">
        <v>740.07534670000007</v>
      </c>
      <c r="C37" s="151">
        <v>493.57928734999996</v>
      </c>
      <c r="D37" s="152">
        <v>112.42584693000002</v>
      </c>
      <c r="E37" s="152">
        <v>83.808365499999994</v>
      </c>
      <c r="F37" s="151">
        <v>14.073678199999998</v>
      </c>
      <c r="H37" s="385"/>
    </row>
    <row r="38" spans="1:10" ht="20.100000000000001" customHeight="1" x14ac:dyDescent="0.25">
      <c r="A38" s="140" t="s">
        <v>203</v>
      </c>
      <c r="B38" s="126">
        <v>149.47271374000002</v>
      </c>
      <c r="C38" s="151">
        <v>110.75656712999999</v>
      </c>
      <c r="D38" s="151">
        <v>22.86754183</v>
      </c>
      <c r="E38" s="151">
        <v>5.4595009699999997</v>
      </c>
      <c r="F38" s="151">
        <v>4.6088331699999996</v>
      </c>
      <c r="H38" s="385"/>
    </row>
    <row r="39" spans="1:10" ht="5.0999999999999996" customHeight="1" x14ac:dyDescent="0.25">
      <c r="A39" s="283"/>
      <c r="B39" s="294"/>
      <c r="C39" s="295"/>
      <c r="D39" s="294"/>
      <c r="E39" s="294"/>
      <c r="F39" s="295"/>
    </row>
    <row r="40" spans="1:10" ht="5.0999999999999996" customHeight="1" x14ac:dyDescent="0.25">
      <c r="A40" s="131"/>
      <c r="B40" s="143"/>
      <c r="C40" s="323"/>
      <c r="D40" s="143"/>
      <c r="E40" s="143"/>
      <c r="F40" s="323"/>
    </row>
    <row r="41" spans="1:10" s="324" customFormat="1" ht="12" customHeight="1" x14ac:dyDescent="0.2">
      <c r="A41" s="324" t="s">
        <v>227</v>
      </c>
      <c r="B41" s="325"/>
      <c r="C41" s="325"/>
      <c r="D41" s="325"/>
      <c r="G41" s="388"/>
      <c r="H41" s="388"/>
      <c r="I41" s="388"/>
      <c r="J41" s="388"/>
    </row>
    <row r="42" spans="1:10" s="324" customFormat="1" ht="12" customHeight="1" x14ac:dyDescent="0.2">
      <c r="A42" s="324" t="s">
        <v>228</v>
      </c>
      <c r="B42" s="325"/>
      <c r="C42" s="325"/>
      <c r="D42" s="325"/>
      <c r="G42" s="388"/>
      <c r="H42" s="388"/>
      <c r="I42" s="388"/>
      <c r="J42" s="388"/>
    </row>
    <row r="43" spans="1:10" s="135" customFormat="1" ht="12" customHeight="1" x14ac:dyDescent="0.2">
      <c r="A43" s="326" t="s">
        <v>231</v>
      </c>
      <c r="B43" s="145"/>
      <c r="C43" s="327"/>
      <c r="D43" s="145"/>
      <c r="E43" s="145"/>
      <c r="F43" s="145"/>
      <c r="G43" s="381"/>
      <c r="H43" s="381"/>
      <c r="I43" s="381"/>
      <c r="J43" s="381"/>
    </row>
    <row r="44" spans="1:10" s="135" customFormat="1" ht="12" customHeight="1" x14ac:dyDescent="0.2">
      <c r="A44" s="92" t="s">
        <v>240</v>
      </c>
      <c r="B44" s="145"/>
      <c r="C44" s="327"/>
      <c r="D44" s="145"/>
      <c r="E44" s="145"/>
      <c r="F44" s="145"/>
      <c r="G44" s="381"/>
      <c r="H44" s="381"/>
      <c r="I44" s="381"/>
      <c r="J44" s="381"/>
    </row>
    <row r="45" spans="1:10" x14ac:dyDescent="0.25">
      <c r="A45" s="277"/>
      <c r="B45" s="277"/>
      <c r="C45" s="278"/>
      <c r="D45" s="277"/>
      <c r="E45" s="277"/>
      <c r="F45" s="277"/>
    </row>
    <row r="46" spans="1:10" x14ac:dyDescent="0.25">
      <c r="A46" s="277"/>
      <c r="B46" s="277"/>
      <c r="C46" s="278"/>
      <c r="D46" s="277"/>
      <c r="E46" s="277"/>
      <c r="F46" s="277"/>
    </row>
    <row r="47" spans="1:10" x14ac:dyDescent="0.25">
      <c r="A47" s="277"/>
      <c r="B47" s="277"/>
      <c r="C47" s="278"/>
      <c r="D47" s="277"/>
      <c r="E47" s="277"/>
      <c r="F47" s="277"/>
    </row>
    <row r="48" spans="1:10" x14ac:dyDescent="0.25">
      <c r="A48" s="277"/>
      <c r="B48" s="277"/>
      <c r="C48" s="278"/>
      <c r="D48" s="277"/>
      <c r="E48" s="277"/>
      <c r="F48" s="277"/>
    </row>
    <row r="49" spans="1:6" ht="20.100000000000001" customHeight="1" x14ac:dyDescent="0.25">
      <c r="A49" s="277"/>
      <c r="B49" s="277"/>
      <c r="C49" s="278"/>
      <c r="D49" s="277"/>
      <c r="E49" s="277"/>
      <c r="F49" s="277"/>
    </row>
    <row r="50" spans="1:6" x14ac:dyDescent="0.25">
      <c r="A50" s="277"/>
      <c r="B50" s="277"/>
      <c r="C50" s="278"/>
      <c r="D50" s="277"/>
      <c r="E50" s="277"/>
      <c r="F50" s="277"/>
    </row>
    <row r="51" spans="1:6" x14ac:dyDescent="0.25">
      <c r="A51" s="277"/>
      <c r="B51" s="277"/>
      <c r="C51" s="278"/>
      <c r="D51" s="277"/>
      <c r="E51" s="277"/>
      <c r="F51" s="277"/>
    </row>
    <row r="52" spans="1:6" x14ac:dyDescent="0.25">
      <c r="A52" s="277"/>
      <c r="B52" s="277"/>
      <c r="C52" s="278"/>
      <c r="D52" s="277"/>
      <c r="E52" s="277"/>
      <c r="F52" s="277"/>
    </row>
    <row r="53" spans="1:6" x14ac:dyDescent="0.25">
      <c r="A53" s="277"/>
      <c r="B53" s="277"/>
      <c r="C53" s="278"/>
      <c r="D53" s="277"/>
      <c r="E53" s="277"/>
      <c r="F53" s="277"/>
    </row>
    <row r="54" spans="1:6" x14ac:dyDescent="0.25">
      <c r="A54" s="277"/>
      <c r="B54" s="277"/>
      <c r="C54" s="278"/>
      <c r="D54" s="277"/>
      <c r="E54" s="277"/>
      <c r="F54" s="277"/>
    </row>
    <row r="55" spans="1:6" x14ac:dyDescent="0.25">
      <c r="A55" s="277"/>
      <c r="B55" s="277"/>
      <c r="C55" s="278"/>
      <c r="D55" s="277"/>
      <c r="E55" s="277"/>
      <c r="F55" s="277"/>
    </row>
    <row r="56" spans="1:6" x14ac:dyDescent="0.25">
      <c r="A56" s="277"/>
      <c r="B56" s="277"/>
      <c r="C56" s="278"/>
      <c r="D56" s="277"/>
      <c r="E56" s="277"/>
      <c r="F56" s="277"/>
    </row>
    <row r="57" spans="1:6" ht="26.25" customHeight="1" x14ac:dyDescent="0.25">
      <c r="A57" s="277"/>
      <c r="B57" s="277"/>
      <c r="C57" s="278"/>
      <c r="D57" s="277"/>
      <c r="E57" s="277"/>
      <c r="F57" s="277"/>
    </row>
    <row r="58" spans="1:6" x14ac:dyDescent="0.25">
      <c r="A58" s="277"/>
      <c r="B58" s="277"/>
      <c r="C58" s="278"/>
      <c r="D58" s="277"/>
      <c r="E58" s="277"/>
      <c r="F58" s="277"/>
    </row>
    <row r="59" spans="1:6" x14ac:dyDescent="0.25">
      <c r="A59" s="277"/>
      <c r="B59" s="277"/>
      <c r="C59" s="278"/>
      <c r="D59" s="277"/>
      <c r="E59" s="277"/>
      <c r="F59" s="277"/>
    </row>
    <row r="60" spans="1:6" ht="18" customHeight="1" x14ac:dyDescent="0.25">
      <c r="A60" s="277"/>
      <c r="B60" s="277"/>
      <c r="C60" s="278"/>
      <c r="D60" s="277"/>
      <c r="E60" s="277"/>
      <c r="F60" s="277"/>
    </row>
    <row r="61" spans="1:6" x14ac:dyDescent="0.25">
      <c r="A61" s="277"/>
      <c r="B61" s="277"/>
      <c r="C61" s="278"/>
      <c r="D61" s="277"/>
      <c r="E61" s="277"/>
      <c r="F61" s="277"/>
    </row>
    <row r="62" spans="1:6" x14ac:dyDescent="0.25">
      <c r="A62" s="277"/>
      <c r="B62" s="277"/>
      <c r="C62" s="278"/>
      <c r="D62" s="277"/>
      <c r="E62" s="277"/>
      <c r="F62" s="277"/>
    </row>
    <row r="63" spans="1:6" ht="18" customHeight="1" x14ac:dyDescent="0.25">
      <c r="A63" s="277"/>
      <c r="B63" s="277"/>
      <c r="C63" s="278"/>
      <c r="D63" s="277"/>
      <c r="E63" s="277"/>
      <c r="F63" s="277"/>
    </row>
    <row r="64" spans="1:6" x14ac:dyDescent="0.25">
      <c r="A64" s="277"/>
      <c r="B64" s="277"/>
      <c r="C64" s="278"/>
      <c r="D64" s="277"/>
      <c r="E64" s="277"/>
      <c r="F64" s="277"/>
    </row>
    <row r="65" spans="1:6" x14ac:dyDescent="0.25">
      <c r="A65" s="277"/>
      <c r="B65" s="277"/>
      <c r="C65" s="278"/>
      <c r="D65" s="277"/>
      <c r="E65" s="277"/>
      <c r="F65" s="277"/>
    </row>
    <row r="66" spans="1:6" x14ac:dyDescent="0.25">
      <c r="A66" s="277"/>
      <c r="B66" s="277"/>
      <c r="C66" s="278"/>
      <c r="D66" s="277"/>
      <c r="E66" s="277"/>
      <c r="F66" s="277"/>
    </row>
    <row r="67" spans="1:6" x14ac:dyDescent="0.25">
      <c r="A67" s="277"/>
      <c r="B67" s="277"/>
      <c r="C67" s="278"/>
      <c r="D67" s="277"/>
      <c r="E67" s="277"/>
      <c r="F67" s="277"/>
    </row>
    <row r="68" spans="1:6" x14ac:dyDescent="0.25">
      <c r="A68" s="277"/>
      <c r="B68" s="277"/>
      <c r="C68" s="278"/>
      <c r="D68" s="277"/>
      <c r="E68" s="277"/>
      <c r="F68" s="277"/>
    </row>
    <row r="69" spans="1:6" ht="18" customHeight="1" x14ac:dyDescent="0.25">
      <c r="A69" s="277"/>
      <c r="B69" s="277"/>
      <c r="C69" s="278"/>
      <c r="D69" s="277"/>
      <c r="E69" s="277"/>
      <c r="F69" s="277"/>
    </row>
    <row r="70" spans="1:6" x14ac:dyDescent="0.25">
      <c r="A70" s="277"/>
      <c r="B70" s="277"/>
      <c r="C70" s="278"/>
      <c r="D70" s="277"/>
      <c r="E70" s="277"/>
      <c r="F70" s="277"/>
    </row>
    <row r="71" spans="1:6" x14ac:dyDescent="0.25">
      <c r="A71" s="277"/>
      <c r="B71" s="277"/>
      <c r="C71" s="278"/>
      <c r="D71" s="277"/>
      <c r="E71" s="277"/>
      <c r="F71" s="277"/>
    </row>
    <row r="72" spans="1:6" ht="18" customHeight="1" x14ac:dyDescent="0.25">
      <c r="A72" s="277"/>
      <c r="B72" s="277"/>
      <c r="C72" s="278"/>
      <c r="D72" s="277"/>
      <c r="E72" s="277"/>
      <c r="F72" s="277"/>
    </row>
    <row r="73" spans="1:6" x14ac:dyDescent="0.25">
      <c r="A73" s="277"/>
      <c r="B73" s="277"/>
      <c r="C73" s="278"/>
      <c r="D73" s="277"/>
      <c r="E73" s="277"/>
      <c r="F73" s="277"/>
    </row>
    <row r="74" spans="1:6" x14ac:dyDescent="0.25">
      <c r="A74" s="277"/>
      <c r="B74" s="277"/>
      <c r="C74" s="278"/>
      <c r="D74" s="277"/>
      <c r="E74" s="277"/>
      <c r="F74" s="277"/>
    </row>
    <row r="75" spans="1:6" ht="18" customHeight="1" x14ac:dyDescent="0.25">
      <c r="A75" s="277"/>
      <c r="B75" s="277"/>
      <c r="C75" s="278"/>
      <c r="D75" s="277"/>
      <c r="E75" s="277"/>
      <c r="F75" s="277"/>
    </row>
    <row r="76" spans="1:6" x14ac:dyDescent="0.25">
      <c r="A76" s="277"/>
      <c r="B76" s="277"/>
      <c r="C76" s="278"/>
      <c r="D76" s="277"/>
      <c r="E76" s="277"/>
      <c r="F76" s="277"/>
    </row>
    <row r="77" spans="1:6" x14ac:dyDescent="0.25">
      <c r="A77" s="277"/>
      <c r="B77" s="277">
        <f>SUM(B78:B83)</f>
        <v>0</v>
      </c>
      <c r="C77" s="278"/>
      <c r="D77" s="277"/>
      <c r="E77" s="277"/>
      <c r="F77" s="277"/>
    </row>
    <row r="78" spans="1:6" x14ac:dyDescent="0.25">
      <c r="A78" s="277"/>
      <c r="B78" s="277"/>
      <c r="C78" s="278"/>
      <c r="D78" s="277"/>
      <c r="E78" s="277"/>
      <c r="F78" s="277"/>
    </row>
    <row r="79" spans="1:6" ht="18" customHeight="1" x14ac:dyDescent="0.25">
      <c r="A79" s="277"/>
      <c r="B79" s="277"/>
      <c r="C79" s="278"/>
      <c r="D79" s="277"/>
      <c r="E79" s="277"/>
      <c r="F79" s="277"/>
    </row>
    <row r="80" spans="1:6" ht="12.75" customHeight="1" x14ac:dyDescent="0.25">
      <c r="A80" s="277"/>
      <c r="B80" s="277"/>
      <c r="C80" s="278"/>
      <c r="D80" s="277"/>
      <c r="E80" s="277"/>
      <c r="F80" s="277"/>
    </row>
    <row r="81" spans="1:6" x14ac:dyDescent="0.25">
      <c r="A81" s="277"/>
      <c r="B81" s="277"/>
      <c r="C81" s="278"/>
      <c r="D81" s="277"/>
      <c r="E81" s="277"/>
      <c r="F81" s="277"/>
    </row>
    <row r="82" spans="1:6" x14ac:dyDescent="0.25">
      <c r="A82" s="277"/>
      <c r="B82" s="277"/>
      <c r="C82" s="278"/>
      <c r="D82" s="277"/>
      <c r="E82" s="277"/>
      <c r="F82" s="277"/>
    </row>
    <row r="83" spans="1:6" ht="18" customHeight="1" x14ac:dyDescent="0.25">
      <c r="A83" s="277"/>
      <c r="B83" s="277"/>
      <c r="C83" s="278"/>
      <c r="D83" s="277"/>
      <c r="E83" s="277"/>
      <c r="F83" s="277"/>
    </row>
    <row r="84" spans="1:6" x14ac:dyDescent="0.25">
      <c r="A84" s="277"/>
      <c r="B84" s="277"/>
      <c r="C84" s="278"/>
      <c r="D84" s="277"/>
      <c r="E84" s="277"/>
      <c r="F84" s="277"/>
    </row>
    <row r="85" spans="1:6" x14ac:dyDescent="0.25">
      <c r="A85" s="277"/>
      <c r="B85" s="277"/>
      <c r="C85" s="278"/>
      <c r="D85" s="277"/>
      <c r="E85" s="277"/>
      <c r="F85" s="277"/>
    </row>
    <row r="86" spans="1:6" x14ac:dyDescent="0.25">
      <c r="A86" s="277"/>
      <c r="B86" s="277"/>
      <c r="C86" s="278"/>
      <c r="D86" s="277"/>
      <c r="E86" s="277"/>
      <c r="F86" s="277"/>
    </row>
    <row r="87" spans="1:6" x14ac:dyDescent="0.25">
      <c r="A87" s="277"/>
      <c r="B87" s="277"/>
      <c r="C87" s="278"/>
      <c r="D87" s="277"/>
      <c r="E87" s="277"/>
      <c r="F87" s="277"/>
    </row>
    <row r="88" spans="1:6" x14ac:dyDescent="0.25">
      <c r="A88" s="277"/>
      <c r="B88" s="277"/>
      <c r="C88" s="278"/>
      <c r="D88" s="277"/>
      <c r="E88" s="277"/>
      <c r="F88" s="277"/>
    </row>
    <row r="89" spans="1:6" ht="18" customHeight="1" x14ac:dyDescent="0.25">
      <c r="A89" s="277"/>
      <c r="B89" s="277"/>
      <c r="C89" s="278"/>
      <c r="D89" s="277"/>
      <c r="E89" s="277"/>
      <c r="F89" s="277"/>
    </row>
    <row r="90" spans="1:6" x14ac:dyDescent="0.25">
      <c r="A90" s="277"/>
      <c r="B90" s="277"/>
      <c r="C90" s="278"/>
      <c r="D90" s="277"/>
      <c r="E90" s="277"/>
      <c r="F90" s="277"/>
    </row>
    <row r="91" spans="1:6" x14ac:dyDescent="0.25">
      <c r="A91" s="277"/>
      <c r="B91" s="277"/>
      <c r="C91" s="278"/>
      <c r="D91" s="277"/>
      <c r="E91" s="277"/>
      <c r="F91" s="277"/>
    </row>
    <row r="92" spans="1:6" x14ac:dyDescent="0.25">
      <c r="A92" s="277"/>
      <c r="B92" s="277"/>
      <c r="C92" s="278"/>
      <c r="D92" s="277"/>
      <c r="E92" s="277"/>
      <c r="F92" s="277"/>
    </row>
    <row r="93" spans="1:6" x14ac:dyDescent="0.25">
      <c r="A93" s="277"/>
      <c r="B93" s="277"/>
      <c r="C93" s="278"/>
      <c r="D93" s="277"/>
      <c r="E93" s="277"/>
      <c r="F93" s="277"/>
    </row>
    <row r="95" spans="1:6" ht="18" customHeight="1" x14ac:dyDescent="0.25"/>
  </sheetData>
  <mergeCells count="2">
    <mergeCell ref="C5:F5"/>
    <mergeCell ref="C6:F6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0"/>
  <sheetViews>
    <sheetView showGridLines="0" zoomScaleNormal="100" workbookViewId="0">
      <selection activeCell="N22" sqref="N22"/>
    </sheetView>
  </sheetViews>
  <sheetFormatPr baseColWidth="10" defaultRowHeight="13.2" x14ac:dyDescent="0.25"/>
  <cols>
    <col min="1" max="7" width="13.109375" customWidth="1"/>
  </cols>
  <sheetData>
    <row r="1" spans="5:5" x14ac:dyDescent="0.25">
      <c r="E1" s="166"/>
    </row>
    <row r="7" spans="5:5" ht="20.100000000000001" customHeight="1" x14ac:dyDescent="0.25"/>
    <row r="23" ht="20.100000000000001" customHeight="1" x14ac:dyDescent="0.25"/>
    <row r="39" ht="20.100000000000001" customHeight="1" x14ac:dyDescent="0.25"/>
    <row r="44" ht="20.100000000000001" customHeight="1" x14ac:dyDescent="0.25"/>
    <row r="52" spans="2:3" ht="26.25" customHeight="1" x14ac:dyDescent="0.25">
      <c r="C52" s="145"/>
    </row>
    <row r="55" spans="2:3" ht="13.8" x14ac:dyDescent="0.25">
      <c r="B55" s="326" t="s">
        <v>231</v>
      </c>
    </row>
    <row r="56" spans="2:3" x14ac:dyDescent="0.25">
      <c r="C56" s="171"/>
    </row>
    <row r="58" spans="2:3" ht="18" customHeight="1" x14ac:dyDescent="0.25"/>
    <row r="64" spans="2:3" ht="18" customHeight="1" x14ac:dyDescent="0.25"/>
    <row r="67" ht="18" customHeight="1" x14ac:dyDescent="0.25"/>
    <row r="70" ht="18" customHeight="1" x14ac:dyDescent="0.25"/>
    <row r="74" ht="18" customHeight="1" x14ac:dyDescent="0.25"/>
    <row r="78" ht="18" customHeight="1" x14ac:dyDescent="0.25"/>
    <row r="84" ht="18" customHeight="1" x14ac:dyDescent="0.25"/>
    <row r="90" ht="18" customHeight="1" x14ac:dyDescent="0.25"/>
  </sheetData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15</vt:i4>
      </vt:variant>
    </vt:vector>
  </HeadingPairs>
  <TitlesOfParts>
    <vt:vector size="23" baseType="lpstr">
      <vt:lpstr>14.1 </vt:lpstr>
      <vt:lpstr>14.2 </vt:lpstr>
      <vt:lpstr>14.2   (2)</vt:lpstr>
      <vt:lpstr>14.3-5</vt:lpstr>
      <vt:lpstr>14.6</vt:lpstr>
      <vt:lpstr>14.7</vt:lpstr>
      <vt:lpstr>14-8 </vt:lpstr>
      <vt:lpstr>Gráficos 14.2, 14.6 y 14.8 </vt:lpstr>
      <vt:lpstr>'14.1 '!A_impresión_IM</vt:lpstr>
      <vt:lpstr>'14.2 '!A_impresión_IM</vt:lpstr>
      <vt:lpstr>'14.2   (2)'!A_impresión_IM</vt:lpstr>
      <vt:lpstr>'14.6'!A_impresión_IM</vt:lpstr>
      <vt:lpstr>'14.7'!A_impresión_IM</vt:lpstr>
      <vt:lpstr>'14-8 '!A_impresión_IM</vt:lpstr>
      <vt:lpstr>'14.1 '!Área_de_impresión</vt:lpstr>
      <vt:lpstr>'14.2 '!Área_de_impresión</vt:lpstr>
      <vt:lpstr>'14.2   (2)'!Área_de_impresión</vt:lpstr>
      <vt:lpstr>'14.3-5'!Área_de_impresión</vt:lpstr>
      <vt:lpstr>'14.6'!Área_de_impresión</vt:lpstr>
      <vt:lpstr>'14.7'!Área_de_impresión</vt:lpstr>
      <vt:lpstr>'14-8 '!Área_de_impresión</vt:lpstr>
      <vt:lpstr>'Gráficos 14.2, 14.6 y 14.8 '!Área_de_impresión</vt:lpstr>
      <vt:lpstr>'14.2   (2)'!Títulos_a_imprimir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Milian Monzon</dc:creator>
  <cp:lastModifiedBy>Niurka Adelina Ramos Fernandez</cp:lastModifiedBy>
  <cp:lastPrinted>2023-10-03T17:18:02Z</cp:lastPrinted>
  <dcterms:created xsi:type="dcterms:W3CDTF">2020-12-16T23:29:58Z</dcterms:created>
  <dcterms:modified xsi:type="dcterms:W3CDTF">2023-10-03T17:28:17Z</dcterms:modified>
</cp:coreProperties>
</file>