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60" windowHeight="4095"/>
  </bookViews>
  <sheets>
    <sheet name="6月" sheetId="2" r:id="rId1"/>
    <sheet name="Sheet1" sheetId="1" r:id="rId2"/>
  </sheets>
  <definedNames>
    <definedName name="_xlnm._FilterDatabase" localSheetId="0" hidden="1">'6月'!$A$2:$Q$12</definedName>
    <definedName name="_xlnm._FilterDatabase" localSheetId="1" hidden="1">Sheet1!$A$1:$R$11</definedName>
  </definedNames>
  <calcPr calcId="162913"/>
</workbook>
</file>

<file path=xl/calcChain.xml><?xml version="1.0" encoding="utf-8"?>
<calcChain xmlns="http://schemas.openxmlformats.org/spreadsheetml/2006/main">
  <c r="K11" i="2" l="1"/>
  <c r="O4" i="2"/>
  <c r="P4" i="2" s="1"/>
  <c r="Q4" i="2" s="1"/>
  <c r="O5" i="2"/>
  <c r="P5" i="2" s="1"/>
  <c r="Q5" i="2" s="1"/>
  <c r="O6" i="2"/>
  <c r="P6" i="2" s="1"/>
  <c r="Q6" i="2" s="1"/>
  <c r="O7" i="2"/>
  <c r="P7" i="2" s="1"/>
  <c r="Q7" i="2" s="1"/>
  <c r="O8" i="2"/>
  <c r="P8" i="2" s="1"/>
  <c r="Q8" i="2" s="1"/>
  <c r="O9" i="2"/>
  <c r="P9" i="2" s="1"/>
  <c r="Q9" i="2" s="1"/>
  <c r="O10" i="2"/>
  <c r="P10" i="2" s="1"/>
  <c r="Q10" i="2" s="1"/>
  <c r="O3" i="2"/>
  <c r="P3" i="2" s="1"/>
  <c r="Q3" i="2" s="1"/>
  <c r="N10" i="2"/>
  <c r="N9" i="2"/>
  <c r="N8" i="2"/>
  <c r="N7" i="2"/>
  <c r="N6" i="2"/>
  <c r="N5" i="2"/>
  <c r="N4" i="2"/>
  <c r="N3" i="2"/>
  <c r="N11" i="2" l="1"/>
  <c r="Q11" i="2"/>
  <c r="P11" i="2"/>
  <c r="O11" i="2"/>
  <c r="J10" i="1"/>
  <c r="M2" i="1"/>
  <c r="M10" i="1" s="1"/>
  <c r="M3" i="1"/>
  <c r="M4" i="1"/>
  <c r="M5" i="1"/>
  <c r="M6" i="1"/>
  <c r="M7" i="1"/>
  <c r="M8" i="1"/>
  <c r="M9" i="1"/>
  <c r="O3" i="1"/>
  <c r="O4" i="1"/>
  <c r="O5" i="1"/>
  <c r="O6" i="1"/>
  <c r="O7" i="1"/>
  <c r="O8" i="1"/>
  <c r="O9" i="1"/>
  <c r="O2" i="1"/>
  <c r="O10" i="1" s="1"/>
  <c r="N3" i="1"/>
  <c r="N4" i="1"/>
  <c r="N5" i="1"/>
  <c r="N6" i="1"/>
  <c r="N7" i="1"/>
  <c r="N8" i="1"/>
  <c r="N9" i="1"/>
  <c r="N2" i="1"/>
  <c r="N10" i="1" s="1"/>
  <c r="Q3" i="1" l="1"/>
  <c r="Q4" i="1"/>
  <c r="Q5" i="1"/>
  <c r="Q6" i="1"/>
  <c r="Q7" i="1"/>
  <c r="Q8" i="1"/>
  <c r="Q9" i="1"/>
  <c r="Q2" i="1"/>
  <c r="Q10" i="1" l="1"/>
  <c r="R5" i="1"/>
  <c r="R9" i="1"/>
  <c r="R8" i="1"/>
  <c r="R4" i="1"/>
  <c r="R7" i="1"/>
  <c r="R3" i="1"/>
  <c r="R2" i="1"/>
  <c r="R6" i="1"/>
  <c r="R10" i="1" l="1"/>
</calcChain>
</file>

<file path=xl/sharedStrings.xml><?xml version="1.0" encoding="utf-8"?>
<sst xmlns="http://schemas.openxmlformats.org/spreadsheetml/2006/main" count="180" uniqueCount="67">
  <si>
    <t>生效日期</t>
  </si>
  <si>
    <t>发票号</t>
  </si>
  <si>
    <t>票据开往</t>
  </si>
  <si>
    <t>票据开往名称</t>
  </si>
  <si>
    <t>货运单</t>
  </si>
  <si>
    <t>物料号</t>
  </si>
  <si>
    <t>客户项目</t>
  </si>
  <si>
    <t>备注</t>
  </si>
  <si>
    <t>计量单位</t>
  </si>
  <si>
    <t>已开票数量</t>
  </si>
  <si>
    <t>价目表价格</t>
  </si>
  <si>
    <t>发票额</t>
  </si>
  <si>
    <t>税金额new</t>
  </si>
  <si>
    <t>税款合计new</t>
  </si>
  <si>
    <t>10122</t>
  </si>
  <si>
    <t>长安福特汽车有限公司</t>
  </si>
  <si>
    <t>P0439AB</t>
  </si>
  <si>
    <t>CV61 3K305 HA</t>
  </si>
  <si>
    <t>支架</t>
    <phoneticPr fontId="2" type="noConversion"/>
  </si>
  <si>
    <t>PCS</t>
    <phoneticPr fontId="2" type="noConversion"/>
  </si>
  <si>
    <r>
      <rPr>
        <sz val="8"/>
        <color rgb="FF000000"/>
        <rFont val="宋体"/>
        <family val="2"/>
      </rPr>
      <t>合计</t>
    </r>
    <phoneticPr fontId="2" type="noConversion"/>
  </si>
  <si>
    <t>税率</t>
    <phoneticPr fontId="2" type="noConversion"/>
  </si>
  <si>
    <t>2019/CCINV-1000003043</t>
  </si>
  <si>
    <t xml:space="preserve">190406438           </t>
  </si>
  <si>
    <t>2019/CCINV-1000003200</t>
  </si>
  <si>
    <t>2019/CCINV-1000003199</t>
  </si>
  <si>
    <t xml:space="preserve">190406485           </t>
  </si>
  <si>
    <t xml:space="preserve">190406487           </t>
  </si>
  <si>
    <t>P0111AA</t>
  </si>
  <si>
    <t>DG98 3K305 AA</t>
  </si>
  <si>
    <t>P0194AA</t>
  </si>
  <si>
    <t>DS7E 10239 BA</t>
  </si>
  <si>
    <t>P0533AA</t>
  </si>
  <si>
    <t>LX67 3K305 BA</t>
  </si>
  <si>
    <t>P0559AA</t>
  </si>
  <si>
    <t>LX67 7B664 AA</t>
  </si>
  <si>
    <t>P0591AA</t>
  </si>
  <si>
    <t>LX67 3K305 FA</t>
  </si>
  <si>
    <t>2019/CCINV-1000003405</t>
  </si>
  <si>
    <t xml:space="preserve">190506523           </t>
  </si>
  <si>
    <t>备注：代码：GUFSA        日期：2019年5月1日-2019年5月31日生产件</t>
    <phoneticPr fontId="2" type="noConversion"/>
  </si>
  <si>
    <t>支架</t>
    <phoneticPr fontId="2" type="noConversion"/>
  </si>
  <si>
    <t>支架</t>
    <phoneticPr fontId="2" type="noConversion"/>
  </si>
  <si>
    <t>支架</t>
    <phoneticPr fontId="2" type="noConversion"/>
  </si>
  <si>
    <t>开票价格</t>
    <phoneticPr fontId="2" type="noConversion"/>
  </si>
  <si>
    <r>
      <t>PGI</t>
    </r>
    <r>
      <rPr>
        <sz val="8"/>
        <color rgb="FF000000"/>
        <rFont val="宋体"/>
        <family val="3"/>
        <charset val="134"/>
      </rPr>
      <t>发票额</t>
    </r>
    <phoneticPr fontId="2" type="noConversion"/>
  </si>
  <si>
    <t>差额</t>
    <phoneticPr fontId="2" type="noConversion"/>
  </si>
  <si>
    <t>以下零件的开票单价</t>
    <phoneticPr fontId="2" type="noConversion"/>
  </si>
  <si>
    <t>2019/CCINV-1000003602</t>
  </si>
  <si>
    <t xml:space="preserve">190506554           </t>
  </si>
  <si>
    <t>2019/CCINV-1000003804</t>
  </si>
  <si>
    <t xml:space="preserve">190506591           </t>
  </si>
  <si>
    <t>2019/CCINV-1000003970</t>
  </si>
  <si>
    <t xml:space="preserve">190506625           </t>
  </si>
  <si>
    <t>2019/CCINV-1000004172</t>
  </si>
  <si>
    <t xml:space="preserve">190606663           </t>
  </si>
  <si>
    <t>备注：代码：GUFSA        日期：2019年6月1日-2019年6月30日生产件</t>
    <phoneticPr fontId="2" type="noConversion"/>
  </si>
  <si>
    <t>品名</t>
    <phoneticPr fontId="2" type="noConversion"/>
  </si>
  <si>
    <t>发货至</t>
    <phoneticPr fontId="2" type="noConversion"/>
  </si>
  <si>
    <r>
      <rPr>
        <sz val="8"/>
        <color rgb="FF000000"/>
        <rFont val="宋体"/>
        <family val="2"/>
      </rPr>
      <t>差额备注</t>
    </r>
    <phoneticPr fontId="2" type="noConversion"/>
  </si>
  <si>
    <t>物料号</t>
    <phoneticPr fontId="2" type="noConversion"/>
  </si>
  <si>
    <t>本次开票数量</t>
    <phoneticPr fontId="2" type="noConversion"/>
  </si>
  <si>
    <t>开票价格</t>
    <phoneticPr fontId="2" type="noConversion"/>
  </si>
  <si>
    <t>2019/CCINV-1000003602</t>
    <phoneticPr fontId="2" type="noConversion"/>
  </si>
  <si>
    <t>BVT8A</t>
  </si>
  <si>
    <t>BVT8A</t>
    <phoneticPr fontId="2" type="noConversion"/>
  </si>
  <si>
    <t>0117A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</si>
</sst>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#,###,##0.0########"/>
    <numFmt numFmtId="177" formatCode="#,###,###,##0.00###"/>
    <numFmt numFmtId="178" formatCode="#,###,###,##0.00"/>
    <numFmt numFmtId="179" formatCode="###,##0.00"/>
    <numFmt numFmtId="180" formatCode="yyyy\-mm\-dd"/>
  </numFmts>
  <fonts count="6" x14ac:knownFonts="1">
    <font>
      <sz val="11"/>
      <color theme="1"/>
      <name val="宋体"/>
      <family val="2"/>
      <scheme val="minor"/>
    </font>
    <font>
      <sz val="8"/>
      <color rgb="FF000000"/>
      <name val="Microsoft Sans Serif"/>
      <family val="2"/>
    </font>
    <font>
      <sz val="9"/>
      <name val="宋体"/>
      <family val="3"/>
      <charset val="134"/>
      <scheme val="minor"/>
    </font>
    <font>
      <sz val="8"/>
      <color rgb="FF000000"/>
      <name val="宋体"/>
      <family val="2"/>
    </font>
    <font>
      <sz val="11"/>
      <color theme="1"/>
      <name val="Arial Unicode MS"/>
      <family val="2"/>
      <charset val="134"/>
    </font>
    <font>
      <sz val="8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C8C8C8"/>
      </left>
      <right style="thin">
        <color rgb="FFC8C8C8"/>
      </right>
      <top style="thin">
        <color rgb="FFC8C8C8"/>
      </top>
      <bottom style="thin">
        <color rgb="FFC8C8C8"/>
      </bottom>
      <diagonal/>
    </border>
    <border>
      <left style="thin">
        <color rgb="FFC8C8C8"/>
      </left>
      <right/>
      <top style="thin">
        <color rgb="FFC8C8C8"/>
      </top>
      <bottom style="thin">
        <color rgb="FFC8C8C8"/>
      </bottom>
      <diagonal/>
    </border>
    <border>
      <left style="thin">
        <color rgb="FFC8C8C8"/>
      </left>
      <right style="thin">
        <color rgb="FFC8C8C8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left" vertical="center"/>
    </xf>
    <xf numFmtId="0" fontId="0" fillId="0" borderId="0" xfId="0" applyFill="1"/>
    <xf numFmtId="0" fontId="1" fillId="0" borderId="2" xfId="0" applyFont="1" applyFill="1" applyBorder="1" applyAlignment="1">
      <alignment horizontal="left" vertical="center"/>
    </xf>
    <xf numFmtId="176" fontId="1" fillId="0" borderId="2" xfId="0" applyNumberFormat="1" applyFont="1" applyFill="1" applyBorder="1" applyAlignment="1">
      <alignment horizontal="right" vertical="center"/>
    </xf>
    <xf numFmtId="178" fontId="1" fillId="0" borderId="2" xfId="0" applyNumberFormat="1" applyFont="1" applyFill="1" applyBorder="1" applyAlignment="1">
      <alignment horizontal="right" vertical="center"/>
    </xf>
    <xf numFmtId="179" fontId="1" fillId="0" borderId="2" xfId="0" applyNumberFormat="1" applyFont="1" applyFill="1" applyBorder="1" applyAlignment="1">
      <alignment horizontal="right" vertical="center"/>
    </xf>
    <xf numFmtId="0" fontId="0" fillId="0" borderId="0" xfId="0" applyFill="1" applyAlignment="1">
      <alignment horizontal="left"/>
    </xf>
    <xf numFmtId="0" fontId="1" fillId="0" borderId="4" xfId="0" applyFont="1" applyFill="1" applyBorder="1" applyAlignment="1">
      <alignment horizontal="left" vertical="center"/>
    </xf>
    <xf numFmtId="180" fontId="1" fillId="0" borderId="2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77" fontId="1" fillId="0" borderId="2" xfId="0" applyNumberFormat="1" applyFont="1" applyBorder="1" applyAlignment="1">
      <alignment horizontal="right" vertical="center"/>
    </xf>
    <xf numFmtId="0" fontId="5" fillId="0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0" xfId="0" applyFill="1"/>
    <xf numFmtId="0" fontId="1" fillId="2" borderId="2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right" vertical="center"/>
    </xf>
    <xf numFmtId="178" fontId="1" fillId="2" borderId="2" xfId="0" applyNumberFormat="1" applyFont="1" applyFill="1" applyBorder="1" applyAlignment="1">
      <alignment horizontal="right" vertical="center"/>
    </xf>
    <xf numFmtId="177" fontId="1" fillId="2" borderId="2" xfId="0" applyNumberFormat="1" applyFont="1" applyFill="1" applyBorder="1" applyAlignment="1">
      <alignment horizontal="right" vertical="center"/>
    </xf>
    <xf numFmtId="176" fontId="1" fillId="2" borderId="2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2"/>
  <sheetViews>
    <sheetView tabSelected="1" workbookViewId="0">
      <selection activeCell="F23" sqref="F23"/>
    </sheetView>
  </sheetViews>
  <sheetFormatPr defaultRowHeight="13.5" x14ac:dyDescent="0.15"/>
  <cols>
    <col min="1" max="1" width="8.75" style="8" customWidth="1"/>
    <col min="2" max="2" width="17.25" style="19" customWidth="1"/>
    <col min="3" max="3" width="5.125" style="3" customWidth="1"/>
    <col min="4" max="4" width="16.5" style="3" customWidth="1"/>
    <col min="5" max="5" width="8.375" style="3" customWidth="1"/>
    <col min="6" max="6" width="8.375" style="19" customWidth="1"/>
    <col min="7" max="7" width="7.875" style="19" customWidth="1"/>
    <col min="8" max="8" width="11.375" style="3" customWidth="1"/>
    <col min="9" max="9" width="5.875" style="3" customWidth="1"/>
    <col min="10" max="10" width="5.625" style="3" customWidth="1"/>
    <col min="11" max="11" width="9" style="19" customWidth="1"/>
    <col min="12" max="12" width="7.75" style="3" customWidth="1"/>
    <col min="13" max="13" width="7.5" style="19" customWidth="1"/>
    <col min="14" max="14" width="5.875" style="3" customWidth="1"/>
    <col min="15" max="15" width="9" style="3" customWidth="1"/>
    <col min="16" max="16" width="8.625" style="3" customWidth="1"/>
    <col min="17" max="17" width="10.25" style="3" customWidth="1"/>
    <col min="18" max="16384" width="9" style="3"/>
  </cols>
  <sheetData>
    <row r="1" spans="1:18" ht="16.5" x14ac:dyDescent="0.3">
      <c r="A1" s="25" t="s">
        <v>56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8" ht="18" customHeight="1" x14ac:dyDescent="0.15">
      <c r="A2" s="2" t="s">
        <v>0</v>
      </c>
      <c r="B2" s="15" t="s">
        <v>1</v>
      </c>
      <c r="C2" s="2" t="s">
        <v>2</v>
      </c>
      <c r="D2" s="2" t="s">
        <v>3</v>
      </c>
      <c r="E2" s="2" t="s">
        <v>4</v>
      </c>
      <c r="F2" s="16" t="s">
        <v>58</v>
      </c>
      <c r="G2" s="16" t="s">
        <v>60</v>
      </c>
      <c r="H2" s="2" t="s">
        <v>6</v>
      </c>
      <c r="I2" s="17" t="s">
        <v>57</v>
      </c>
      <c r="J2" s="2" t="s">
        <v>8</v>
      </c>
      <c r="K2" s="21" t="s">
        <v>61</v>
      </c>
      <c r="L2" s="1" t="s">
        <v>10</v>
      </c>
      <c r="M2" s="21" t="s">
        <v>62</v>
      </c>
      <c r="N2" s="14" t="s">
        <v>46</v>
      </c>
      <c r="O2" s="1" t="s">
        <v>11</v>
      </c>
      <c r="P2" s="1" t="s">
        <v>12</v>
      </c>
      <c r="Q2" s="1" t="s">
        <v>13</v>
      </c>
      <c r="R2" s="1" t="s">
        <v>59</v>
      </c>
    </row>
    <row r="3" spans="1:18" x14ac:dyDescent="0.15">
      <c r="A3" s="10">
        <v>43600</v>
      </c>
      <c r="B3" s="18" t="s">
        <v>63</v>
      </c>
      <c r="C3" s="12" t="s">
        <v>14</v>
      </c>
      <c r="D3" s="12" t="s">
        <v>15</v>
      </c>
      <c r="E3" s="12" t="s">
        <v>49</v>
      </c>
      <c r="F3" s="20" t="s">
        <v>64</v>
      </c>
      <c r="G3" s="20" t="s">
        <v>28</v>
      </c>
      <c r="H3" s="12" t="s">
        <v>29</v>
      </c>
      <c r="I3" s="4" t="s">
        <v>42</v>
      </c>
      <c r="J3" s="4" t="s">
        <v>19</v>
      </c>
      <c r="K3" s="23">
        <v>320</v>
      </c>
      <c r="L3" s="6">
        <v>26.68</v>
      </c>
      <c r="M3" s="22">
        <v>26.68</v>
      </c>
      <c r="N3" s="6">
        <f t="shared" ref="N3:N10" si="0">(M3-L3)*K3</f>
        <v>0</v>
      </c>
      <c r="O3" s="6">
        <f>M3*K3</f>
        <v>8537.6</v>
      </c>
      <c r="P3" s="7">
        <f t="shared" ref="P3:P10" si="1">O3*0.13</f>
        <v>1109.8880000000001</v>
      </c>
      <c r="Q3" s="7">
        <f t="shared" ref="Q3:Q10" si="2">P3+O3</f>
        <v>9647.4880000000012</v>
      </c>
    </row>
    <row r="4" spans="1:18" x14ac:dyDescent="0.15">
      <c r="A4" s="10">
        <v>43600</v>
      </c>
      <c r="B4" s="18" t="s">
        <v>48</v>
      </c>
      <c r="C4" s="12" t="s">
        <v>14</v>
      </c>
      <c r="D4" s="12" t="s">
        <v>15</v>
      </c>
      <c r="E4" s="12" t="s">
        <v>49</v>
      </c>
      <c r="F4" s="20" t="s">
        <v>65</v>
      </c>
      <c r="G4" s="20" t="s">
        <v>30</v>
      </c>
      <c r="H4" s="12" t="s">
        <v>31</v>
      </c>
      <c r="I4" s="4" t="s">
        <v>42</v>
      </c>
      <c r="J4" s="4" t="s">
        <v>19</v>
      </c>
      <c r="K4" s="23">
        <v>288</v>
      </c>
      <c r="L4" s="6">
        <v>30.85</v>
      </c>
      <c r="M4" s="22">
        <v>30.85</v>
      </c>
      <c r="N4" s="6">
        <f t="shared" si="0"/>
        <v>0</v>
      </c>
      <c r="O4" s="6">
        <f t="shared" ref="O4:O10" si="3">M4*K4</f>
        <v>8884.8000000000011</v>
      </c>
      <c r="P4" s="7">
        <f t="shared" si="1"/>
        <v>1155.0240000000001</v>
      </c>
      <c r="Q4" s="7">
        <f t="shared" si="2"/>
        <v>10039.824000000001</v>
      </c>
    </row>
    <row r="5" spans="1:18" x14ac:dyDescent="0.15">
      <c r="A5" s="10">
        <v>43607</v>
      </c>
      <c r="B5" s="18" t="s">
        <v>50</v>
      </c>
      <c r="C5" s="12" t="s">
        <v>14</v>
      </c>
      <c r="D5" s="12" t="s">
        <v>15</v>
      </c>
      <c r="E5" s="12" t="s">
        <v>51</v>
      </c>
      <c r="F5" s="20" t="s">
        <v>66</v>
      </c>
      <c r="G5" s="20" t="s">
        <v>28</v>
      </c>
      <c r="H5" s="12" t="s">
        <v>29</v>
      </c>
      <c r="I5" s="4" t="s">
        <v>42</v>
      </c>
      <c r="J5" s="4" t="s">
        <v>19</v>
      </c>
      <c r="K5" s="23">
        <v>320</v>
      </c>
      <c r="L5" s="6">
        <v>26.68</v>
      </c>
      <c r="M5" s="22">
        <v>26.68</v>
      </c>
      <c r="N5" s="6">
        <f t="shared" si="0"/>
        <v>0</v>
      </c>
      <c r="O5" s="6">
        <f t="shared" si="3"/>
        <v>8537.6</v>
      </c>
      <c r="P5" s="7">
        <f t="shared" si="1"/>
        <v>1109.8880000000001</v>
      </c>
      <c r="Q5" s="7">
        <f t="shared" si="2"/>
        <v>9647.4880000000012</v>
      </c>
    </row>
    <row r="6" spans="1:18" x14ac:dyDescent="0.15">
      <c r="A6" s="10">
        <v>43607</v>
      </c>
      <c r="B6" s="18" t="s">
        <v>50</v>
      </c>
      <c r="C6" s="12" t="s">
        <v>14</v>
      </c>
      <c r="D6" s="12" t="s">
        <v>15</v>
      </c>
      <c r="E6" s="12" t="s">
        <v>51</v>
      </c>
      <c r="F6" s="20" t="s">
        <v>66</v>
      </c>
      <c r="G6" s="20" t="s">
        <v>30</v>
      </c>
      <c r="H6" s="12" t="s">
        <v>31</v>
      </c>
      <c r="I6" s="4" t="s">
        <v>42</v>
      </c>
      <c r="J6" s="4" t="s">
        <v>19</v>
      </c>
      <c r="K6" s="23">
        <v>288</v>
      </c>
      <c r="L6" s="6">
        <v>30.85</v>
      </c>
      <c r="M6" s="22">
        <v>30.85</v>
      </c>
      <c r="N6" s="6">
        <f t="shared" si="0"/>
        <v>0</v>
      </c>
      <c r="O6" s="6">
        <f t="shared" si="3"/>
        <v>8884.8000000000011</v>
      </c>
      <c r="P6" s="7">
        <f t="shared" si="1"/>
        <v>1155.0240000000001</v>
      </c>
      <c r="Q6" s="7">
        <f t="shared" si="2"/>
        <v>10039.824000000001</v>
      </c>
    </row>
    <row r="7" spans="1:18" x14ac:dyDescent="0.15">
      <c r="A7" s="10">
        <v>43614</v>
      </c>
      <c r="B7" s="18" t="s">
        <v>52</v>
      </c>
      <c r="C7" s="12" t="s">
        <v>14</v>
      </c>
      <c r="D7" s="12" t="s">
        <v>15</v>
      </c>
      <c r="E7" s="12" t="s">
        <v>53</v>
      </c>
      <c r="F7" s="20" t="s">
        <v>65</v>
      </c>
      <c r="G7" s="20" t="s">
        <v>28</v>
      </c>
      <c r="H7" s="12" t="s">
        <v>29</v>
      </c>
      <c r="I7" s="4" t="s">
        <v>42</v>
      </c>
      <c r="J7" s="4" t="s">
        <v>19</v>
      </c>
      <c r="K7" s="23">
        <v>400</v>
      </c>
      <c r="L7" s="6">
        <v>26.68</v>
      </c>
      <c r="M7" s="22">
        <v>26.68</v>
      </c>
      <c r="N7" s="6">
        <f t="shared" si="0"/>
        <v>0</v>
      </c>
      <c r="O7" s="6">
        <f t="shared" si="3"/>
        <v>10672</v>
      </c>
      <c r="P7" s="7">
        <f t="shared" si="1"/>
        <v>1387.3600000000001</v>
      </c>
      <c r="Q7" s="7">
        <f t="shared" si="2"/>
        <v>12059.36</v>
      </c>
    </row>
    <row r="8" spans="1:18" x14ac:dyDescent="0.15">
      <c r="A8" s="10">
        <v>43614</v>
      </c>
      <c r="B8" s="18" t="s">
        <v>52</v>
      </c>
      <c r="C8" s="12" t="s">
        <v>14</v>
      </c>
      <c r="D8" s="12" t="s">
        <v>15</v>
      </c>
      <c r="E8" s="12" t="s">
        <v>53</v>
      </c>
      <c r="F8" s="20" t="s">
        <v>65</v>
      </c>
      <c r="G8" s="20" t="s">
        <v>30</v>
      </c>
      <c r="H8" s="12" t="s">
        <v>31</v>
      </c>
      <c r="I8" s="4" t="s">
        <v>42</v>
      </c>
      <c r="J8" s="4" t="s">
        <v>19</v>
      </c>
      <c r="K8" s="23">
        <v>384</v>
      </c>
      <c r="L8" s="6">
        <v>30.85</v>
      </c>
      <c r="M8" s="22">
        <v>30.85</v>
      </c>
      <c r="N8" s="6">
        <f t="shared" si="0"/>
        <v>0</v>
      </c>
      <c r="O8" s="6">
        <f t="shared" si="3"/>
        <v>11846.400000000001</v>
      </c>
      <c r="P8" s="7">
        <f t="shared" si="1"/>
        <v>1540.0320000000002</v>
      </c>
      <c r="Q8" s="7">
        <f t="shared" si="2"/>
        <v>13386.432000000001</v>
      </c>
    </row>
    <row r="9" spans="1:18" x14ac:dyDescent="0.15">
      <c r="A9" s="10">
        <v>43621</v>
      </c>
      <c r="B9" s="18" t="s">
        <v>54</v>
      </c>
      <c r="C9" s="12" t="s">
        <v>14</v>
      </c>
      <c r="D9" s="12" t="s">
        <v>15</v>
      </c>
      <c r="E9" s="12" t="s">
        <v>55</v>
      </c>
      <c r="F9" s="20" t="s">
        <v>65</v>
      </c>
      <c r="G9" s="20" t="s">
        <v>30</v>
      </c>
      <c r="H9" s="12" t="s">
        <v>31</v>
      </c>
      <c r="I9" s="4" t="s">
        <v>42</v>
      </c>
      <c r="J9" s="4" t="s">
        <v>19</v>
      </c>
      <c r="K9" s="23">
        <v>384</v>
      </c>
      <c r="L9" s="6">
        <v>30.85</v>
      </c>
      <c r="M9" s="22">
        <v>30.85</v>
      </c>
      <c r="N9" s="6">
        <f t="shared" si="0"/>
        <v>0</v>
      </c>
      <c r="O9" s="6">
        <f t="shared" si="3"/>
        <v>11846.400000000001</v>
      </c>
      <c r="P9" s="7">
        <f t="shared" si="1"/>
        <v>1540.0320000000002</v>
      </c>
      <c r="Q9" s="7">
        <f t="shared" si="2"/>
        <v>13386.432000000001</v>
      </c>
    </row>
    <row r="10" spans="1:18" x14ac:dyDescent="0.15">
      <c r="A10" s="10">
        <v>43621</v>
      </c>
      <c r="B10" s="18" t="s">
        <v>54</v>
      </c>
      <c r="C10" s="12" t="s">
        <v>14</v>
      </c>
      <c r="D10" s="12" t="s">
        <v>15</v>
      </c>
      <c r="E10" s="12" t="s">
        <v>55</v>
      </c>
      <c r="F10" s="20" t="s">
        <v>65</v>
      </c>
      <c r="G10" s="20" t="s">
        <v>28</v>
      </c>
      <c r="H10" s="12" t="s">
        <v>29</v>
      </c>
      <c r="I10" s="4" t="s">
        <v>42</v>
      </c>
      <c r="J10" s="4" t="s">
        <v>19</v>
      </c>
      <c r="K10" s="23">
        <v>320</v>
      </c>
      <c r="L10" s="6">
        <v>26.68</v>
      </c>
      <c r="M10" s="22">
        <v>26.68</v>
      </c>
      <c r="N10" s="6">
        <f t="shared" si="0"/>
        <v>0</v>
      </c>
      <c r="O10" s="6">
        <f t="shared" si="3"/>
        <v>8537.6</v>
      </c>
      <c r="P10" s="7">
        <f t="shared" si="1"/>
        <v>1109.8880000000001</v>
      </c>
      <c r="Q10" s="7">
        <f t="shared" si="2"/>
        <v>9647.4880000000012</v>
      </c>
    </row>
    <row r="11" spans="1:18" x14ac:dyDescent="0.15">
      <c r="J11" s="9" t="s">
        <v>20</v>
      </c>
      <c r="K11" s="24">
        <f>SUM(K3:K10)</f>
        <v>2704</v>
      </c>
      <c r="N11" s="6">
        <f>SUM(N3:N10)</f>
        <v>0</v>
      </c>
      <c r="O11" s="6">
        <f>SUM(O3:O10)</f>
        <v>77747.200000000012</v>
      </c>
      <c r="P11" s="6">
        <f>SUM(P3:P10)</f>
        <v>10107.136000000002</v>
      </c>
      <c r="Q11" s="6">
        <f>SUM(Q3:Q10)</f>
        <v>87854.335999999996</v>
      </c>
    </row>
    <row r="12" spans="1:18" x14ac:dyDescent="0.15">
      <c r="A12" s="3"/>
    </row>
  </sheetData>
  <autoFilter ref="A2:Q12"/>
  <mergeCells count="1">
    <mergeCell ref="A1:Q1"/>
  </mergeCells>
  <phoneticPr fontId="2" type="noConversion"/>
  <pageMargins left="0.34" right="0.43" top="0.75" bottom="0.75" header="0.3" footer="0.3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6"/>
  <sheetViews>
    <sheetView workbookViewId="0">
      <selection activeCell="B27" sqref="B27"/>
    </sheetView>
  </sheetViews>
  <sheetFormatPr defaultRowHeight="13.5" x14ac:dyDescent="0.15"/>
  <cols>
    <col min="1" max="1" width="10.5" style="8" customWidth="1"/>
    <col min="2" max="2" width="18" style="3" customWidth="1"/>
    <col min="3" max="3" width="6.125" style="3" customWidth="1"/>
    <col min="4" max="4" width="17" style="3" customWidth="1"/>
    <col min="5" max="5" width="9.125" style="3" customWidth="1"/>
    <col min="6" max="6" width="8.625" style="3" customWidth="1"/>
    <col min="7" max="7" width="12" style="3" customWidth="1"/>
    <col min="8" max="8" width="8.125" style="3" customWidth="1"/>
    <col min="9" max="9" width="5.625" style="3" customWidth="1"/>
    <col min="10" max="10" width="7" style="3" customWidth="1"/>
    <col min="11" max="11" width="7.75" style="3" customWidth="1"/>
    <col min="12" max="12" width="7.5" style="3" customWidth="1"/>
    <col min="13" max="13" width="5.875" style="3" customWidth="1"/>
    <col min="14" max="15" width="9" style="3" customWidth="1"/>
    <col min="16" max="16" width="6.375" style="3" customWidth="1"/>
    <col min="17" max="17" width="8.625" style="3" customWidth="1"/>
    <col min="18" max="18" width="10.25" style="3" customWidth="1"/>
    <col min="19" max="16384" width="9" style="3"/>
  </cols>
  <sheetData>
    <row r="1" spans="1:18" ht="18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4" t="s">
        <v>44</v>
      </c>
      <c r="M1" s="14" t="s">
        <v>46</v>
      </c>
      <c r="N1" s="1" t="s">
        <v>11</v>
      </c>
      <c r="O1" s="1" t="s">
        <v>45</v>
      </c>
      <c r="P1" s="14" t="s">
        <v>21</v>
      </c>
      <c r="Q1" s="1" t="s">
        <v>12</v>
      </c>
      <c r="R1" s="1" t="s">
        <v>13</v>
      </c>
    </row>
    <row r="2" spans="1:18" x14ac:dyDescent="0.15">
      <c r="A2" s="10">
        <v>43579</v>
      </c>
      <c r="B2" s="11" t="s">
        <v>22</v>
      </c>
      <c r="C2" s="12" t="s">
        <v>14</v>
      </c>
      <c r="D2" s="12" t="s">
        <v>15</v>
      </c>
      <c r="E2" s="12" t="s">
        <v>23</v>
      </c>
      <c r="F2" s="12" t="s">
        <v>16</v>
      </c>
      <c r="G2" s="12" t="s">
        <v>17</v>
      </c>
      <c r="H2" s="4" t="s">
        <v>18</v>
      </c>
      <c r="I2" s="4" t="s">
        <v>19</v>
      </c>
      <c r="J2" s="13">
        <v>448</v>
      </c>
      <c r="K2" s="6">
        <v>21.73</v>
      </c>
      <c r="L2" s="6">
        <v>21.73</v>
      </c>
      <c r="M2" s="6">
        <f>(L2-K2)*J2</f>
        <v>0</v>
      </c>
      <c r="N2" s="6">
        <f>L2*J2</f>
        <v>9735.0400000000009</v>
      </c>
      <c r="O2" s="6">
        <f>K2*J2</f>
        <v>9735.0400000000009</v>
      </c>
      <c r="P2" s="6">
        <v>0.13</v>
      </c>
      <c r="Q2" s="7">
        <f>N2*P2</f>
        <v>1265.5552000000002</v>
      </c>
      <c r="R2" s="7">
        <f t="shared" ref="R2:R9" si="0">N2+Q2</f>
        <v>11000.595200000002</v>
      </c>
    </row>
    <row r="3" spans="1:18" x14ac:dyDescent="0.15">
      <c r="A3" s="10">
        <v>43585</v>
      </c>
      <c r="B3" s="11" t="s">
        <v>24</v>
      </c>
      <c r="C3" s="12" t="s">
        <v>14</v>
      </c>
      <c r="D3" s="12" t="s">
        <v>15</v>
      </c>
      <c r="E3" s="12" t="s">
        <v>26</v>
      </c>
      <c r="F3" s="12" t="s">
        <v>28</v>
      </c>
      <c r="G3" s="12" t="s">
        <v>29</v>
      </c>
      <c r="H3" s="4" t="s">
        <v>41</v>
      </c>
      <c r="I3" s="4" t="s">
        <v>19</v>
      </c>
      <c r="J3" s="13">
        <v>400</v>
      </c>
      <c r="K3" s="6">
        <v>26.68</v>
      </c>
      <c r="L3" s="6">
        <v>26.68</v>
      </c>
      <c r="M3" s="6">
        <f t="shared" ref="M3:M9" si="1">(L3-K3)*J3</f>
        <v>0</v>
      </c>
      <c r="N3" s="6">
        <f t="shared" ref="N3:N9" si="2">L3*J3</f>
        <v>10672</v>
      </c>
      <c r="O3" s="6">
        <f t="shared" ref="O3:O9" si="3">K3*J3</f>
        <v>10672</v>
      </c>
      <c r="P3" s="6">
        <v>0.13</v>
      </c>
      <c r="Q3" s="7">
        <f t="shared" ref="Q3:Q9" si="4">N3*P3</f>
        <v>1387.3600000000001</v>
      </c>
      <c r="R3" s="7">
        <f t="shared" si="0"/>
        <v>12059.36</v>
      </c>
    </row>
    <row r="4" spans="1:18" x14ac:dyDescent="0.15">
      <c r="A4" s="10">
        <v>43585</v>
      </c>
      <c r="B4" s="11" t="s">
        <v>24</v>
      </c>
      <c r="C4" s="12" t="s">
        <v>14</v>
      </c>
      <c r="D4" s="12" t="s">
        <v>15</v>
      </c>
      <c r="E4" s="12" t="s">
        <v>26</v>
      </c>
      <c r="F4" s="12" t="s">
        <v>30</v>
      </c>
      <c r="G4" s="12" t="s">
        <v>31</v>
      </c>
      <c r="H4" s="4" t="s">
        <v>42</v>
      </c>
      <c r="I4" s="4" t="s">
        <v>19</v>
      </c>
      <c r="J4" s="13">
        <v>384</v>
      </c>
      <c r="K4" s="6">
        <v>30.85</v>
      </c>
      <c r="L4" s="6">
        <v>30.85</v>
      </c>
      <c r="M4" s="6">
        <f t="shared" si="1"/>
        <v>0</v>
      </c>
      <c r="N4" s="6">
        <f t="shared" si="2"/>
        <v>11846.400000000001</v>
      </c>
      <c r="O4" s="6">
        <f t="shared" si="3"/>
        <v>11846.400000000001</v>
      </c>
      <c r="P4" s="6">
        <v>0.13</v>
      </c>
      <c r="Q4" s="7">
        <f t="shared" si="4"/>
        <v>1540.0320000000002</v>
      </c>
      <c r="R4" s="7">
        <f t="shared" si="0"/>
        <v>13386.432000000001</v>
      </c>
    </row>
    <row r="5" spans="1:18" x14ac:dyDescent="0.15">
      <c r="A5" s="10">
        <v>43585</v>
      </c>
      <c r="B5" s="11" t="s">
        <v>25</v>
      </c>
      <c r="C5" s="12" t="s">
        <v>14</v>
      </c>
      <c r="D5" s="12" t="s">
        <v>15</v>
      </c>
      <c r="E5" s="12" t="s">
        <v>27</v>
      </c>
      <c r="F5" s="12" t="s">
        <v>32</v>
      </c>
      <c r="G5" s="12" t="s">
        <v>33</v>
      </c>
      <c r="H5" s="4" t="s">
        <v>42</v>
      </c>
      <c r="I5" s="4" t="s">
        <v>19</v>
      </c>
      <c r="J5" s="13">
        <v>32</v>
      </c>
      <c r="K5" s="6">
        <v>25.64</v>
      </c>
      <c r="L5" s="6">
        <v>24.26</v>
      </c>
      <c r="M5" s="6">
        <f t="shared" si="1"/>
        <v>-44.159999999999968</v>
      </c>
      <c r="N5" s="6">
        <f t="shared" si="2"/>
        <v>776.32</v>
      </c>
      <c r="O5" s="6">
        <f t="shared" si="3"/>
        <v>820.48</v>
      </c>
      <c r="P5" s="6">
        <v>0.13</v>
      </c>
      <c r="Q5" s="7">
        <f t="shared" si="4"/>
        <v>100.92160000000001</v>
      </c>
      <c r="R5" s="7">
        <f t="shared" si="0"/>
        <v>877.24160000000006</v>
      </c>
    </row>
    <row r="6" spans="1:18" x14ac:dyDescent="0.15">
      <c r="A6" s="10">
        <v>43585</v>
      </c>
      <c r="B6" s="11" t="s">
        <v>25</v>
      </c>
      <c r="C6" s="12" t="s">
        <v>14</v>
      </c>
      <c r="D6" s="12" t="s">
        <v>15</v>
      </c>
      <c r="E6" s="12" t="s">
        <v>27</v>
      </c>
      <c r="F6" s="12" t="s">
        <v>34</v>
      </c>
      <c r="G6" s="12" t="s">
        <v>35</v>
      </c>
      <c r="H6" s="4" t="s">
        <v>42</v>
      </c>
      <c r="I6" s="4" t="s">
        <v>19</v>
      </c>
      <c r="J6" s="13">
        <v>57</v>
      </c>
      <c r="K6" s="6">
        <v>14.35</v>
      </c>
      <c r="L6" s="6">
        <v>13.56</v>
      </c>
      <c r="M6" s="6">
        <f t="shared" si="1"/>
        <v>-45.029999999999951</v>
      </c>
      <c r="N6" s="6">
        <f t="shared" si="2"/>
        <v>772.92000000000007</v>
      </c>
      <c r="O6" s="6">
        <f t="shared" si="3"/>
        <v>817.94999999999993</v>
      </c>
      <c r="P6" s="6">
        <v>0.13</v>
      </c>
      <c r="Q6" s="7">
        <f t="shared" si="4"/>
        <v>100.47960000000002</v>
      </c>
      <c r="R6" s="7">
        <f t="shared" si="0"/>
        <v>873.39960000000008</v>
      </c>
    </row>
    <row r="7" spans="1:18" x14ac:dyDescent="0.15">
      <c r="A7" s="10">
        <v>43585</v>
      </c>
      <c r="B7" s="11" t="s">
        <v>25</v>
      </c>
      <c r="C7" s="12" t="s">
        <v>14</v>
      </c>
      <c r="D7" s="12" t="s">
        <v>15</v>
      </c>
      <c r="E7" s="12" t="s">
        <v>27</v>
      </c>
      <c r="F7" s="12" t="s">
        <v>36</v>
      </c>
      <c r="G7" s="12" t="s">
        <v>37</v>
      </c>
      <c r="H7" s="4" t="s">
        <v>42</v>
      </c>
      <c r="I7" s="4" t="s">
        <v>19</v>
      </c>
      <c r="J7" s="13">
        <v>22</v>
      </c>
      <c r="K7" s="6">
        <v>29.03</v>
      </c>
      <c r="L7" s="6">
        <v>27.3</v>
      </c>
      <c r="M7" s="6">
        <f t="shared" si="1"/>
        <v>-38.060000000000009</v>
      </c>
      <c r="N7" s="6">
        <f t="shared" si="2"/>
        <v>600.6</v>
      </c>
      <c r="O7" s="6">
        <f t="shared" si="3"/>
        <v>638.66000000000008</v>
      </c>
      <c r="P7" s="6">
        <v>0.13</v>
      </c>
      <c r="Q7" s="7">
        <f t="shared" si="4"/>
        <v>78.078000000000003</v>
      </c>
      <c r="R7" s="7">
        <f t="shared" si="0"/>
        <v>678.678</v>
      </c>
    </row>
    <row r="8" spans="1:18" x14ac:dyDescent="0.15">
      <c r="A8" s="10">
        <v>43593</v>
      </c>
      <c r="B8" s="11" t="s">
        <v>38</v>
      </c>
      <c r="C8" s="12" t="s">
        <v>14</v>
      </c>
      <c r="D8" s="12" t="s">
        <v>15</v>
      </c>
      <c r="E8" s="12" t="s">
        <v>39</v>
      </c>
      <c r="F8" s="12" t="s">
        <v>28</v>
      </c>
      <c r="G8" s="12" t="s">
        <v>29</v>
      </c>
      <c r="H8" s="4" t="s">
        <v>18</v>
      </c>
      <c r="I8" s="4" t="s">
        <v>19</v>
      </c>
      <c r="J8" s="13">
        <v>80</v>
      </c>
      <c r="K8" s="6">
        <v>26.68</v>
      </c>
      <c r="L8" s="6">
        <v>26.68</v>
      </c>
      <c r="M8" s="6">
        <f t="shared" si="1"/>
        <v>0</v>
      </c>
      <c r="N8" s="6">
        <f t="shared" si="2"/>
        <v>2134.4</v>
      </c>
      <c r="O8" s="6">
        <f t="shared" si="3"/>
        <v>2134.4</v>
      </c>
      <c r="P8" s="6">
        <v>0.13</v>
      </c>
      <c r="Q8" s="7">
        <f t="shared" si="4"/>
        <v>277.47200000000004</v>
      </c>
      <c r="R8" s="7">
        <f t="shared" si="0"/>
        <v>2411.8720000000003</v>
      </c>
    </row>
    <row r="9" spans="1:18" x14ac:dyDescent="0.15">
      <c r="A9" s="10">
        <v>43593</v>
      </c>
      <c r="B9" s="11" t="s">
        <v>38</v>
      </c>
      <c r="C9" s="12" t="s">
        <v>14</v>
      </c>
      <c r="D9" s="12" t="s">
        <v>15</v>
      </c>
      <c r="E9" s="12" t="s">
        <v>39</v>
      </c>
      <c r="F9" s="12" t="s">
        <v>30</v>
      </c>
      <c r="G9" s="12" t="s">
        <v>31</v>
      </c>
      <c r="H9" s="4" t="s">
        <v>43</v>
      </c>
      <c r="I9" s="4" t="s">
        <v>19</v>
      </c>
      <c r="J9" s="13">
        <v>192</v>
      </c>
      <c r="K9" s="6">
        <v>30.85</v>
      </c>
      <c r="L9" s="6">
        <v>30.85</v>
      </c>
      <c r="M9" s="6">
        <f t="shared" si="1"/>
        <v>0</v>
      </c>
      <c r="N9" s="6">
        <f t="shared" si="2"/>
        <v>5923.2000000000007</v>
      </c>
      <c r="O9" s="6">
        <f t="shared" si="3"/>
        <v>5923.2000000000007</v>
      </c>
      <c r="P9" s="6">
        <v>0.13</v>
      </c>
      <c r="Q9" s="7">
        <f t="shared" si="4"/>
        <v>770.01600000000008</v>
      </c>
      <c r="R9" s="7">
        <f t="shared" si="0"/>
        <v>6693.2160000000003</v>
      </c>
    </row>
    <row r="10" spans="1:18" x14ac:dyDescent="0.15">
      <c r="I10" s="9" t="s">
        <v>20</v>
      </c>
      <c r="J10" s="5">
        <f>SUM(J2:J9)</f>
        <v>1615</v>
      </c>
      <c r="M10" s="6">
        <f>SUM(M2:M9)</f>
        <v>-127.24999999999991</v>
      </c>
      <c r="N10" s="6">
        <f>SUM(N2:N9)</f>
        <v>42460.880000000005</v>
      </c>
      <c r="O10" s="6">
        <f t="shared" ref="O10:R10" si="5">SUM(O2:O9)</f>
        <v>42588.130000000005</v>
      </c>
      <c r="P10" s="6"/>
      <c r="Q10" s="6">
        <f t="shared" si="5"/>
        <v>5519.9143999999997</v>
      </c>
      <c r="R10" s="6">
        <f t="shared" si="5"/>
        <v>47980.794400000006</v>
      </c>
    </row>
    <row r="11" spans="1:18" ht="16.5" x14ac:dyDescent="0.3">
      <c r="A11" s="25" t="s">
        <v>40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</row>
    <row r="13" spans="1:18" x14ac:dyDescent="0.15">
      <c r="B13" s="12" t="s">
        <v>47</v>
      </c>
    </row>
    <row r="14" spans="1:18" x14ac:dyDescent="0.15">
      <c r="B14" s="12" t="s">
        <v>33</v>
      </c>
      <c r="C14" s="6">
        <v>24.26</v>
      </c>
    </row>
    <row r="15" spans="1:18" x14ac:dyDescent="0.15">
      <c r="B15" s="12" t="s">
        <v>35</v>
      </c>
      <c r="C15" s="6">
        <v>13.56</v>
      </c>
    </row>
    <row r="16" spans="1:18" x14ac:dyDescent="0.15">
      <c r="B16" s="12" t="s">
        <v>37</v>
      </c>
      <c r="C16" s="6">
        <v>27.3</v>
      </c>
    </row>
  </sheetData>
  <autoFilter ref="A1:R11"/>
  <mergeCells count="1">
    <mergeCell ref="A11:R11"/>
  </mergeCells>
  <phoneticPr fontId="2" type="noConversion"/>
  <pageMargins left="0.34" right="0.43" top="0.75" bottom="0.75" header="0.3" footer="0.3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6月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2019-08-12T07:38:15Z</dcterms:modified>
</cp:coreProperties>
</file>