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7DDAF2F1-1D59-41CF-8837-40AD4F2B6891}" xr6:coauthVersionLast="47" xr6:coauthVersionMax="47" xr10:uidLastSave="{00000000-0000-0000-0000-000000000000}"/>
  <bookViews>
    <workbookView xWindow="22932" yWindow="-108" windowWidth="23256" windowHeight="13176" activeTab="2" xr2:uid="{9F84362E-7FEC-4550-BE3D-7942C3775CA8}"/>
  </bookViews>
  <sheets>
    <sheet name="carbon" sheetId="1" r:id="rId1"/>
    <sheet name="pla" sheetId="2" r:id="rId2"/>
    <sheet name="Sheet1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H38" i="3"/>
  <c r="E45" i="3"/>
  <c r="B50" i="3"/>
  <c r="B48" i="3"/>
  <c r="B47" i="3"/>
  <c r="B46" i="3"/>
  <c r="D21" i="3"/>
  <c r="E41" i="3"/>
  <c r="F41" i="3"/>
  <c r="G41" i="3"/>
  <c r="D41" i="3"/>
  <c r="E40" i="3"/>
  <c r="D40" i="3"/>
  <c r="J13" i="3" l="1"/>
  <c r="J12" i="3"/>
  <c r="J11" i="3"/>
  <c r="I9" i="3"/>
  <c r="I8" i="3"/>
  <c r="I6" i="3"/>
  <c r="I5" i="3"/>
  <c r="H13" i="3"/>
  <c r="H12" i="3"/>
  <c r="H11" i="3"/>
  <c r="G38" i="3" s="1"/>
  <c r="G40" i="3" s="1"/>
  <c r="I3" i="3"/>
  <c r="I7" i="3" s="1"/>
  <c r="J3" i="3"/>
  <c r="J10" i="3" s="1"/>
  <c r="H3" i="3"/>
  <c r="H10" i="3" s="1"/>
  <c r="E13" i="3"/>
  <c r="E12" i="3"/>
  <c r="E11" i="3"/>
  <c r="E10" i="3"/>
  <c r="E9" i="3"/>
  <c r="E8" i="3"/>
  <c r="D12" i="3"/>
  <c r="C12" i="3"/>
  <c r="C11" i="3"/>
  <c r="F38" i="3" s="1"/>
  <c r="F40" i="3" s="1"/>
  <c r="C10" i="3"/>
  <c r="C8" i="3"/>
  <c r="C7" i="3"/>
  <c r="E6" i="3"/>
  <c r="D6" i="3"/>
  <c r="C6" i="3"/>
  <c r="C5" i="3"/>
  <c r="E3" i="3"/>
  <c r="E7" i="3" s="1"/>
  <c r="D3" i="3"/>
  <c r="D13" i="3" s="1"/>
  <c r="C3" i="3"/>
  <c r="C9" i="3" s="1"/>
  <c r="C4" i="3" l="1"/>
  <c r="I10" i="3"/>
  <c r="C13" i="3"/>
  <c r="H4" i="3"/>
  <c r="I11" i="3"/>
  <c r="G39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<sst xmlns="http://schemas.openxmlformats.org/spreadsheetml/2006/main" count="112" uniqueCount="72">
  <si>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</si>
  <si>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</si>
  <si>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</si>
  <si>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</si>
  <si>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</si>
  <si>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</si>
  <si>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</si>
  <si>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</si>
  <si>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</si>
  <si>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</si>
  <si>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</si>
  <si>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</si>
  <si>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</si>
  <si>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</si>
  <si>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</si>
  <si>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</si>
  <si>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</si>
  <si>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</si>
  <si>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</si>
  <si>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</si>
  <si>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</si>
  <si>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</si>
  <si>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</si>
  <si>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</si>
  <si>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</si>
  <si>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</si>
  <si>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</si>
  <si>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</si>
  <si>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</si>
  <si>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</si>
  <si>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</si>
  <si>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</si>
  <si>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</si>
  <si>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</si>
  <si>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</si>
  <si>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</si>
  <si>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</si>
  <si>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</si>
  <si>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</si>
  <si>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</si>
  <si>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</si>
  <si>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</si>
  <si>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</si>
  <si>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</si>
  <si>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</si>
  <si>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</si>
  <si>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</si>
  <si>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</si>
  <si>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</si>
  <si>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</si>
  <si>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</si>
  <si>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</si>
  <si>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</si>
  <si>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</si>
  <si>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</si>
  <si>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</si>
  <si>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</si>
  <si>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</si>
  <si>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</si>
  <si>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</si>
  <si>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</si>
  <si>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</si>
  <si>
    <t>csbemt</t>
    <phoneticPr fontId="1" type="noConversion"/>
  </si>
  <si>
    <t>2 blades</t>
    <phoneticPr fontId="1" type="noConversion"/>
  </si>
  <si>
    <t>BEMT</t>
  </si>
  <si>
    <t>BEMT</t>
    <phoneticPr fontId="1" type="noConversion"/>
  </si>
  <si>
    <t>상대오차(Torque), %</t>
  </si>
  <si>
    <t>상대오차(Thrust), %</t>
  </si>
  <si>
    <t xml:space="preserve">6000RPM </t>
  </si>
  <si>
    <t>qblade</t>
  </si>
  <si>
    <t>Carbon</t>
  </si>
  <si>
    <t>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</si>
</sst>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sz val="11"/>
      <color theme="1" tint="0.1499984740745262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/>
      </right>
      <top style="thin">
        <color theme="0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 style="thin">
        <color theme="2" tint="-9.9978637043366805E-2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0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" fillId="0" borderId="3" xfId="0" applyNumberFormat="1" applyFont="1" applyBorder="1">
      <alignment vertical="center"/>
    </xf>
    <xf numFmtId="2" fontId="3" fillId="0" borderId="6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2" fontId="3" fillId="0" borderId="7" xfId="0" applyNumberFormat="1" applyFont="1" applyBorder="1">
      <alignment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995-8BF9-FB6C3591315B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995-8BF9-FB6C3591315B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Sheet3!$H$18:$H$27</c:f>
              <c:numCache>
                <c:formatCode>General</c:formatCode>
                <c:ptCount val="10"/>
                <c:pt idx="0">
                  <c:v>0.91933877306383804</c:v>
                </c:pt>
                <c:pt idx="1">
                  <c:v>1.3238478332119199</c:v>
                </c:pt>
                <c:pt idx="2">
                  <c:v>1.8019039952051199</c:v>
                </c:pt>
                <c:pt idx="3">
                  <c:v>2.3535072590434201</c:v>
                </c:pt>
                <c:pt idx="4">
                  <c:v>2.9786576247268299</c:v>
                </c:pt>
                <c:pt idx="5">
                  <c:v>3.67735509225535</c:v>
                </c:pt>
                <c:pt idx="6">
                  <c:v>4.4495996616289704</c:v>
                </c:pt>
                <c:pt idx="7">
                  <c:v>5.2953913328477098</c:v>
                </c:pt>
                <c:pt idx="8">
                  <c:v>6.2147301059115403</c:v>
                </c:pt>
                <c:pt idx="9">
                  <c:v>7.2076159808204903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995-8BF9-FB6C3591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</a:t>
            </a:r>
            <a:r>
              <a:rPr lang="en-US" altLang="ko-KR" baseline="0"/>
              <a:t> </a:t>
            </a:r>
            <a:r>
              <a:rPr lang="en-US" altLang="ko-KR"/>
              <a:t>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E41-B517-7E5B37A096E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E41-B517-7E5B37A096E1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Sheet3!$G$18:$G$27</c:f>
              <c:numCache>
                <c:formatCode>General</c:formatCode>
                <c:ptCount val="10"/>
                <c:pt idx="0">
                  <c:v>9.7541419774452007E-2</c:v>
                </c:pt>
                <c:pt idx="1">
                  <c:v>0.14045964447521</c:v>
                </c:pt>
                <c:pt idx="2">
                  <c:v>0.191181182757926</c:v>
                </c:pt>
                <c:pt idx="3">
                  <c:v>0.249706034622597</c:v>
                </c:pt>
                <c:pt idx="4">
                  <c:v>0.316034200069224</c:v>
                </c:pt>
                <c:pt idx="5">
                  <c:v>0.39016567909780803</c:v>
                </c:pt>
                <c:pt idx="6">
                  <c:v>0.47210047170834701</c:v>
                </c:pt>
                <c:pt idx="7">
                  <c:v>0.56183857790084302</c:v>
                </c:pt>
                <c:pt idx="8">
                  <c:v>0.65937999767529598</c:v>
                </c:pt>
                <c:pt idx="9">
                  <c:v>0.76472473103170402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E41-B517-7E5B37A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319244</xdr:colOff>
      <xdr:row>21</xdr:row>
      <xdr:rowOff>49782</xdr:rowOff>
    </xdr:from>
    <xdr:to>
      <xdr:col>28</xdr:col>
      <xdr:colOff>376393</xdr:colOff>
      <xdr:row>38</xdr:row>
      <xdr:rowOff>68832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7FFDA-0188-49C4-9B44-710F48D9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3</xdr:row>
      <xdr:rowOff>152400</xdr:rowOff>
    </xdr:from>
    <xdr:to>
      <xdr:col>28</xdr:col>
      <xdr:colOff>409574</xdr:colOff>
      <xdr:row>20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2B5B85C-AC51-4E74-BDAD-88D0649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7.399999999999999" x14ac:dyDescent="0.4"/>
  <cols>
    <col min="9" max="9" width="20.8984375" customWidth="1"/>
    <col min="10" max="10" width="23.69921875" customWidth="1"/>
    <col min="12" max="12" width="13" customWidth="1"/>
    <col min="14" max="14" width="32.8984375" customWidth="1"/>
    <col min="20" max="20" width="22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4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4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4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4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4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4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4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4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4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4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4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4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4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4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4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4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4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4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4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4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4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4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4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4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4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4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4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4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4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4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4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4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4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4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4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4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4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4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4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4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4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4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4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4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4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4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4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4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4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4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4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4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4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4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4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4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4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4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4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4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4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4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4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4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4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4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4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4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4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4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4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4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4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4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4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4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4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4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4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4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4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4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4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4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4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4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4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4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4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4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4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4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4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4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4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4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4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4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4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4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4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4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4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4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4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4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4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4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4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4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4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4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4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4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4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4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4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4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4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4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4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4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4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4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4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4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4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4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4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4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4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4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4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4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4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4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4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4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4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4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4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4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4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4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4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4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4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4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4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4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4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4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4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4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4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4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4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4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4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4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4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4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4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4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4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4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4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4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4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4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4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4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4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4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4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4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4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4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4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4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4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4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4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4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4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4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4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4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4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4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4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4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4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4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4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4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4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4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4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4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4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4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4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4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4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4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4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4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4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4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4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4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4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4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4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4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4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4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4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4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4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4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4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4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4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4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4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4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4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4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4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4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4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4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4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4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4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4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4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4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4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4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4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4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4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4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4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4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4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4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4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4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4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4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4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4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4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4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4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4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4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4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4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4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4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4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4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4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4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4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4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4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4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4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4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4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4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4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4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4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4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4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4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4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4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4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4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4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4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4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4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4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4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4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4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4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4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4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4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4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4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4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4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4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4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4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4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4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4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4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4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4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4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4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4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4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4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4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4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4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4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4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4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4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4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4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4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4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4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4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4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4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4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4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4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4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4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4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4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4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4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4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4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4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4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4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4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4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4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4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4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4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4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4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4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4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4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4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4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4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4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4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4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4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4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4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4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4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4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4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4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4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4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4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4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4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4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4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4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4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4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4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4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4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4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4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4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4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4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4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4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4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4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4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4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4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4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4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4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4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4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4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4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4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4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4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4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4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4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4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4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4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4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4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4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4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4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4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4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4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4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4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4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4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4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4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4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4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4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4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4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4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4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4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4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4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4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4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4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4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4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4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4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4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4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4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4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4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4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4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4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4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4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4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4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4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4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4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4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4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4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4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4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4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4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4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4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4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4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4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4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4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4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4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4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4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4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4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4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4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4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4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4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4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4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4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4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4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4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4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4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4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4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4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4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4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4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4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4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4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4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4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4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4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4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4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4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4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4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4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4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4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4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4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4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4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4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4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4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4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4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4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4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4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4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4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4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4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4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4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4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4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4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4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4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4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4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4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4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4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4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4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4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4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4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4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4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4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4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4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4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4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4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4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4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4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4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4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4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4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4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4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4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4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4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4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4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4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4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4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4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4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4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4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4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4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4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4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4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4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4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4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4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4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4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4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4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4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4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4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4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4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4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4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4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4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4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4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4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4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4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4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4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4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4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4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4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4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4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4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4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4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4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4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4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4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4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4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4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4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4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4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4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4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4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4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4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4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4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4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4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4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4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4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4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4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4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4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4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4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4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4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4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4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4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4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4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4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4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4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4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4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4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4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4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4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4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4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4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4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4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4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4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4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4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4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4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4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4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4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4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4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4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4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4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4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4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4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4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4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4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4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4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4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4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4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4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4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4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4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4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4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4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4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4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4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4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4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4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4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4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4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4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4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4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4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4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4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4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4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4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4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4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4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4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4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4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4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4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4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4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4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4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4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4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4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4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4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4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4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4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4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4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4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4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4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4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4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4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4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4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4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4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4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4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4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4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4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4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4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4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4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4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4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4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4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4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4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4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4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4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4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4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4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4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4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4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4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4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4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4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4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4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4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4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4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4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4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4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4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4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4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4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4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4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4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4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4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4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4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4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4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4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4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4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4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4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4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4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4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4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4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4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4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4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4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4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4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4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4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4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4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4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4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4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4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4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4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4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4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4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4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4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4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4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4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4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4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4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4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4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4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4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4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4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4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4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4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4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4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4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4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4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4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4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4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4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4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4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4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4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4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4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4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4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4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4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4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4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4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4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4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4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4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4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4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4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4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4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4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4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4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4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4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4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4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4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4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4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4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4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4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4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4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4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4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4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4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4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4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4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4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4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4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4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4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4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4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4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4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4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4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4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4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4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4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4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4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4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4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4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4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4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4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4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4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4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4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4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4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4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4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4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4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4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4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4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4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4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4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4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4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4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4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4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4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4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4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4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4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4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4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4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4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4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4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4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4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4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4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4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4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4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4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4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4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4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4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4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4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4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4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4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4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4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4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4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4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4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4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4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4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4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4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4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4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4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4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4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4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4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4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4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4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4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4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4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4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4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4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4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4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4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4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4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4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4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4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4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4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4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4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4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4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4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4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4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4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4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4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4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4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4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4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4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4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4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4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4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4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4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4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4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4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4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4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4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4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4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4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4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4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4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4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4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4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4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4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4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4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4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4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4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4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4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4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4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4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4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4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4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4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4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4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4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4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4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4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4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4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4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4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4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4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4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4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4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4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4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4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4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4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4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4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4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4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4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4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4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4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4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4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4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4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4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4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4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4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4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4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4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4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4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4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4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4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4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4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4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4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4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4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4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4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4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4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4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4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4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4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4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4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4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4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4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4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4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4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4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4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4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4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4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4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4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4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4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4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4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4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4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4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4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4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4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4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4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4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4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4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4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4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4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4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4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4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4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4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4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4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4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4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4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4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4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4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4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4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4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4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4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4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4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4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4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4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4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4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4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4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4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4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4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4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4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4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4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4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4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4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4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4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4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4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4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4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4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4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4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4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4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4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4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4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4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4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4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4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4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4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4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4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4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4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4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4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4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4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4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4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4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4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4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4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4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4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4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4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4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4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4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4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4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4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4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4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4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4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4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4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4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4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4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4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4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4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4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4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4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4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4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4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4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4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4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4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4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4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4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4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4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4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4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4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4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4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4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4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4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4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4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4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4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4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4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4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4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4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4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4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4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4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4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4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4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4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4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4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4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4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4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4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4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4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4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4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4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4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4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4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4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4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4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4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4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4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4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4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4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4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4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4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4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4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4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4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4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4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4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4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4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4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4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4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4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4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4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4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4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4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4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4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4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4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4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4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4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4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4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4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4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4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4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4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4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4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4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4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4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4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4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4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4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4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4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4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4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4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4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4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4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4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4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4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4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4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4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4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4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4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4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4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4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4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4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4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4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4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4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4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4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4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4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4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4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4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4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4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4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4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4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4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4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4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4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4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4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4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4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4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4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4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4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4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4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4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4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4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4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4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4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4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4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4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4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4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4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4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4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4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4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4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4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4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4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4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4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4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4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4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4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4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4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4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4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4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4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4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4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4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4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4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4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4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4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4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4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4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4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4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4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4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4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4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4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4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4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4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4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4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4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4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4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4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4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4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4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4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4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4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4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4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4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4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4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4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4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4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4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4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4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4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4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4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4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4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4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4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4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4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4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4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4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4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4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4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4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4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4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4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4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4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4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4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4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4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4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4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4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4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4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4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4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4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4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4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4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4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4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4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4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4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4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4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4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4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4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4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4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4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4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4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4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4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4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4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4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4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4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4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4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4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4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4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4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4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4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4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4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4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4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4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4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4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4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4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4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4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4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4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4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4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4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4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4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4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4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4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4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4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4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4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4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4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4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4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4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4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4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4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4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4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4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4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4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4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4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4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4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4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4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4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4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4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4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4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4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4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4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4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4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4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4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4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4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4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4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4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4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4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4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4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4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4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4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4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4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4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4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4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4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4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4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4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4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4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4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4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4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4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4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4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4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4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4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4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4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4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4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4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4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4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4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4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4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4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4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4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4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4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4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4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4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4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4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4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4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4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4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4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4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4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4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4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4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4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4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4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4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4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4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4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4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4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4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4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4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4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4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4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4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4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4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4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4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4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4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4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4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4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4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4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4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4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4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4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4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4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4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4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4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4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4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4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4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4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4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4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4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4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4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4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4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4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4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4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4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4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4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4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4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4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4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4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4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4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4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4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4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4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4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4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4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4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4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4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4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4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4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4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4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4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4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4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4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4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4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4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4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4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4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4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4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4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4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4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4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4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4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4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4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4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4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4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4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4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4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4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4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4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4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4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4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4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4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4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4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4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4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4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4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4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4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4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4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4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4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4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4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4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4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4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4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4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4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4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4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4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4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4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4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4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4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4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4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4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4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4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4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4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4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4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4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4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4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4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4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4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4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4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4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4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4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4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4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4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4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4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4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4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4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4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4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4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4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4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4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4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4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4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4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4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4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4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4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4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4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4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4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4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4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4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4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4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4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4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4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4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4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4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4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4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4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4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4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4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4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4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4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4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4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4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4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4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4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4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4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4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4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4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4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4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4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4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4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4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4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4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4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4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4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4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4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4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4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4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4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4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4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4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4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4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4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4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4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4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4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4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4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4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4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4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4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4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4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4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4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4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4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4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4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4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4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4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4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4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4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4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4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4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4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4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4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4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4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4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4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4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4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4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4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4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4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4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4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4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4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4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4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4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4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4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4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4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4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4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4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4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4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4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4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4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4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4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4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4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4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4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4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4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4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4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4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4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4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4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4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4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4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4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4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4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4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4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4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4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4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4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4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4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4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4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4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4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4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4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4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4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4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4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4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4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4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4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4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4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4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4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4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4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4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4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4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4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4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4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4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4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4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4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4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4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4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4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4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4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4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4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4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4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4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4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4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4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4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4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4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4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4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4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4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4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4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4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4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4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4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4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4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4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4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4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4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4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4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4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4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4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4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4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4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4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4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4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4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4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4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4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4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4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4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4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4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4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4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4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4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4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4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4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4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4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4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4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4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4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4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4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4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4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4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4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4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4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4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4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4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4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4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4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4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4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4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4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4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4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4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4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4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4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4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4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4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4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4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4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4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4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4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4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4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4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4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4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4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4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4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4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4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4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4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4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4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4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4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4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4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4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4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4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4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4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4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4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4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4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4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4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4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4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4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4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4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4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4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4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4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4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4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4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4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4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4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4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4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4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4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4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4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4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4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4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4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4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4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4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4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4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4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4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4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4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4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4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4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4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4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4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4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4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4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4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4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4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4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4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4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4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4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4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4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4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4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4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4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4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4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4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4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4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4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4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4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4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4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4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4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4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4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4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4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4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4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4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4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4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4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4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4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4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4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4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4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4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4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4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4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4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4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4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4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4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4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4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4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4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4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4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4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4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4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4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4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4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4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4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4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4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4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4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4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4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4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4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4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4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4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4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4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4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4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4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4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4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4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4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4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4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4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4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4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4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4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4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4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4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4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4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4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4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4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4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4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4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4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4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4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4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4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4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4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4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4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4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4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4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4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4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4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4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4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4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4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4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4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4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4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4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4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4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4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4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4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4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4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4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4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4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4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4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4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4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4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4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4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4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4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4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4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4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4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4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4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4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4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4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4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4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4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4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4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4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4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4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4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4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4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4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4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4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4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4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4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4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4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4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4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4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4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4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4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4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4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4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4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4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4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4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4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4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4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4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4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4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4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4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4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4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4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4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4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4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4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4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4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4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4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4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4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4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4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4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4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4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4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4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4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4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4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4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4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4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4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4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4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4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4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4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4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4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4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4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4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4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4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4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4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4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4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4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4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4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4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4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4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4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4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4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4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4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4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4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4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4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4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4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4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4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4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4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4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4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4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4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4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4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4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4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4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4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4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4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4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4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4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4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4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4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4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4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4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4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4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4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4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4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4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4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4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4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4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4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4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4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4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4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4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4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4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4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4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4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4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4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4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4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4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4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4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4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4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4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4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4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4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4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4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4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4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4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4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4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4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4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4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4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4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4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4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4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4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4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4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4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4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4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4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4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4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4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4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4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4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4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4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4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4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4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4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4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4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4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4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4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4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4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4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4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4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4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4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4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4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4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4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4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4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4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4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4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4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4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4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4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4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4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4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4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4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4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4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4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4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4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4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4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4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4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4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4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4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4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4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4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4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4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4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4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4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4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4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4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4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4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4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4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4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4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4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4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4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4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4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4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4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4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4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4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4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4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4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4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4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4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4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4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4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4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4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4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4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4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4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4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4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4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4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4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4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4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4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4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4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4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4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4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4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4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4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4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4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4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4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4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4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4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4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4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4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4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4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4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4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4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4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4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4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4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4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4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4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4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4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4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4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4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4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4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4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4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4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4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4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4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4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4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4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4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4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4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4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4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4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4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4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4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4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4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4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4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4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4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4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4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4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4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4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4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4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4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4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4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4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4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4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4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4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4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4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4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4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4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4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4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4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4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4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4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4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4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4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4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4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4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4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4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4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4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4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4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4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4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4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4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4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4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4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4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4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4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4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4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4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4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4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4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4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4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4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4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4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4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4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4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4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4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4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4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4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4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4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4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4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4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4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4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4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4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4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4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4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4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4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4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4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4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4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4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4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4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4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4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4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4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4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4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4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4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4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4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4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4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4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4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4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4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4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4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4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4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4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4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4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4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4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4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4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4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4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4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4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4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4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4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4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4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4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4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4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4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4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4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4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4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4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4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4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4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4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4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4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4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4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4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4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4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4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4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4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4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4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4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4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4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4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4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4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4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4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4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4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4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4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4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4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4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4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4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4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4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4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4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4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4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4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4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4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4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4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4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4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4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4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4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4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4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4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4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4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4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4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4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4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4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4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4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4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4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4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4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4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4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4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4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4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4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4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4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4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4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4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4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4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4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4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4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4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4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4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4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4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4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4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4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4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4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4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4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4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4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4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4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4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4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4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4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4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4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4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4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4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4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4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4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4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4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4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4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4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4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4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4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4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4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4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4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4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4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4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4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4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4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4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4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4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4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4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4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4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4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4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4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4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4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4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4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4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4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4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4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4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4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4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4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4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4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4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4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4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4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4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4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4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4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4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4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4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4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4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4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4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4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4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4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4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4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4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4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4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4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4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4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4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4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4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4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4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4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4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4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4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4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4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4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4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4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4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4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4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4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4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4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4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4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4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4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4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4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4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4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4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4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4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4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4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4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4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4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4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4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4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4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4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4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4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4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4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4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4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4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4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4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4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4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4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4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4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4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4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4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4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4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4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4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4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4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4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4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4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4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4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4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4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4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4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4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4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4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4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4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4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4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4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4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4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4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4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4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4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4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4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4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4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4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4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4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4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4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4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4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4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4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4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4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4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4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4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4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4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4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4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4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4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4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4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4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4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4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4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4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4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4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4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4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4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4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4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4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4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4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4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4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4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4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4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4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4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4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4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4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4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4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4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4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4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4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4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4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4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4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4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4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4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4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4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4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4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4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4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4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4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4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4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4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4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4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4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4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4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4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4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4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4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4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4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4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4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4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4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4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4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4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4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4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4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4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4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4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4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4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4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4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4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4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4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4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4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4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4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4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4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4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4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4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4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4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4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4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4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4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4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4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4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4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4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4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4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4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4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4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4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4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4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4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4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4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4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4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4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4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4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4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4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4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4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4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4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4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4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4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4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4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4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4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4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4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4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4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4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4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4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4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4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4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4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4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4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4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4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4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4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4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4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4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4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4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4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4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4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4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4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4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4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4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4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4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4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4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4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4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4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4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4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4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4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4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4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4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4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4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4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4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4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4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4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4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4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4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4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4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4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4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4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4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4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4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4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4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4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4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4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4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4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4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4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4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4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4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4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4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4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4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4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4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4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4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4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4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4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4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4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4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4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4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4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4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4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4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4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4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4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4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4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4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4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4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4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4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4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4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4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4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4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4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4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4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4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4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4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4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4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4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4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4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4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4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4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4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4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4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4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4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4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4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4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4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4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4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4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4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4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4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4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4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4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4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4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4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4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4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4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4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4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4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4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4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4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4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4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4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4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4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4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4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4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4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4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4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4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4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4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4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4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4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4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4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4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4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4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4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4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4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4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4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4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4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4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4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4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4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4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4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4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4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4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4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4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4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4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4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4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4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4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4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4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4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4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4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4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4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4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4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4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4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4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4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4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4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4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4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4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4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4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4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4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4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4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4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4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4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4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4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4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4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4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4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4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4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4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4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4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4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4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4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4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4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4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4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4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4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4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4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4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4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4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4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4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4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4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4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4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4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4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4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4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4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4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4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4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4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4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4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4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4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4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4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4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4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4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4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4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4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4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4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4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4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4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4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4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4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4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4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4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4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4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4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4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4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4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4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4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4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4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4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4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4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4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4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4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4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4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4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4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4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4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4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4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4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4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4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4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4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4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4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4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4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4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4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4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4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4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4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4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4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4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4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4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4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4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4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4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4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4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4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4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4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4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4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4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4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4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4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4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4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4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4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4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4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4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4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4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4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4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4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4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4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4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4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4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4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4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4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4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4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4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4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4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4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4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4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4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4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4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4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4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4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4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4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4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4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4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4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4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4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4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4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4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4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4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4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4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4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4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4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4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4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4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4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4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4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4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4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4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4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4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4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4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4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4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4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4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4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4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4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4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4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4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4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4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4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4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4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4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4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4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4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4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4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4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4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4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4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4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4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4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4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4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4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4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4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4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4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4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4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4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4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4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4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4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4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4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4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4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4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4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4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4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4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4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4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4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4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4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4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4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4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4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4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4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4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4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4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4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4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4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4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4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4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4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4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4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4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4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4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4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4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4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4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4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4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4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4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4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4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4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4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4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4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4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4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4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4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4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4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4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4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4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4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4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4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4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4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4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4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4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4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4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4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4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4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4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4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4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4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4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4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4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4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4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4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4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4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4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4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4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4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4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4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4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4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4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4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4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4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4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4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4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4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4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4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4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4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4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4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4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4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4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4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4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4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4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4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4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4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4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4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4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4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4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4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4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4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4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4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4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4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4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4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4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4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4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4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4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4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4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4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4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4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4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4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4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4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4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4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4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4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4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4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4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4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4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4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4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4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4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4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4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4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4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4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4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4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4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4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4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4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4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4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4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4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4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4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4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4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4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4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4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4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4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4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4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4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4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4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4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4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4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4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4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4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4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4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4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4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4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4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4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4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4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4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4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4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4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4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4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4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4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4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4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4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4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4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4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4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4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4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4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4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4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4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4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4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4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4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4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4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4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4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4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4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4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4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4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4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4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4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4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4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4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4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4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4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4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4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4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4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4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4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4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4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4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4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4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4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4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4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4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4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4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4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4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4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4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4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4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4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4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4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4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4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4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4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4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4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4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4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4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4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4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4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4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4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4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4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4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4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4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4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4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4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4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4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4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4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4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4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4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4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4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4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4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4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4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4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4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4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4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4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4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4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4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4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4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4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4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4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4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4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4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4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4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4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4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4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4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4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4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4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4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4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4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4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4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4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4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4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4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4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4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4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4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4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4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4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4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4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4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4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4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4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4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4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4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4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4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4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4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4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4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4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4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4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4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4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4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4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4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4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4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4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4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4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4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4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4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4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4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4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4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4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4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4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4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4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4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4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4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4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4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4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4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4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4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4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4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4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4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4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4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4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4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4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4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4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4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4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4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4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4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4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4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4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4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4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4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4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4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4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4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4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4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4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4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4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4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4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4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4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4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4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4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4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4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4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4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4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4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4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4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4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4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4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4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4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4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4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4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4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4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4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4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4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4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4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4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4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4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4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4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4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4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4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4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4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4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4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4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4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4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4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4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4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4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4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4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4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4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4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4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4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4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4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4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4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4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4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4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4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4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4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4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4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4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4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4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4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4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4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4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4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4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4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4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4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4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4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4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4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4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4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4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4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4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4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4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4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4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4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4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4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4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4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4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4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4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4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4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4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4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4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4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4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4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4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4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4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4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4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4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4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4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4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4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4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4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4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4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4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4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4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4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4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4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4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4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4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4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4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4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4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4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4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4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7.399999999999999" x14ac:dyDescent="0.4"/>
  <cols>
    <col min="14" max="14" width="20.3984375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4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4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4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4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4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4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4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4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4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4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4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4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4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4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4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4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4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4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4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4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4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4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4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4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4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4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4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4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4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4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4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4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4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4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4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4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4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4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4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4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4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4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4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4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4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4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4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4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4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4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4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4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4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4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4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4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4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4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4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4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4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4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4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4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4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4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4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4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4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4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4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4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4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4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4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4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4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4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4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4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4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4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4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4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4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4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4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4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4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4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4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4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4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4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4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4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4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4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4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4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4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4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4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4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4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4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4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4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4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4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4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4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4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4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4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4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4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4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4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4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4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4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4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4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4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4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4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4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4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4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4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4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4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4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4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4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4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4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4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4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4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4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4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4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4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4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4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4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4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4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4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4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4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4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4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4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4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4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4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4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4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4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4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4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4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4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4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4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4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4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4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4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4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4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4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4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4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4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4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4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4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4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4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4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4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4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4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4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4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4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4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4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4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4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4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4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4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4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4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4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4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4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4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4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4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4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4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4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4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4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4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4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4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4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4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4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4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4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4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4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4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4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4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4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4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4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4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4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4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4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4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4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4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4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4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4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4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4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4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4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4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4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4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4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4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4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4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4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4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4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4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4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4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4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4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4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4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4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4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4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4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4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4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4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4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4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4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4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4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4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4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4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4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4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4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4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4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4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4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4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4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4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4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4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4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4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4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4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4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4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4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4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4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4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4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4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4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4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4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4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4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4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4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4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4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4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4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4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4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4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4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4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4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4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4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4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4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4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4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4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4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4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4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4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4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4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4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4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4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4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4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4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4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4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4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4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4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4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4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4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4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4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4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4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4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4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4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4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4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4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4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4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4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4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4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4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4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4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4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4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4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4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4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4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4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4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4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4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4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4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4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4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4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4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4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4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4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4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4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4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4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4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4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4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4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4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4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4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4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4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4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4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4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4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4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4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4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4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4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4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4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4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4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4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4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4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4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4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4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4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4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4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4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4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4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4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4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4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4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4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4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4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4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4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4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4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4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4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4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4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4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4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4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4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4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4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4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4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4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4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4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4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4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4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4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4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4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4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4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4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4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4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4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4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4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4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4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4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4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4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4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4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4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4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4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4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4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4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4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4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4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4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4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4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4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4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4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4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4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4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4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4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4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4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4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4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4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4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4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4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4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4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4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4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4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4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4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4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4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4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4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4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4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4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4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4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4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4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4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4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4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4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4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4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4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4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4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4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4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4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4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4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4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4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4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4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4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4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4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4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4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4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4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4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4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4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4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4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4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4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4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4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4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4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4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4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4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4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4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4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4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4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4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4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4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4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4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4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4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4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4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4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4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4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4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4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4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4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4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4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4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4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4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4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4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4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4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4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4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4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4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4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4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4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4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4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4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4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4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4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4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4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4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4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4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4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4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4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4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4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4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4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4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4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4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4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4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4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4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4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4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4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4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4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4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4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4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4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4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4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4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4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4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4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4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4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4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4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4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4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4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4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4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4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4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4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4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4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4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4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4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4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4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4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4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4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4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4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4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4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4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4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4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4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4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4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4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4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4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4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4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4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4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4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4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4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4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4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4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4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4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4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4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4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4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4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4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4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4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4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4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4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4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4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4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4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4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4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4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4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4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4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4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4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4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4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4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4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4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4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4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4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4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4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4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4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4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4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4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4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4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4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4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4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4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4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4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4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4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4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4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4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4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4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4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4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4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4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4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4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4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4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4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4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4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4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4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4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4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4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4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4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4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4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4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4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4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4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4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4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4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4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4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4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4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4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4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4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4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4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4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4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4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4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4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4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4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4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4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4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4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4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4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4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4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4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4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4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4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4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4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4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4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4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4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4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4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4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4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4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4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4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4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4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4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4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4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4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4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4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4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4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4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4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4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4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4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4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4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4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4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4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4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4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4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4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4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4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4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4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4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4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4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4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4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4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4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4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4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4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4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4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4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4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4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4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4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4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4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4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4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4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4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4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4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4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4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4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4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4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4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4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4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4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4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4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4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4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4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4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4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4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4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4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4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4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4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4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4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4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4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4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4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4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4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4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4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4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4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4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4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4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4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4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4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4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4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4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4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4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4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4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4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4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4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4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4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4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4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4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4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4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4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4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4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4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4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4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4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4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4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4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4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4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4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4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4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4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4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4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4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4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4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4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4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4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4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4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4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4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4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4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4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4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4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4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4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4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4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4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4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4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4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4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4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4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4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4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4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4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4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4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4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4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4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4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4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4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4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4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4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4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4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4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4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4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4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4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4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4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4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4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4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4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4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4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4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4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4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4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4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4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4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4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4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4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4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4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4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4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4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4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4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4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4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4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4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4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4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4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4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4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4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4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4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4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4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4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4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4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4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4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4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4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4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4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4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4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4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4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4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4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4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4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4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4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4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4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4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4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4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4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4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4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4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4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4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4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4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4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4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4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4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4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4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4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4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4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4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4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4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4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4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4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4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4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4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4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4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4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4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4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4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4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4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4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4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4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4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4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4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4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4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4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4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4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4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4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4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4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4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4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4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4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4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4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4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4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4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4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4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4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4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4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4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4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4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4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4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4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4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4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4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4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4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4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4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4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4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4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4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4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4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4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4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4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4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4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4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4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4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4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4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4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4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4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4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4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4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4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4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4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4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4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4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4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4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4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4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4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4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4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4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4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4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4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4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4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4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4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4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4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4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4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4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4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4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4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4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4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4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4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4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4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4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4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4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4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4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4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4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4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4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4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4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4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4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4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4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4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4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4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4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4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4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4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4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4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4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4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4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4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4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4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4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4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4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4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4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4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4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4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4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4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4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4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4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4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4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4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4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4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4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4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4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4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4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4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4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4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4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4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4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4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4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4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4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4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4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4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4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4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4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4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4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4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4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4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4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4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4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4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4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4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4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4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4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4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4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4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4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4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4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4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4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4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4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4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4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4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4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4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4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4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4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4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4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4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4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4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4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4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4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4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4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4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4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4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4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4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4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4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4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4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4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4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4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4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4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4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4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4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4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4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4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4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4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4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4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4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4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4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4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4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4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4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4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4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4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4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4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4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4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4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4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4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4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4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4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4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4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4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4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4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4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4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4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4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4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4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4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4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4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4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4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4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4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4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4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4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4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4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4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4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4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4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4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4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4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4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4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4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4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4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4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4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4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4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4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4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4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4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4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4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4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4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4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4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4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4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4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4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4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4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4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4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4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4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4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4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4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4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4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4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4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4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4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4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4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4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4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4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4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4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4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4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4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4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4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4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4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4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4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4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4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4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4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4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4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4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4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4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4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4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4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4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4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4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4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4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4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4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4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4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4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4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4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4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4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4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4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4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4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4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4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4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4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4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4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4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4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4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4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4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4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4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4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4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4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4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4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4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4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4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4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4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4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4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4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4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4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4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4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4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4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4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4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4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4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4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4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4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4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4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4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4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4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4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4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4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4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4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4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4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4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4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4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4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4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4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4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4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4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4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4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4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4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4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4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4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4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4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4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4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4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4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4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4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4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4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4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4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4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4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4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4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4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4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4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4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4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4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4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4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4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4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4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4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4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4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4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4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4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4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4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4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4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4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4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4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4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4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4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4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4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4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4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4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4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4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4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4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4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4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4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4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4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4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4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4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4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4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4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4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4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4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4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4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4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4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4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4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4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4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4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4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4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4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4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4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4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4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4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4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4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4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4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4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4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4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4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4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4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4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4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4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4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4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4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4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4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4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4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4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4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4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4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4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4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4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4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4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4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4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4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4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4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4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4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4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4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4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4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4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4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4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4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4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4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4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4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4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4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4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4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4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4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4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4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4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4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4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4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4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4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4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4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4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4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4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4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4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4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4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4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4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4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4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4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4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4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4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4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4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4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4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4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4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4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4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4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4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4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4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4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4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4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4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4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4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4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4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4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4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4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4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4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4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4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4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4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4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4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4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4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4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4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4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4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4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4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4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4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4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4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4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4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4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4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4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4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4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4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4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4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4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4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4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4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4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4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4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4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4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4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4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4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4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4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4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4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4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4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4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4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4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4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4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4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4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4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4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4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4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4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4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4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4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4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4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4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4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4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4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4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4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4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4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4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4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4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4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4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4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4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4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4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4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4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4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4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4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4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4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4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4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4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4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4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4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4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4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4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4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4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4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4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4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4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4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4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4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4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4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4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4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4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4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4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4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4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4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4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4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4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4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4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4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4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4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4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4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4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4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4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4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4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4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4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4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4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4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4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4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4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4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4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4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4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4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4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4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4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4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4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4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4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4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4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4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4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4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4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4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4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4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4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4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4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4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4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4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4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4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4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4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4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4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4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4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4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4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4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4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4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4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4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4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4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4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4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4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4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4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4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4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4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4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4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4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4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4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4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4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4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4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4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4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4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4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4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4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4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4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4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4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4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4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4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4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4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4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4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4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4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4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4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4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4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4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4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4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4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4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4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4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4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4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4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4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4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4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4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4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4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4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4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4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4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4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4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4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4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4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4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4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4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4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4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4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4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4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4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4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4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4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4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4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4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4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4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4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4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4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4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4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4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4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4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4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4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4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4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4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4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4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4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4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4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4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4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4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4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4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4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4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4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4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4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4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4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4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4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4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4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4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4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4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4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4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4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4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4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4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4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4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4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4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4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4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4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4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4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4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4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4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4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4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4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4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4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4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4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4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4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4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4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4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4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4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4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4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4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4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4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4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4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4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4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4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4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4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4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4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4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4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4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4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4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4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4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4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4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4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4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4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4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4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4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4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4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4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4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4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4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4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4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4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4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4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4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4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4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4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4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4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4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4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4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4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4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4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4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4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4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4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4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4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4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4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4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4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4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4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4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4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4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4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4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4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4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4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4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4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4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4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4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4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4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4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4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4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4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4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4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4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4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4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4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4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4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4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4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4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4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4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4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4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4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4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4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4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4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4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4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4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4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4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4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4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4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4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4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4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4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4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4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4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4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4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4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4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4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4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4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4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4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4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4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4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4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4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4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4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4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4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4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4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4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4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4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4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4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4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4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4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4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4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4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4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4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4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4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4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4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4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4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4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4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4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4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4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4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4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4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4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4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4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4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4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4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4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4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4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4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4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4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4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4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4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4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4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4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4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4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4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4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4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4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4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4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4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4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4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4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4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4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4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4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4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4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4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4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4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4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4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4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4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4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4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4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4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4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4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4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4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4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4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4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4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4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4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4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4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4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4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4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4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4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4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4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4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4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4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4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4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4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4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4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4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4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4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4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4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4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4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4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4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4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4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4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4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4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4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4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4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4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4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4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4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4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4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4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4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4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4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4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4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4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4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4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4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4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4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4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4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4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4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4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4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4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4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4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4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4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4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4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4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4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4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4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4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4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4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4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4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4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4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4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4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4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4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4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4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4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4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4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4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4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4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4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4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4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4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4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4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4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4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4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4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4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4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4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4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4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4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4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4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4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4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4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4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4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4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4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4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4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4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4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4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4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4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4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4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4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4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4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4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4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4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4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4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4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4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4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4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4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4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4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4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4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4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4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4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4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4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4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4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4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4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4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4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4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4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4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4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4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4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4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4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4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4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4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4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4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4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4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4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4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4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4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4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4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4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4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4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4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4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4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4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4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4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4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4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4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4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4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4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4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4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4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4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4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4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4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4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4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4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4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4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4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4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4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4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4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4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4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4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4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4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4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4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4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4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4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4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4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4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4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4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4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4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4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4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4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4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4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4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4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4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4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4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4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4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4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4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4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4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4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4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4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4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4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4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4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4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4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4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4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4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4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4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4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4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4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4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4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4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4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4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4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4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4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4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4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4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4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4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4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4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4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4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4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4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4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4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4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4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4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4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4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4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4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4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4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4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4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4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4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4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4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4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4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4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4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4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4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4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4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4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4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4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4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4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4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4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4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4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4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4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4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4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4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4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4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4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4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4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4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4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4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4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4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4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4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4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4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4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4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4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4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4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4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4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4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4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4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4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4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4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4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4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4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4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4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4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4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4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4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4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4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4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4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4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4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4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4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4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4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4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4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4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4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4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4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4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4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4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4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4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4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4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4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4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4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4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4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4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4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4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4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4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4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4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4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4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4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4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4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4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4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4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4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4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4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4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4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4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4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4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4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4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4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4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4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4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4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4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4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4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4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4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4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4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4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4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4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4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4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4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4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4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4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4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4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4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4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4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4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4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4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4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4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4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4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4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4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4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4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4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4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4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4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4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4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4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4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4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4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4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4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4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4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4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4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4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4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4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4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4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4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4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4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4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4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4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4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4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4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4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4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4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4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4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4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4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4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4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4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4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4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4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4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4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4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4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4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4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4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4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4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4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4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4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4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4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4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4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4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4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4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4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4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4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4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4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4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4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4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4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4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4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4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4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4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4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4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4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4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4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4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4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4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4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4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4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4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4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4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4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4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4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4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4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4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4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4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4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4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4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4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4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4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4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4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4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4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4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4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4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4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4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4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4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4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4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4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4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4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4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4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4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4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4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4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4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4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4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4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4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4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4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4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4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4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4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4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4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4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4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4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4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4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4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4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4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4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4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4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4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4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4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4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4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4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4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4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4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4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4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4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4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4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4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4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4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4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4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4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4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4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4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4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4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4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4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4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4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4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4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4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4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4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4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4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4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4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4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4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4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4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4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4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4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4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4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4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4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4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4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4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4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4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4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4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4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4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4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4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4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4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4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4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4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4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4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4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4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4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4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4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4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4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4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4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4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4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4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4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4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4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4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4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4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4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4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4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4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4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4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4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4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4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4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4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4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4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4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4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4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4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4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4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4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4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4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4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4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4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4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4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4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4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4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4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4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4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4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4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4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4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4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4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4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4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4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4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4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4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4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4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4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4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4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4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4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4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4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4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4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4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4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4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4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4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4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4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4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4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4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4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4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4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4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4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4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4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4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4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4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4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4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4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4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4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4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4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4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4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4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4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4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4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4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4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4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4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4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4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4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4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4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4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4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4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4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4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4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4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4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4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4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4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4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4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4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4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4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4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4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4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4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4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4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4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4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4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4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4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4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4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4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4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4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4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4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4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4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4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4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4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4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4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4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4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4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4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4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4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4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4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4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4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4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4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4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4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4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4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4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4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4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4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4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4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4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4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4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4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4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4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4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4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4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4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4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4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4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4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4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4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4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4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4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4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4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4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4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4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4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4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4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4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4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4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4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4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4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4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4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4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4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4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4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4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4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4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4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4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4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4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4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4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4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4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4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4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4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4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4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4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4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4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4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4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4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4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4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4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4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4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4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4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4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4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4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4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4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4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4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4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4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4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4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4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4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4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4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4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4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4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4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4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4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4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4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4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4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4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4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4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4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4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4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4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4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4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4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4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4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4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4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4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4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4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4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4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4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4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4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4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4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4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4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4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4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4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4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4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4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4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4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4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4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4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4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4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4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4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4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4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4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4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4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4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4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4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4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4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4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4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4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4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4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4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4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4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4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4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4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4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4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4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4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4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4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4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4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4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4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4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4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4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4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4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4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4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4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4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4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4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4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4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4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4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4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4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4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4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4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4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4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4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4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4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4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4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4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4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4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4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4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4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4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4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4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4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4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4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4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4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4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4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4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4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4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4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4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4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4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4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4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4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4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4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4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4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4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4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4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4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4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4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4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4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4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4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4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4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4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4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4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4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4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4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4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4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4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4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4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4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4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4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4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4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4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4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4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4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4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4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4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4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4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4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4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4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4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4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4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4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4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4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4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4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4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4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4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4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4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4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4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4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4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4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4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4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4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4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4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4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4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4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4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4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4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4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4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4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4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4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4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4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4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4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4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4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4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4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4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4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4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4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4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4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4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4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4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4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4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4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4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4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4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4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4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4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4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4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4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4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4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4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4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4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4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4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4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4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4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4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4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4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4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4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4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4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4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4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4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4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4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4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4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4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4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4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4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4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4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4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4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4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4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4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4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4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4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4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4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4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4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4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4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4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4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4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4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4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4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4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4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4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4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4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4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4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4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4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4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4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4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4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4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4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4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4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4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4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4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4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4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4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4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4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4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4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4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4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4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4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4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4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4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4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4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4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4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4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4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4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4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4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4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4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4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4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4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4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4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4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4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4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4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4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4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4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4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4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4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4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4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4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4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4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4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4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4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4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4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4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4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4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4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4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4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4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4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4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4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4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4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4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4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4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4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4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4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4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4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4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4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4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4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4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4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4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4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4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4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4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4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4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4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4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4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4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4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4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4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4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4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4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4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4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4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4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4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4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4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4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4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4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4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4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4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4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4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4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4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4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4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4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4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4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4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4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4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4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4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4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4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4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4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4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4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4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4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4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4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4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4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4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4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4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4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4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4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4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4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4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4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4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4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4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4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4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4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4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4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4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4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4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4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4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4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4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4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4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4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4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4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4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4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4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4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4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4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4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4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4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4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4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4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4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4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4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4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4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4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4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4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4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4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4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4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4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4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4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4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4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4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4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4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4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4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4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4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4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4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4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4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4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4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4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4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4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4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4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4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4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4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4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4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4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4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4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4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4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4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4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4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4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4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4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4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4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4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4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4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4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4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4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4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4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4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4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4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4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4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4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4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4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4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4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4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4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4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4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4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4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4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4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4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4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4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4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4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4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4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4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4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4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4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4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4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4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4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4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4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4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4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4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4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4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4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4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4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4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4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4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4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4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4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4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4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4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4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4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4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4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4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4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4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4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4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4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4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4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4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4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4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4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4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4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4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4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4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4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4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4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4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4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4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4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4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4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4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4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4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4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4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4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4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4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4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4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4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4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4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4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4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4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4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4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4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4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4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4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4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4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4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4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4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4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4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4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4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4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4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4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4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4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4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4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4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4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4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4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4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4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4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4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4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4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4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4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4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4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4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4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4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4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4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4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4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4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4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4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4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4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4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4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4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4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4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4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4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4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4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4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4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4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4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4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4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4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4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4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4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4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4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4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4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4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4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4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4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4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4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4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4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4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4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4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4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4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4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4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4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4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4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4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4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4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4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4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4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4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4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4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4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4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4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4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4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4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4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4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4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4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4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4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4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4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4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4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4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4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4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4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4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4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4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4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4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4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4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4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4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4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4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4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4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4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4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4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4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4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4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4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4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4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4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4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4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4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4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4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4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4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4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4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4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4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4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4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4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4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4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4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4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4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4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4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4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4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4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4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4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4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4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4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4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4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4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4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4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4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4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4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4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4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4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4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4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4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4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4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4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4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4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4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4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4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4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4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4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4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4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4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4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4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4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4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4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4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4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4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4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4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4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4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4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4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4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4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4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4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4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4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4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4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4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4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4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4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4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4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4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4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4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4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4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4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4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4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4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4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4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4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4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4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4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4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4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4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4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4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4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4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4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4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4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4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4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4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4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4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4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4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4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4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4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4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4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4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4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4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4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4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4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4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4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4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4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4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4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4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4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4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4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4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4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4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4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4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4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4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4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4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4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4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4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4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4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4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4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4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4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4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4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4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4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4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4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4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4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4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4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4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4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4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4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4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4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4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4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4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4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4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4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4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4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4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4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4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4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4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4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4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4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4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4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4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4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4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4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4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4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4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4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4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4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4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4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4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4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4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4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4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4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4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4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4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4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4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4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4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4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4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4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4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4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4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4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4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4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4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4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4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4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4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4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4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4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4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4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4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4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4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4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4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4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4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4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4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4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4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4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4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4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4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4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4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4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4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4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4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4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4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4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4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4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4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4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4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4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4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4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4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4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4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4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4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4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4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4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4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4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4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4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4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4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4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4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4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4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4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4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4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4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4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4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4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4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4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4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4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4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4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4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4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4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4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4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4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4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4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4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4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4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4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4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4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4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4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4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4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4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4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4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4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4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4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4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4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4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4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4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4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4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4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4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4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4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4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4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4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4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4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4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4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4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4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4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4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4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4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4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4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4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4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4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4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4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4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4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4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4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4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4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4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4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4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4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4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4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4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4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4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4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4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4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4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4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4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E5D-3A1C-49D7-BC45-0F4E2AE5D1D7}">
  <dimension ref="A1:H7"/>
  <sheetViews>
    <sheetView tabSelected="1" workbookViewId="0">
      <selection activeCell="G8" sqref="G8"/>
    </sheetView>
  </sheetViews>
  <sheetFormatPr defaultColWidth="12.69921875" defaultRowHeight="25.05" customHeight="1" x14ac:dyDescent="0.4"/>
  <cols>
    <col min="1" max="1" width="6.5" style="6" customWidth="1"/>
    <col min="2" max="2" width="21.19921875" style="6" customWidth="1"/>
    <col min="3" max="16384" width="12.69921875" style="6"/>
  </cols>
  <sheetData>
    <row r="1" spans="1:8" ht="25.05" customHeight="1" x14ac:dyDescent="0.4">
      <c r="B1" s="7"/>
      <c r="C1" s="7"/>
      <c r="D1" s="7"/>
      <c r="E1" s="7"/>
      <c r="F1" s="7"/>
      <c r="G1" s="7"/>
    </row>
    <row r="2" spans="1:8" ht="25.05" customHeight="1" x14ac:dyDescent="0.4">
      <c r="A2" s="8"/>
      <c r="B2" s="13" t="s">
        <v>68</v>
      </c>
      <c r="C2" s="14" t="s">
        <v>37</v>
      </c>
      <c r="D2" s="14" t="s">
        <v>69</v>
      </c>
      <c r="E2" s="14" t="s">
        <v>70</v>
      </c>
      <c r="F2" s="14" t="s">
        <v>71</v>
      </c>
      <c r="G2" s="15" t="s">
        <v>64</v>
      </c>
      <c r="H2" s="9"/>
    </row>
    <row r="3" spans="1:8" ht="25.05" customHeight="1" x14ac:dyDescent="0.4">
      <c r="A3" s="8"/>
      <c r="B3" s="16" t="s">
        <v>42</v>
      </c>
      <c r="C3" s="12">
        <v>48.67</v>
      </c>
      <c r="D3" s="11">
        <v>53.47372</v>
      </c>
      <c r="E3" s="11">
        <v>-0.86222311808748642</v>
      </c>
      <c r="F3" s="11">
        <v>-1.1570599554614793</v>
      </c>
      <c r="G3" s="17">
        <v>14.1750897382927</v>
      </c>
      <c r="H3" s="9"/>
    </row>
    <row r="4" spans="1:8" ht="25.05" customHeight="1" x14ac:dyDescent="0.4">
      <c r="A4" s="8"/>
      <c r="B4" s="16" t="s">
        <v>41</v>
      </c>
      <c r="C4" s="12">
        <v>3.01</v>
      </c>
      <c r="D4" s="11">
        <v>3.4615974</v>
      </c>
      <c r="E4" s="11">
        <v>2.4600383312881293</v>
      </c>
      <c r="F4" s="11">
        <v>2.5448974327257892</v>
      </c>
      <c r="G4" s="17">
        <v>3.7547343956486201</v>
      </c>
      <c r="H4" s="9"/>
    </row>
    <row r="5" spans="1:8" ht="25.05" customHeight="1" x14ac:dyDescent="0.4">
      <c r="A5" s="8"/>
      <c r="B5" s="18" t="s">
        <v>66</v>
      </c>
      <c r="C5" s="11">
        <v>0</v>
      </c>
      <c r="D5" s="11">
        <v>8.9833286332052431</v>
      </c>
      <c r="E5" s="11">
        <v>5744.7106298838125</v>
      </c>
      <c r="F5" s="11">
        <v>4306.3507401039178</v>
      </c>
      <c r="G5" s="21">
        <f>ABS((C3-G3)/(C3)) * 100</f>
        <v>70.875098133772966</v>
      </c>
      <c r="H5" s="9"/>
    </row>
    <row r="6" spans="1:8" ht="25.05" customHeight="1" x14ac:dyDescent="0.4">
      <c r="A6" s="8"/>
      <c r="B6" s="19" t="s">
        <v>67</v>
      </c>
      <c r="C6" s="20">
        <v>0</v>
      </c>
      <c r="D6" s="20">
        <v>13.045924982495084</v>
      </c>
      <c r="E6" s="20">
        <v>22.355817050374927</v>
      </c>
      <c r="F6" s="20">
        <v>18.275886536458504</v>
      </c>
      <c r="G6" s="21">
        <f>ABS((C4-G4)/(C4)) * 100</f>
        <v>24.742006499954165</v>
      </c>
      <c r="H6" s="9"/>
    </row>
    <row r="7" spans="1:8" ht="25.05" customHeight="1" x14ac:dyDescent="0.4">
      <c r="B7" s="10"/>
      <c r="C7" s="10"/>
      <c r="D7" s="10"/>
      <c r="E7" s="10"/>
      <c r="F7" s="10"/>
      <c r="G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50"/>
  <sheetViews>
    <sheetView topLeftCell="A26" zoomScaleNormal="100" workbookViewId="0">
      <selection activeCell="C37" sqref="C37:H41"/>
    </sheetView>
  </sheetViews>
  <sheetFormatPr defaultRowHeight="17.399999999999999" x14ac:dyDescent="0.4"/>
  <cols>
    <col min="1" max="1" width="12.69921875" customWidth="1"/>
    <col min="2" max="2" width="11.59765625" bestFit="1" customWidth="1"/>
    <col min="3" max="3" width="19.09765625" customWidth="1"/>
    <col min="5" max="5" width="10.19921875" customWidth="1"/>
  </cols>
  <sheetData>
    <row r="2" spans="1:10" x14ac:dyDescent="0.4">
      <c r="B2" t="s">
        <v>25</v>
      </c>
      <c r="C2" t="s">
        <v>43</v>
      </c>
      <c r="D2" t="s">
        <v>44</v>
      </c>
      <c r="E2" t="s">
        <v>45</v>
      </c>
      <c r="G2" t="s">
        <v>47</v>
      </c>
      <c r="H2" t="s">
        <v>43</v>
      </c>
      <c r="I2" t="s">
        <v>44</v>
      </c>
      <c r="J2" t="s">
        <v>45</v>
      </c>
    </row>
    <row r="3" spans="1:10" x14ac:dyDescent="0.4">
      <c r="B3" t="s">
        <v>46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46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4">
      <c r="A4" t="s">
        <v>48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48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4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4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4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4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4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4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4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4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4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7" spans="1:8" x14ac:dyDescent="0.4">
      <c r="F17" t="s">
        <v>62</v>
      </c>
      <c r="G17" t="s">
        <v>43</v>
      </c>
      <c r="H17" t="s">
        <v>44</v>
      </c>
    </row>
    <row r="18" spans="1:8" x14ac:dyDescent="0.4">
      <c r="F18">
        <v>2500</v>
      </c>
      <c r="G18">
        <v>9.7541419774452007E-2</v>
      </c>
      <c r="H18">
        <v>0.91933877306383804</v>
      </c>
    </row>
    <row r="19" spans="1:8" ht="19.2" x14ac:dyDescent="0.45">
      <c r="A19" s="1" t="s">
        <v>26</v>
      </c>
      <c r="B19" s="2"/>
      <c r="C19" s="2"/>
      <c r="D19" s="2"/>
      <c r="F19">
        <v>3000</v>
      </c>
      <c r="G19">
        <v>0.14045964447521</v>
      </c>
      <c r="H19">
        <v>1.3238478332119199</v>
      </c>
    </row>
    <row r="20" spans="1:8" ht="19.2" x14ac:dyDescent="0.45">
      <c r="A20" s="1" t="s">
        <v>27</v>
      </c>
      <c r="B20" s="1" t="s">
        <v>28</v>
      </c>
      <c r="C20" s="2"/>
      <c r="D20" s="2"/>
      <c r="F20">
        <v>3500</v>
      </c>
      <c r="G20">
        <v>0.191181182757926</v>
      </c>
      <c r="H20">
        <v>1.8019039952051199</v>
      </c>
    </row>
    <row r="21" spans="1:8" x14ac:dyDescent="0.4">
      <c r="A21" s="2" t="s">
        <v>29</v>
      </c>
      <c r="B21" s="2">
        <v>0.125</v>
      </c>
      <c r="C21" s="2"/>
      <c r="D21" s="2">
        <f>B21*(B22/100)</f>
        <v>1.8749999999999999E-2</v>
      </c>
      <c r="F21">
        <v>4000</v>
      </c>
      <c r="G21">
        <v>0.249706034622597</v>
      </c>
      <c r="H21">
        <v>2.3535072590434201</v>
      </c>
    </row>
    <row r="22" spans="1:8" x14ac:dyDescent="0.4">
      <c r="A22" s="2" t="s">
        <v>30</v>
      </c>
      <c r="B22" s="2">
        <v>15</v>
      </c>
      <c r="C22" s="2"/>
      <c r="D22" s="2"/>
      <c r="F22">
        <v>4500</v>
      </c>
      <c r="G22">
        <v>0.316034200069224</v>
      </c>
      <c r="H22">
        <v>2.9786576247268299</v>
      </c>
    </row>
    <row r="23" spans="1:8" x14ac:dyDescent="0.4">
      <c r="A23" s="2" t="s">
        <v>31</v>
      </c>
      <c r="B23" s="2">
        <v>0.03</v>
      </c>
      <c r="C23" s="2"/>
      <c r="D23" s="2"/>
      <c r="F23">
        <v>5000</v>
      </c>
      <c r="G23">
        <v>0.39016567909780803</v>
      </c>
      <c r="H23">
        <v>3.67735509225535</v>
      </c>
    </row>
    <row r="24" spans="1:8" x14ac:dyDescent="0.4">
      <c r="A24" s="2" t="s">
        <v>32</v>
      </c>
      <c r="B24" s="2">
        <v>0</v>
      </c>
      <c r="C24" s="2"/>
      <c r="D24" s="2"/>
      <c r="F24">
        <v>5500</v>
      </c>
      <c r="G24">
        <v>0.47210047170834701</v>
      </c>
      <c r="H24">
        <v>4.4495996616289704</v>
      </c>
    </row>
    <row r="25" spans="1:8" x14ac:dyDescent="0.4">
      <c r="A25" s="2" t="s">
        <v>33</v>
      </c>
      <c r="B25" s="2">
        <v>10</v>
      </c>
      <c r="C25" s="2"/>
      <c r="D25" s="2"/>
      <c r="F25">
        <v>6000</v>
      </c>
      <c r="G25">
        <v>0.56183857790084302</v>
      </c>
      <c r="H25">
        <v>5.2953913328477098</v>
      </c>
    </row>
    <row r="26" spans="1:8" x14ac:dyDescent="0.4">
      <c r="A26" s="2" t="s">
        <v>34</v>
      </c>
      <c r="B26" s="2" t="s">
        <v>35</v>
      </c>
      <c r="C26" s="2"/>
      <c r="D26" s="2"/>
      <c r="F26">
        <v>6500</v>
      </c>
      <c r="G26">
        <v>0.65937999767529598</v>
      </c>
      <c r="H26">
        <v>6.2147301059115403</v>
      </c>
    </row>
    <row r="27" spans="1:8" x14ac:dyDescent="0.4">
      <c r="A27" s="2"/>
      <c r="B27" s="2"/>
      <c r="C27" s="2"/>
      <c r="D27" s="2"/>
      <c r="F27">
        <v>7000</v>
      </c>
      <c r="G27">
        <v>0.76472473103170402</v>
      </c>
      <c r="H27">
        <v>7.2076159808204903</v>
      </c>
    </row>
    <row r="28" spans="1:8" ht="19.2" x14ac:dyDescent="0.45">
      <c r="A28" s="1" t="s">
        <v>36</v>
      </c>
      <c r="B28" s="2"/>
      <c r="C28" s="2"/>
      <c r="D28" s="2"/>
    </row>
    <row r="29" spans="1:8" ht="19.2" x14ac:dyDescent="0.45">
      <c r="A29" s="1" t="s">
        <v>37</v>
      </c>
      <c r="B29" s="1" t="s">
        <v>63</v>
      </c>
      <c r="C29" s="1" t="s">
        <v>38</v>
      </c>
      <c r="D29" s="1" t="s">
        <v>39</v>
      </c>
    </row>
    <row r="30" spans="1:8" x14ac:dyDescent="0.4">
      <c r="A30" s="2" t="s">
        <v>40</v>
      </c>
      <c r="B30" s="2">
        <v>6000</v>
      </c>
      <c r="C30" s="2">
        <v>5500</v>
      </c>
      <c r="D30" s="2">
        <v>5000</v>
      </c>
    </row>
    <row r="31" spans="1:8" x14ac:dyDescent="0.4">
      <c r="A31" s="2" t="s">
        <v>41</v>
      </c>
      <c r="B31" s="2">
        <v>3.01</v>
      </c>
      <c r="C31" s="2">
        <v>3.19</v>
      </c>
      <c r="D31" s="2">
        <v>2.9</v>
      </c>
    </row>
    <row r="32" spans="1:8" x14ac:dyDescent="0.4">
      <c r="A32" s="2" t="s">
        <v>42</v>
      </c>
      <c r="B32" s="2">
        <v>48.67</v>
      </c>
      <c r="C32" s="2">
        <v>57.88</v>
      </c>
      <c r="D32" s="2">
        <v>56.7</v>
      </c>
    </row>
    <row r="37" spans="1:8" x14ac:dyDescent="0.4">
      <c r="C37" s="3" t="s">
        <v>49</v>
      </c>
      <c r="D37" s="3" t="s">
        <v>50</v>
      </c>
      <c r="E37" s="3" t="s">
        <v>52</v>
      </c>
      <c r="F37" s="3" t="s">
        <v>25</v>
      </c>
      <c r="G37" s="3" t="s">
        <v>51</v>
      </c>
      <c r="H37" s="5" t="s">
        <v>65</v>
      </c>
    </row>
    <row r="38" spans="1:8" x14ac:dyDescent="0.4">
      <c r="C38" s="4" t="s">
        <v>42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  <c r="H38">
        <f>0.0141750897382927*1000</f>
        <v>14.1750897382927</v>
      </c>
    </row>
    <row r="39" spans="1:8" x14ac:dyDescent="0.4">
      <c r="C39" s="4" t="s">
        <v>41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  <c r="H39">
        <v>3.7547343956486201</v>
      </c>
    </row>
    <row r="40" spans="1:8" x14ac:dyDescent="0.4">
      <c r="C40" s="3" t="s">
        <v>53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</row>
    <row r="41" spans="1:8" x14ac:dyDescent="0.4">
      <c r="C41" s="3" t="s">
        <v>54</v>
      </c>
      <c r="D41" s="3">
        <f>ABS((D39-$D$39)/D39)*100</f>
        <v>0</v>
      </c>
      <c r="E41" s="3">
        <f t="shared" ref="E41:G41" si="1">ABS((E39-$D$39)/E39)*100</f>
        <v>13.045924982495084</v>
      </c>
      <c r="F41" s="3">
        <f t="shared" si="1"/>
        <v>22.355817050374927</v>
      </c>
      <c r="G41" s="3">
        <f t="shared" si="1"/>
        <v>18.275886536458504</v>
      </c>
    </row>
    <row r="44" spans="1:8" x14ac:dyDescent="0.4">
      <c r="A44" t="s">
        <v>55</v>
      </c>
      <c r="B44">
        <v>1.2250000000000001</v>
      </c>
      <c r="D44" t="s">
        <v>61</v>
      </c>
      <c r="E44">
        <v>0.71120000000000005</v>
      </c>
    </row>
    <row r="45" spans="1:8" x14ac:dyDescent="0.4">
      <c r="A45" t="s">
        <v>48</v>
      </c>
      <c r="B45">
        <v>6000</v>
      </c>
      <c r="D45" t="s">
        <v>57</v>
      </c>
      <c r="E45">
        <f>E44/2</f>
        <v>0.35560000000000003</v>
      </c>
    </row>
    <row r="46" spans="1:8" x14ac:dyDescent="0.4">
      <c r="A46" t="s">
        <v>56</v>
      </c>
      <c r="B46">
        <f>2*PI()*B45/60</f>
        <v>628.31853071795865</v>
      </c>
    </row>
    <row r="47" spans="1:8" x14ac:dyDescent="0.4">
      <c r="A47" t="s">
        <v>57</v>
      </c>
      <c r="B47">
        <f>B21</f>
        <v>0.125</v>
      </c>
    </row>
    <row r="48" spans="1:8" x14ac:dyDescent="0.4">
      <c r="A48" t="s">
        <v>58</v>
      </c>
      <c r="B48">
        <f>B23</f>
        <v>0.03</v>
      </c>
    </row>
    <row r="49" spans="1:2" x14ac:dyDescent="0.4">
      <c r="A49" t="s">
        <v>59</v>
      </c>
      <c r="B49">
        <v>1.802E-5</v>
      </c>
    </row>
    <row r="50" spans="1:2" x14ac:dyDescent="0.4">
      <c r="A50" t="s">
        <v>60</v>
      </c>
      <c r="B50">
        <f>B44*B46*B47*B48/B49</f>
        <v>160174.15374504009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carbon</vt:lpstr>
      <vt:lpstr>pla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2024-12-02T07:57:37Z</dcterms:modified>
</cp:coreProperties>
</file>