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7EDA678E-1416-41A4-B2F6-DC0EFA5A0F78}" xr6:coauthVersionLast="47" xr6:coauthVersionMax="47" xr10:uidLastSave="{00000000-0000-0000-0000-000000000000}"/>
  <bookViews>
    <workbookView xWindow="22944" yWindow="-96" windowWidth="13152" windowHeight="232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H51" i="1"/>
  <c r="H52" i="1"/>
  <c r="H53" i="1"/>
  <c r="H54" i="1"/>
  <c r="H55" i="1"/>
  <c r="H56" i="1"/>
  <c r="H57" i="1"/>
  <c r="H58" i="1"/>
  <c r="H50" i="1"/>
  <c r="B51" i="1"/>
  <c r="B52" i="1"/>
  <c r="B53" i="1"/>
  <c r="B54" i="1"/>
  <c r="B55" i="1"/>
  <c r="B56" i="1"/>
  <c r="B57" i="1"/>
  <c r="B58" i="1"/>
  <c r="B59" i="1"/>
  <c r="B50" i="1"/>
  <c r="H38" i="1"/>
  <c r="H39" i="1"/>
  <c r="H40" i="1"/>
  <c r="H41" i="1"/>
  <c r="H42" i="1"/>
  <c r="H43" i="1"/>
  <c r="H44" i="1"/>
  <c r="H45" i="1"/>
  <c r="H46" i="1"/>
  <c r="H37" i="1"/>
  <c r="F29" i="1"/>
  <c r="F24" i="1"/>
  <c r="F25" i="1"/>
  <c r="F26" i="1"/>
  <c r="F27" i="1"/>
  <c r="F28" i="1"/>
  <c r="F30" i="1"/>
  <c r="F31" i="1"/>
  <c r="F32" i="1"/>
  <c r="F23" i="1"/>
  <c r="H2" i="1"/>
  <c r="J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" i="1"/>
  <c r="J1" i="1" s="1"/>
  <c r="F21" i="1" l="1"/>
  <c r="F13" i="1"/>
  <c r="F14" i="1"/>
  <c r="F15" i="1"/>
  <c r="F16" i="1"/>
  <c r="F17" i="1"/>
  <c r="F18" i="1"/>
  <c r="F19" i="1"/>
  <c r="F20" i="1"/>
  <c r="F12" i="1"/>
  <c r="D12" i="1"/>
  <c r="D14" i="1"/>
  <c r="B16" i="1" s="1"/>
  <c r="J13" i="1" s="1"/>
  <c r="L2" i="1"/>
  <c r="N2" i="1" s="1"/>
  <c r="B12" i="1"/>
  <c r="H13" i="1" l="1"/>
  <c r="H12" i="1"/>
  <c r="H20" i="1"/>
  <c r="H21" i="1"/>
  <c r="H19" i="1"/>
  <c r="H18" i="1"/>
  <c r="H17" i="1"/>
  <c r="D15" i="1"/>
  <c r="H16" i="1"/>
  <c r="H15" i="1"/>
  <c r="D13" i="1"/>
  <c r="H14" i="1"/>
  <c r="P6" i="1"/>
  <c r="J21" i="1"/>
  <c r="J14" i="1"/>
  <c r="J12" i="1"/>
  <c r="J20" i="1"/>
  <c r="J19" i="1"/>
  <c r="J18" i="1"/>
  <c r="J17" i="1"/>
  <c r="J16" i="1"/>
  <c r="J15" i="1"/>
  <c r="P5" i="1"/>
  <c r="P3" i="1"/>
  <c r="P4" i="1"/>
  <c r="P2" i="1"/>
  <c r="P1" i="1"/>
  <c r="P10" i="1"/>
  <c r="P9" i="1"/>
  <c r="P8" i="1"/>
  <c r="P7" i="1"/>
  <c r="L1" i="1"/>
  <c r="N1" i="1" s="1"/>
  <c r="L9" i="1"/>
  <c r="N9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</calcChain>
</file>

<file path=xl/sharedStrings.xml><?xml version="1.0" encoding="utf-8"?>
<sst xmlns="http://schemas.openxmlformats.org/spreadsheetml/2006/main" count="36" uniqueCount="32">
  <si>
    <t>Rhub</t>
    <phoneticPr fontId="1" type="noConversion"/>
  </si>
  <si>
    <t>R</t>
    <phoneticPr fontId="1" type="noConversion"/>
  </si>
  <si>
    <t>Chord</t>
    <phoneticPr fontId="1" type="noConversion"/>
  </si>
  <si>
    <t>Theta</t>
    <phoneticPr fontId="1" type="noConversion"/>
  </si>
  <si>
    <t>Asec</t>
    <phoneticPr fontId="1" type="noConversion"/>
  </si>
  <si>
    <t>y</t>
    <phoneticPr fontId="1" type="noConversion"/>
  </si>
  <si>
    <t>dA</t>
    <phoneticPr fontId="1" type="noConversion"/>
  </si>
  <si>
    <t>Sigma</t>
    <phoneticPr fontId="1" type="noConversion"/>
  </si>
  <si>
    <t>Nb</t>
    <phoneticPr fontId="1" type="noConversion"/>
  </si>
  <si>
    <t>Vr</t>
    <phoneticPr fontId="1" type="noConversion"/>
  </si>
  <si>
    <t>Vinf</t>
    <phoneticPr fontId="1" type="noConversion"/>
  </si>
  <si>
    <t>RPM</t>
    <phoneticPr fontId="1" type="noConversion"/>
  </si>
  <si>
    <t>omega</t>
    <phoneticPr fontId="1" type="noConversion"/>
  </si>
  <si>
    <t>Theta_star</t>
    <phoneticPr fontId="1" type="noConversion"/>
  </si>
  <si>
    <t>beta</t>
    <phoneticPr fontId="1" type="noConversion"/>
  </si>
  <si>
    <t>alpha0</t>
    <phoneticPr fontId="1" type="noConversion"/>
  </si>
  <si>
    <t>deg2rad</t>
    <phoneticPr fontId="1" type="noConversion"/>
  </si>
  <si>
    <t>rad2deg</t>
    <phoneticPr fontId="1" type="noConversion"/>
  </si>
  <si>
    <t>rpm2omega</t>
    <phoneticPr fontId="1" type="noConversion"/>
  </si>
  <si>
    <t>omega2rpm</t>
    <phoneticPr fontId="1" type="noConversion"/>
  </si>
  <si>
    <t>Theta_star_rad</t>
    <phoneticPr fontId="1" type="noConversion"/>
  </si>
  <si>
    <t>Reynolds</t>
    <phoneticPr fontId="1" type="noConversion"/>
  </si>
  <si>
    <t>rho</t>
    <phoneticPr fontId="1" type="noConversion"/>
  </si>
  <si>
    <t>mu</t>
    <phoneticPr fontId="1" type="noConversion"/>
  </si>
  <si>
    <t>Re_aft</t>
    <phoneticPr fontId="1" type="noConversion"/>
  </si>
  <si>
    <t>R_</t>
    <phoneticPr fontId="1" type="noConversion"/>
  </si>
  <si>
    <t>QBLADE</t>
    <phoneticPr fontId="1" type="noConversion"/>
  </si>
  <si>
    <t>Radius</t>
    <phoneticPr fontId="1" type="noConversion"/>
  </si>
  <si>
    <t>AOA</t>
    <phoneticPr fontId="1" type="noConversion"/>
  </si>
  <si>
    <t>Phi</t>
    <phoneticPr fontId="1" type="noConversion"/>
  </si>
  <si>
    <t>Theta</t>
    <phoneticPr fontId="1" type="noConversion"/>
  </si>
  <si>
    <t>BEMT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</si>
</sst>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zoomScale="85" zoomScaleNormal="85" workbookViewId="0">
      <selection activeCell="J17" sqref="J17"/>
    </sheetView>
  </sheetViews>
  <sheetFormatPr defaultColWidth="8.75" defaultRowHeight="16.5" x14ac:dyDescent="0.3"/>
  <cols>
    <col min="1" max="1" width="8.75" style="1"/>
    <col min="2" max="2" width="11.25" style="1" bestFit="1" customWidth="1"/>
    <col min="3" max="6" width="8.875" style="1" bestFit="1" customWidth="1"/>
    <col min="7" max="7" width="8.75" style="1"/>
    <col min="8" max="8" width="8.875" style="1" bestFit="1" customWidth="1"/>
    <col min="9" max="9" width="8.75" style="1"/>
    <col min="10" max="10" width="11.25" style="1" bestFit="1" customWidth="1"/>
    <col min="11" max="11" width="8.75" style="1"/>
    <col min="12" max="12" width="11.25" style="1" bestFit="1" customWidth="1"/>
    <col min="13" max="13" width="8.75" style="1"/>
    <col min="14" max="14" width="8.875" style="1" bestFit="1" customWidth="1"/>
    <col min="15" max="15" width="8.75" style="1"/>
    <col min="16" max="16" width="8.875" style="1" bestFit="1" customWidth="1"/>
    <col min="17" max="16384" width="8.75" style="1"/>
  </cols>
  <sheetData>
    <row r="1" spans="1:16" x14ac:dyDescent="0.3">
      <c r="A1" s="1" t="s">
        <v>1</v>
      </c>
      <c r="B1" s="1">
        <v>1.8499999999999999E-2</v>
      </c>
      <c r="C1" s="1" t="s">
        <v>2</v>
      </c>
      <c r="D1" s="1">
        <v>0.03</v>
      </c>
      <c r="E1" s="1" t="s">
        <v>3</v>
      </c>
      <c r="F1" s="1">
        <v>10</v>
      </c>
      <c r="G1" s="1" t="s">
        <v>5</v>
      </c>
      <c r="H1" s="1">
        <f>B2-B1</f>
        <v>1.18333333333333E-2</v>
      </c>
      <c r="I1" s="1" t="s">
        <v>6</v>
      </c>
      <c r="J1" s="1">
        <f>D1*H1</f>
        <v>3.5499999999999898E-4</v>
      </c>
      <c r="K1" s="1" t="s">
        <v>4</v>
      </c>
      <c r="L1" s="1">
        <f>J1</f>
        <v>3.5499999999999898E-4</v>
      </c>
      <c r="M1" s="1" t="s">
        <v>7</v>
      </c>
      <c r="N1" s="1">
        <f>($B$13*L1)/(PI()*B2^2)</f>
        <v>0.2456225302154838</v>
      </c>
      <c r="O1" s="1" t="s">
        <v>9</v>
      </c>
      <c r="P1" s="1">
        <f t="shared" ref="P1:P10" si="0">$B$14/($B$16*B1)</f>
        <v>0</v>
      </c>
    </row>
    <row r="2" spans="1:16" x14ac:dyDescent="0.3">
      <c r="B2" s="1">
        <v>3.0333333333333299E-2</v>
      </c>
      <c r="D2" s="1">
        <v>0.03</v>
      </c>
      <c r="F2" s="1">
        <v>10</v>
      </c>
      <c r="H2" s="1">
        <f t="shared" ref="H2:H9" si="1">B3-B2</f>
        <v>1.1833333333333303E-2</v>
      </c>
      <c r="J2" s="1">
        <f t="shared" ref="J2:J9" si="2">D2*H2</f>
        <v>3.5499999999999909E-4</v>
      </c>
      <c r="L2" s="1">
        <f>SUM(J1:J2)</f>
        <v>7.0999999999999807E-4</v>
      </c>
      <c r="N2" s="1">
        <f t="shared" ref="N2:N9" si="3">($B$13*L2)/(PI()*B3^2)</f>
        <v>0.25421427270720348</v>
      </c>
      <c r="P2" s="1">
        <f t="shared" si="0"/>
        <v>0</v>
      </c>
    </row>
    <row r="3" spans="1:16" x14ac:dyDescent="0.3">
      <c r="B3" s="1">
        <v>4.2166666666666602E-2</v>
      </c>
      <c r="D3" s="1">
        <v>0.03</v>
      </c>
      <c r="F3" s="1">
        <v>10</v>
      </c>
      <c r="H3" s="1">
        <f t="shared" si="1"/>
        <v>1.1833333333333293E-2</v>
      </c>
      <c r="J3" s="1">
        <f t="shared" si="2"/>
        <v>3.5499999999999876E-4</v>
      </c>
      <c r="L3" s="1">
        <f>SUM(J1:J3)</f>
        <v>1.0649999999999969E-3</v>
      </c>
      <c r="N3" s="1">
        <f t="shared" si="3"/>
        <v>0.23251030780914778</v>
      </c>
      <c r="P3" s="1">
        <f t="shared" si="0"/>
        <v>0</v>
      </c>
    </row>
    <row r="4" spans="1:16" x14ac:dyDescent="0.3">
      <c r="B4" s="1">
        <v>5.3999999999999895E-2</v>
      </c>
      <c r="D4" s="1">
        <v>0.03</v>
      </c>
      <c r="F4" s="1">
        <v>10</v>
      </c>
      <c r="H4" s="1">
        <f t="shared" si="1"/>
        <v>1.1833333333333307E-2</v>
      </c>
      <c r="J4" s="1">
        <f t="shared" si="2"/>
        <v>3.549999999999992E-4</v>
      </c>
      <c r="L4" s="1">
        <f>SUM(J1:J4)</f>
        <v>1.4199999999999961E-3</v>
      </c>
      <c r="N4" s="1">
        <f t="shared" si="3"/>
        <v>0.20858197573100978</v>
      </c>
      <c r="P4" s="1">
        <f t="shared" si="0"/>
        <v>0</v>
      </c>
    </row>
    <row r="5" spans="1:16" x14ac:dyDescent="0.3">
      <c r="B5" s="1">
        <v>6.5833333333333202E-2</v>
      </c>
      <c r="D5" s="1">
        <v>0.03</v>
      </c>
      <c r="F5" s="1">
        <v>10</v>
      </c>
      <c r="H5" s="1">
        <f t="shared" si="1"/>
        <v>1.1833333333333293E-2</v>
      </c>
      <c r="J5" s="1">
        <f t="shared" si="2"/>
        <v>3.5499999999999876E-4</v>
      </c>
      <c r="L5" s="1">
        <f>SUM(J1:J5)</f>
        <v>1.7749999999999949E-3</v>
      </c>
      <c r="N5" s="1">
        <f t="shared" si="3"/>
        <v>0.18733078272895298</v>
      </c>
      <c r="P5" s="1">
        <f t="shared" si="0"/>
        <v>0</v>
      </c>
    </row>
    <row r="6" spans="1:16" x14ac:dyDescent="0.3">
      <c r="B6" s="1">
        <v>7.7666666666666495E-2</v>
      </c>
      <c r="D6" s="1">
        <v>0.03</v>
      </c>
      <c r="F6" s="1">
        <v>10</v>
      </c>
      <c r="H6" s="1">
        <f t="shared" si="1"/>
        <v>1.1833333333333307E-2</v>
      </c>
      <c r="J6" s="1">
        <f t="shared" si="2"/>
        <v>3.549999999999992E-4</v>
      </c>
      <c r="L6" s="1">
        <f>SUM(J1:J6)</f>
        <v>2.1299999999999939E-3</v>
      </c>
      <c r="N6" s="1">
        <f t="shared" si="3"/>
        <v>0.16928312039486287</v>
      </c>
      <c r="P6" s="1">
        <f t="shared" si="0"/>
        <v>0</v>
      </c>
    </row>
    <row r="7" spans="1:16" x14ac:dyDescent="0.3">
      <c r="B7" s="1">
        <v>8.9499999999999802E-2</v>
      </c>
      <c r="D7" s="1">
        <v>0.03</v>
      </c>
      <c r="F7" s="1">
        <v>10</v>
      </c>
      <c r="H7" s="1">
        <f t="shared" si="1"/>
        <v>1.1833333333333293E-2</v>
      </c>
      <c r="J7" s="1">
        <f t="shared" si="2"/>
        <v>3.5499999999999876E-4</v>
      </c>
      <c r="L7" s="1">
        <f>SUM(J1:J7)</f>
        <v>2.4849999999999924E-3</v>
      </c>
      <c r="N7" s="1">
        <f t="shared" si="3"/>
        <v>0.15406424438409994</v>
      </c>
      <c r="P7" s="1">
        <f t="shared" si="0"/>
        <v>0</v>
      </c>
    </row>
    <row r="8" spans="1:16" x14ac:dyDescent="0.3">
      <c r="B8" s="1">
        <v>0.10133333333333309</v>
      </c>
      <c r="D8" s="1">
        <v>0.03</v>
      </c>
      <c r="F8" s="1">
        <v>10</v>
      </c>
      <c r="H8" s="1">
        <f t="shared" si="1"/>
        <v>1.1833333333333307E-2</v>
      </c>
      <c r="J8" s="1">
        <f t="shared" si="2"/>
        <v>3.549999999999992E-4</v>
      </c>
      <c r="L8" s="1">
        <f>SUM(J1:J8)</f>
        <v>2.8399999999999918E-3</v>
      </c>
      <c r="N8" s="1">
        <f t="shared" si="3"/>
        <v>0.14117617636362412</v>
      </c>
      <c r="P8" s="1">
        <f t="shared" si="0"/>
        <v>0</v>
      </c>
    </row>
    <row r="9" spans="1:16" x14ac:dyDescent="0.3">
      <c r="B9" s="1">
        <v>0.1131666666666664</v>
      </c>
      <c r="D9" s="1">
        <v>0.03</v>
      </c>
      <c r="F9" s="1">
        <v>10</v>
      </c>
      <c r="H9" s="1">
        <f t="shared" si="1"/>
        <v>1.1833333333333307E-2</v>
      </c>
      <c r="J9" s="1">
        <f t="shared" si="2"/>
        <v>3.549999999999992E-4</v>
      </c>
      <c r="L9" s="1">
        <f>SUM(J1:J9)</f>
        <v>3.1949999999999912E-3</v>
      </c>
      <c r="N9" s="1">
        <f t="shared" si="3"/>
        <v>0.13017601105372328</v>
      </c>
      <c r="P9" s="1">
        <f t="shared" si="0"/>
        <v>0</v>
      </c>
    </row>
    <row r="10" spans="1:16" x14ac:dyDescent="0.3">
      <c r="B10" s="1">
        <v>0.12499999999999971</v>
      </c>
      <c r="D10" s="1">
        <v>0.03</v>
      </c>
      <c r="F10" s="1">
        <v>10</v>
      </c>
      <c r="P10" s="1">
        <f t="shared" si="0"/>
        <v>0</v>
      </c>
    </row>
    <row r="12" spans="1:16" x14ac:dyDescent="0.3">
      <c r="A12" s="1" t="s">
        <v>0</v>
      </c>
      <c r="B12" s="1">
        <f>B1</f>
        <v>1.8499999999999999E-2</v>
      </c>
      <c r="C12" s="1" t="s">
        <v>16</v>
      </c>
      <c r="D12" s="1">
        <f>PI()/180</f>
        <v>1.7453292519943295E-2</v>
      </c>
      <c r="E12" s="1" t="s">
        <v>13</v>
      </c>
      <c r="F12" s="1">
        <f>$B$17+F1+$B$18</f>
        <v>10</v>
      </c>
      <c r="G12" s="1" t="s">
        <v>20</v>
      </c>
      <c r="H12" s="1">
        <f>F12*$D$12</f>
        <v>0.17453292519943295</v>
      </c>
      <c r="I12" s="1" t="s">
        <v>21</v>
      </c>
      <c r="J12" s="1">
        <f>$B$19*$B$16*B1*D1/$B$20</f>
        <v>23600.997849274707</v>
      </c>
      <c r="M12" s="1" t="s">
        <v>24</v>
      </c>
      <c r="N12" s="1">
        <v>23919.9296875</v>
      </c>
    </row>
    <row r="13" spans="1:16" x14ac:dyDescent="0.3">
      <c r="A13" s="1" t="s">
        <v>8</v>
      </c>
      <c r="B13" s="1">
        <v>2</v>
      </c>
      <c r="C13" s="1" t="s">
        <v>17</v>
      </c>
      <c r="D13" s="1">
        <f>1/D12</f>
        <v>57.295779513082323</v>
      </c>
      <c r="F13" s="1">
        <f t="shared" ref="F13:F20" si="4">$B$17+F2+$B$18</f>
        <v>10</v>
      </c>
      <c r="H13" s="1">
        <f t="shared" ref="H13:H21" si="5">F13*$D$12</f>
        <v>0.17453292519943295</v>
      </c>
      <c r="J13" s="1">
        <f t="shared" ref="J13:J21" si="6">$B$19*$B$16*B2*D2/$B$20</f>
        <v>38697.131608720651</v>
      </c>
      <c r="N13" s="1">
        <v>26514.591796879999</v>
      </c>
    </row>
    <row r="14" spans="1:16" x14ac:dyDescent="0.3">
      <c r="A14" s="1" t="s">
        <v>10</v>
      </c>
      <c r="B14" s="1">
        <v>0</v>
      </c>
      <c r="C14" s="1" t="s">
        <v>18</v>
      </c>
      <c r="D14" s="1">
        <f>2 * PI()/ 60</f>
        <v>0.10471975511965977</v>
      </c>
      <c r="F14" s="1">
        <f t="shared" si="4"/>
        <v>10</v>
      </c>
      <c r="H14" s="1">
        <f t="shared" si="5"/>
        <v>0.17453292519943295</v>
      </c>
      <c r="J14" s="1">
        <f t="shared" si="6"/>
        <v>53793.265368166583</v>
      </c>
      <c r="N14" s="1">
        <v>38271.88671875</v>
      </c>
    </row>
    <row r="15" spans="1:16" x14ac:dyDescent="0.3">
      <c r="A15" s="1" t="s">
        <v>11</v>
      </c>
      <c r="B15" s="1">
        <v>6000</v>
      </c>
      <c r="C15" s="1" t="s">
        <v>19</v>
      </c>
      <c r="D15" s="1">
        <f>1/D14</f>
        <v>9.5492965855137211</v>
      </c>
      <c r="F15" s="1">
        <f t="shared" si="4"/>
        <v>10</v>
      </c>
      <c r="H15" s="1">
        <f t="shared" si="5"/>
        <v>0.17453292519943295</v>
      </c>
      <c r="J15" s="1">
        <f t="shared" si="6"/>
        <v>68889.399127612531</v>
      </c>
      <c r="N15" s="1">
        <v>51029.18359375</v>
      </c>
    </row>
    <row r="16" spans="1:16" x14ac:dyDescent="0.3">
      <c r="A16" s="1" t="s">
        <v>12</v>
      </c>
      <c r="B16" s="1">
        <f>B15*D14</f>
        <v>628.31853071795865</v>
      </c>
      <c r="F16" s="1">
        <f t="shared" si="4"/>
        <v>10</v>
      </c>
      <c r="H16" s="1">
        <f t="shared" si="5"/>
        <v>0.17453292519943295</v>
      </c>
      <c r="J16" s="1">
        <f t="shared" si="6"/>
        <v>83985.532887058478</v>
      </c>
      <c r="N16" s="1">
        <v>63786.48046875</v>
      </c>
    </row>
    <row r="17" spans="1:14" x14ac:dyDescent="0.3">
      <c r="A17" s="1" t="s">
        <v>14</v>
      </c>
      <c r="B17" s="1">
        <v>0</v>
      </c>
      <c r="F17" s="1">
        <f t="shared" si="4"/>
        <v>10</v>
      </c>
      <c r="H17" s="1">
        <f t="shared" si="5"/>
        <v>0.17453292519943295</v>
      </c>
      <c r="J17" s="1">
        <f t="shared" si="6"/>
        <v>99081.666646504396</v>
      </c>
      <c r="N17" s="1">
        <v>76543.7734375</v>
      </c>
    </row>
    <row r="18" spans="1:14" x14ac:dyDescent="0.3">
      <c r="A18" s="1" t="s">
        <v>15</v>
      </c>
      <c r="B18" s="1">
        <v>0</v>
      </c>
      <c r="F18" s="1">
        <f t="shared" si="4"/>
        <v>10</v>
      </c>
      <c r="H18" s="1">
        <f t="shared" si="5"/>
        <v>0.17453292519943295</v>
      </c>
      <c r="J18" s="1">
        <f t="shared" si="6"/>
        <v>114177.80040595036</v>
      </c>
      <c r="N18" s="1">
        <v>114815.6640625</v>
      </c>
    </row>
    <row r="19" spans="1:14" x14ac:dyDescent="0.3">
      <c r="A19" s="1" t="s">
        <v>22</v>
      </c>
      <c r="B19" s="1">
        <v>1.2250000000000001</v>
      </c>
      <c r="F19" s="1">
        <f t="shared" si="4"/>
        <v>10</v>
      </c>
      <c r="H19" s="1">
        <f t="shared" si="5"/>
        <v>0.17453292519943295</v>
      </c>
      <c r="J19" s="1">
        <f t="shared" si="6"/>
        <v>129273.93416539628</v>
      </c>
      <c r="N19" s="1">
        <v>127572.9609375</v>
      </c>
    </row>
    <row r="20" spans="1:14" x14ac:dyDescent="0.3">
      <c r="A20" s="1" t="s">
        <v>23</v>
      </c>
      <c r="B20" s="1">
        <v>1.8099999999999999E-5</v>
      </c>
      <c r="F20" s="1">
        <f t="shared" si="4"/>
        <v>10</v>
      </c>
      <c r="H20" s="1">
        <f t="shared" si="5"/>
        <v>0.17453292519943295</v>
      </c>
      <c r="J20" s="1">
        <f t="shared" si="6"/>
        <v>144370.06792484221</v>
      </c>
      <c r="N20" s="1">
        <v>140330.25</v>
      </c>
    </row>
    <row r="21" spans="1:14" x14ac:dyDescent="0.3">
      <c r="F21" s="1">
        <f>$B$17+F10+$B$18</f>
        <v>10</v>
      </c>
      <c r="H21" s="1">
        <f t="shared" si="5"/>
        <v>0.17453292519943295</v>
      </c>
      <c r="J21" s="1">
        <f t="shared" si="6"/>
        <v>159466.20168428819</v>
      </c>
      <c r="N21" s="1">
        <v>159466.203125</v>
      </c>
    </row>
    <row r="23" spans="1:14" x14ac:dyDescent="0.3">
      <c r="B23" s="1">
        <v>0.17453293</v>
      </c>
      <c r="C23" s="1">
        <f>B23*D13</f>
        <v>10.000000275052232</v>
      </c>
      <c r="E23" s="1" t="s">
        <v>25</v>
      </c>
      <c r="F23" s="1">
        <f>B1-$B$1</f>
        <v>0</v>
      </c>
    </row>
    <row r="24" spans="1:14" x14ac:dyDescent="0.3">
      <c r="F24" s="1">
        <f>B2-$B$1</f>
        <v>1.18333333333333E-2</v>
      </c>
    </row>
    <row r="25" spans="1:14" x14ac:dyDescent="0.3">
      <c r="F25" s="1">
        <f t="shared" ref="F25:F32" si="7">B3-$B$1</f>
        <v>2.3666666666666603E-2</v>
      </c>
    </row>
    <row r="26" spans="1:14" x14ac:dyDescent="0.3">
      <c r="F26" s="1">
        <f t="shared" si="7"/>
        <v>3.5499999999999893E-2</v>
      </c>
    </row>
    <row r="27" spans="1:14" x14ac:dyDescent="0.3">
      <c r="F27" s="1">
        <f t="shared" si="7"/>
        <v>4.73333333333332E-2</v>
      </c>
    </row>
    <row r="28" spans="1:14" x14ac:dyDescent="0.3">
      <c r="F28" s="1">
        <f t="shared" si="7"/>
        <v>5.9166666666666493E-2</v>
      </c>
    </row>
    <row r="29" spans="1:14" x14ac:dyDescent="0.3">
      <c r="F29" s="1">
        <f>B7-$B$1</f>
        <v>7.0999999999999799E-2</v>
      </c>
    </row>
    <row r="30" spans="1:14" x14ac:dyDescent="0.3">
      <c r="F30" s="1">
        <f t="shared" si="7"/>
        <v>8.2833333333333092E-2</v>
      </c>
    </row>
    <row r="31" spans="1:14" x14ac:dyDescent="0.3">
      <c r="F31" s="1">
        <f t="shared" si="7"/>
        <v>9.4666666666666399E-2</v>
      </c>
    </row>
    <row r="32" spans="1:14" x14ac:dyDescent="0.3">
      <c r="F32" s="1">
        <f t="shared" si="7"/>
        <v>0.10649999999999971</v>
      </c>
    </row>
    <row r="34" spans="1:13" s="3" customFormat="1" x14ac:dyDescent="0.3">
      <c r="A34" s="6" t="s">
        <v>26</v>
      </c>
      <c r="B34" s="6"/>
      <c r="C34" s="6"/>
    </row>
    <row r="35" spans="1:13" x14ac:dyDescent="0.3">
      <c r="A35" s="7"/>
      <c r="B35" s="7"/>
      <c r="C35" s="7"/>
    </row>
    <row r="37" spans="1:13" x14ac:dyDescent="0.3">
      <c r="A37" s="1" t="s">
        <v>27</v>
      </c>
      <c r="B37" s="1">
        <v>2.0656998999999999E-2</v>
      </c>
      <c r="C37" s="1" t="s">
        <v>28</v>
      </c>
      <c r="D37" s="1">
        <v>3.5548617999999998</v>
      </c>
      <c r="E37" s="1" t="s">
        <v>29</v>
      </c>
      <c r="F37" s="1">
        <v>6.445138</v>
      </c>
      <c r="G37" s="1" t="s">
        <v>30</v>
      </c>
      <c r="H37" s="1">
        <f>D37+F37</f>
        <v>9.9999997999999994</v>
      </c>
      <c r="J37" s="4"/>
      <c r="K37" s="4"/>
      <c r="L37" s="4"/>
      <c r="M37" s="4"/>
    </row>
    <row r="38" spans="1:13" x14ac:dyDescent="0.3">
      <c r="B38" s="1">
        <v>2.6953250000000002E-2</v>
      </c>
      <c r="D38" s="1">
        <v>3.0011735000000002</v>
      </c>
      <c r="F38" s="1">
        <v>6.9988264999999998</v>
      </c>
      <c r="H38" s="1">
        <f t="shared" ref="H38:H46" si="8">D38+F38</f>
        <v>10</v>
      </c>
      <c r="J38" s="4"/>
      <c r="K38" s="4"/>
      <c r="L38" s="4"/>
      <c r="M38" s="4"/>
    </row>
    <row r="39" spans="1:13" x14ac:dyDescent="0.3">
      <c r="B39" s="1">
        <v>3.6878668000000003E-2</v>
      </c>
      <c r="D39" s="1">
        <v>2.5956712</v>
      </c>
      <c r="F39" s="1">
        <v>7.4043288</v>
      </c>
      <c r="H39" s="1">
        <f t="shared" si="8"/>
        <v>10</v>
      </c>
      <c r="J39" s="4"/>
      <c r="K39" s="4"/>
      <c r="L39" s="4"/>
      <c r="M39" s="4"/>
    </row>
    <row r="40" spans="1:13" x14ac:dyDescent="0.3">
      <c r="B40" s="1">
        <v>4.9629152000000003E-2</v>
      </c>
      <c r="D40" s="1">
        <v>2.2329599999999998</v>
      </c>
      <c r="F40" s="1">
        <v>7.7670402999999997</v>
      </c>
      <c r="H40" s="1">
        <f t="shared" si="8"/>
        <v>10.0000003</v>
      </c>
      <c r="J40" s="4"/>
      <c r="K40" s="4"/>
      <c r="L40" s="4"/>
      <c r="M40" s="4"/>
    </row>
    <row r="41" spans="1:13" x14ac:dyDescent="0.3">
      <c r="B41" s="1">
        <v>6.4171730999999996E-2</v>
      </c>
      <c r="D41" s="1">
        <v>2.3031484999999998</v>
      </c>
      <c r="F41" s="1">
        <v>7.6968512999999996</v>
      </c>
      <c r="H41" s="1">
        <f t="shared" si="8"/>
        <v>9.9999997999999994</v>
      </c>
      <c r="J41" s="4"/>
      <c r="K41" s="4"/>
      <c r="L41" s="4"/>
      <c r="M41" s="4"/>
    </row>
    <row r="42" spans="1:13" x14ac:dyDescent="0.3">
      <c r="B42" s="1">
        <v>7.9328260999999997E-2</v>
      </c>
      <c r="D42" s="1">
        <v>2.7421198000000002</v>
      </c>
      <c r="F42" s="1">
        <v>7.2578801999999998</v>
      </c>
      <c r="H42" s="1">
        <f t="shared" si="8"/>
        <v>10</v>
      </c>
      <c r="J42" s="4"/>
      <c r="K42" s="4"/>
      <c r="L42" s="4"/>
      <c r="M42" s="4"/>
    </row>
    <row r="43" spans="1:13" x14ac:dyDescent="0.3">
      <c r="B43" s="1">
        <v>9.3870848000000007E-2</v>
      </c>
      <c r="D43" s="1">
        <v>3.1197461999999998</v>
      </c>
      <c r="F43" s="1">
        <v>6.8802538000000002</v>
      </c>
      <c r="H43" s="1">
        <f t="shared" si="8"/>
        <v>10</v>
      </c>
      <c r="J43" s="4"/>
      <c r="K43" s="4"/>
      <c r="L43" s="4"/>
      <c r="M43" s="4"/>
    </row>
    <row r="44" spans="1:13" x14ac:dyDescent="0.3">
      <c r="B44" s="1">
        <v>0.10662133</v>
      </c>
      <c r="D44" s="1">
        <v>3.3971089999999999</v>
      </c>
      <c r="F44" s="1">
        <v>6.6028909999999996</v>
      </c>
      <c r="H44" s="1">
        <f t="shared" si="8"/>
        <v>10</v>
      </c>
      <c r="J44" s="4"/>
      <c r="K44" s="4"/>
      <c r="L44" s="4"/>
      <c r="M44" s="4"/>
    </row>
    <row r="45" spans="1:13" x14ac:dyDescent="0.3">
      <c r="B45" s="1">
        <v>0.11654675</v>
      </c>
      <c r="D45" s="1">
        <v>3.5854930999999999</v>
      </c>
      <c r="F45" s="1">
        <v>6.4145069000000001</v>
      </c>
      <c r="H45" s="1">
        <f t="shared" si="8"/>
        <v>10</v>
      </c>
      <c r="J45" s="4"/>
      <c r="K45" s="4"/>
      <c r="L45" s="4"/>
      <c r="M45" s="4"/>
    </row>
    <row r="46" spans="1:13" s="2" customFormat="1" x14ac:dyDescent="0.3">
      <c r="B46" s="2">
        <v>0.12284299999999999</v>
      </c>
      <c r="D46" s="2">
        <v>3.6957206999999999</v>
      </c>
      <c r="F46" s="2">
        <v>6.3042793000000001</v>
      </c>
      <c r="H46" s="2">
        <f t="shared" si="8"/>
        <v>10</v>
      </c>
      <c r="J46" s="5"/>
      <c r="K46" s="5"/>
      <c r="L46" s="5"/>
      <c r="M46" s="5"/>
    </row>
    <row r="47" spans="1:13" s="3" customFormat="1" x14ac:dyDescent="0.3">
      <c r="A47" s="6" t="s">
        <v>31</v>
      </c>
      <c r="B47" s="6"/>
      <c r="C47" s="6"/>
    </row>
    <row r="48" spans="1:13" x14ac:dyDescent="0.3">
      <c r="A48" s="7"/>
      <c r="B48" s="7"/>
      <c r="C48" s="7"/>
    </row>
    <row r="50" spans="1:8" x14ac:dyDescent="0.3">
      <c r="A50" s="1" t="s">
        <v>27</v>
      </c>
      <c r="B50" s="1">
        <f>B1</f>
        <v>1.8499999999999999E-2</v>
      </c>
      <c r="C50" s="1" t="s">
        <v>28</v>
      </c>
      <c r="D50" s="1">
        <v>8.7591546200000003</v>
      </c>
      <c r="E50" s="1" t="s">
        <v>29</v>
      </c>
      <c r="F50" s="1">
        <v>1.2408453800000001</v>
      </c>
      <c r="G50" s="1" t="s">
        <v>30</v>
      </c>
      <c r="H50" s="1">
        <f>D50+F50</f>
        <v>10</v>
      </c>
    </row>
    <row r="51" spans="1:8" x14ac:dyDescent="0.3">
      <c r="B51" s="1">
        <f t="shared" ref="B51:B59" si="9">B2</f>
        <v>3.0333333333333299E-2</v>
      </c>
      <c r="D51" s="1">
        <v>8.9408540500000004</v>
      </c>
      <c r="F51" s="1">
        <v>1.05914595</v>
      </c>
      <c r="H51" s="1">
        <f t="shared" ref="H51:H58" si="10">D51+F51</f>
        <v>10</v>
      </c>
    </row>
    <row r="52" spans="1:8" x14ac:dyDescent="0.3">
      <c r="B52" s="1">
        <f t="shared" si="9"/>
        <v>4.2166666666666602E-2</v>
      </c>
      <c r="D52" s="1">
        <v>9.0919935200000008</v>
      </c>
      <c r="F52" s="1">
        <v>0.90800647999999995</v>
      </c>
      <c r="H52" s="1">
        <f t="shared" si="10"/>
        <v>10</v>
      </c>
    </row>
    <row r="53" spans="1:8" x14ac:dyDescent="0.3">
      <c r="B53" s="1">
        <f t="shared" si="9"/>
        <v>5.3999999999999895E-2</v>
      </c>
      <c r="D53" s="1">
        <v>9.2144229699999993</v>
      </c>
      <c r="F53" s="1">
        <v>0.78557703000000001</v>
      </c>
      <c r="H53" s="1">
        <f t="shared" si="10"/>
        <v>10</v>
      </c>
    </row>
    <row r="54" spans="1:8" x14ac:dyDescent="0.3">
      <c r="B54" s="1">
        <f t="shared" si="9"/>
        <v>6.5833333333333202E-2</v>
      </c>
      <c r="D54" s="1">
        <v>9.31285557</v>
      </c>
      <c r="F54" s="1">
        <v>0.68714443000000003</v>
      </c>
      <c r="H54" s="1">
        <f t="shared" si="10"/>
        <v>10</v>
      </c>
    </row>
    <row r="55" spans="1:8" x14ac:dyDescent="0.3">
      <c r="B55" s="1">
        <f t="shared" si="9"/>
        <v>7.7666666666666495E-2</v>
      </c>
      <c r="D55" s="1">
        <v>9.3922818600000006</v>
      </c>
      <c r="F55" s="1">
        <v>0.60771814000000002</v>
      </c>
      <c r="H55" s="1">
        <f t="shared" si="10"/>
        <v>10</v>
      </c>
    </row>
    <row r="56" spans="1:8" x14ac:dyDescent="0.3">
      <c r="B56" s="1">
        <f t="shared" si="9"/>
        <v>8.9499999999999802E-2</v>
      </c>
      <c r="D56" s="1">
        <v>9.4569612200000002</v>
      </c>
      <c r="F56" s="1">
        <v>0.54303878000000005</v>
      </c>
      <c r="H56" s="1">
        <f t="shared" si="10"/>
        <v>10</v>
      </c>
    </row>
    <row r="57" spans="1:8" x14ac:dyDescent="0.3">
      <c r="B57" s="1">
        <f t="shared" si="9"/>
        <v>0.10133333333333309</v>
      </c>
      <c r="D57" s="1">
        <v>9.5102357099999999</v>
      </c>
      <c r="F57" s="1">
        <v>0.48976428999999999</v>
      </c>
      <c r="H57" s="1">
        <f t="shared" si="10"/>
        <v>10</v>
      </c>
    </row>
    <row r="58" spans="1:8" x14ac:dyDescent="0.3">
      <c r="B58" s="1">
        <f t="shared" si="9"/>
        <v>0.1131666666666664</v>
      </c>
      <c r="D58" s="1">
        <v>9.5546416900000004</v>
      </c>
      <c r="F58" s="1">
        <v>0.44535830999999998</v>
      </c>
      <c r="H58" s="1">
        <f t="shared" si="10"/>
        <v>10</v>
      </c>
    </row>
    <row r="59" spans="1:8" s="2" customFormat="1" x14ac:dyDescent="0.3">
      <c r="B59" s="2">
        <f t="shared" si="9"/>
        <v>0.12499999999999971</v>
      </c>
    </row>
  </sheetData>
  <mergeCells count="2">
    <mergeCell ref="A34:C35"/>
    <mergeCell ref="A47:C4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2015-06-05T18:19:34Z</dcterms:created>
  <dcterms:modified xsi:type="dcterms:W3CDTF">2024-12-12T17:47:02Z</dcterms:modified>
</cp:coreProperties>
</file>