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UAS\"/>
    </mc:Choice>
  </mc:AlternateContent>
  <xr:revisionPtr revIDLastSave="0" documentId="13_ncr:1_{A47500B6-ECB3-45A0-8FB7-D9DA8A32DA02}" xr6:coauthVersionLast="47" xr6:coauthVersionMax="47" xr10:uidLastSave="{00000000-0000-0000-0000-000000000000}"/>
  <bookViews>
    <workbookView xWindow="8680" yWindow="0" windowWidth="22130" windowHeight="18570" xr2:uid="{B3E2D610-5434-45BF-A8F0-303C070E207F}"/>
  </bookViews>
  <sheets>
    <sheet name="Weight Estim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5" i="1" s="1"/>
  <c r="B12" i="1"/>
  <c r="E6" i="1"/>
  <c r="B2" i="1"/>
  <c r="B3" i="1"/>
  <c r="E4" i="1" s="1" a="1"/>
  <c r="E4" i="1" s="1"/>
  <c r="B4" i="1"/>
  <c r="B1" i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<sst xmlns="http://schemas.openxmlformats.org/spreadsheetml/2006/main" count="26" uniqueCount="26">
  <si>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가로세로비 A</t>
    <phoneticPr fontId="1" type="noConversion"/>
  </si>
  <si>
    <t>익면하중 W0/S</t>
    <phoneticPr fontId="1" type="noConversion"/>
  </si>
  <si>
    <t>최대속력 Vmax</t>
    <phoneticPr fontId="1" type="noConversion"/>
  </si>
  <si>
    <t>이륙총중량 W0</t>
    <phoneticPr fontId="1" type="noConversion"/>
  </si>
  <si>
    <t>중량대동력비 P/W0</t>
    <phoneticPr fontId="1" type="noConversion"/>
  </si>
  <si>
    <t>Kvs (fixed sweep)</t>
    <phoneticPr fontId="1" type="noConversion"/>
  </si>
  <si>
    <t>general aviation - single engine</t>
    <phoneticPr fontId="1" type="noConversion"/>
  </si>
  <si>
    <t>a</t>
    <phoneticPr fontId="1" type="noConversion"/>
  </si>
  <si>
    <t>b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</si>
  <si>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</si>
  <si>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</si>
  <si>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</si>
  <si>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</si>
  <si>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</si>
  <si>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We/W0</t>
    <phoneticPr fontId="1" type="noConversion"/>
  </si>
  <si>
    <t>Wing Span</t>
    <phoneticPr fontId="1" type="noConversion"/>
  </si>
  <si>
    <t>Chord</t>
    <phoneticPr fontId="1" type="noConversion"/>
  </si>
  <si>
    <t>요구동력 Preq</t>
    <phoneticPr fontId="1" type="noConversion"/>
  </si>
  <si>
    <t>Swet</t>
    <phoneticPr fontId="1" type="noConversion"/>
  </si>
  <si>
    <t>Sref</t>
    <phoneticPr fontId="1" type="noConversion"/>
  </si>
  <si>
    <t>AR / (Swet/Sref)</t>
    <phoneticPr fontId="1" type="noConversion"/>
  </si>
  <si>
    <t>Swet / Sref (L/Dmax)</t>
    <phoneticPr fontId="1" type="noConversion"/>
  </si>
  <si>
    <t>v_climb</t>
    <phoneticPr fontId="1" type="noConversion"/>
  </si>
  <si>
    <t>v_forward</t>
    <phoneticPr fontId="1" type="noConversion"/>
  </si>
  <si>
    <t>mach_forward</t>
    <phoneticPr fontId="1" type="noConversion"/>
  </si>
  <si>
    <t>v_descent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</si>
</sst>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Pretendar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C478-9BAF-4DE6-B129-116D3F993957}">
  <dimension ref="A1:K15"/>
  <sheetViews>
    <sheetView tabSelected="1" zoomScale="145" zoomScaleNormal="145" workbookViewId="0">
      <selection activeCell="K9" sqref="K9"/>
    </sheetView>
  </sheetViews>
  <sheetFormatPr defaultRowHeight="11.25" x14ac:dyDescent="0.3"/>
  <cols>
    <col min="1" max="1" width="20.75" style="1" customWidth="1"/>
    <col min="2" max="2" width="11.25" style="1" bestFit="1" customWidth="1"/>
    <col min="3" max="3" width="9" style="1"/>
    <col min="4" max="5" width="11.25" style="1" bestFit="1" customWidth="1"/>
    <col min="6" max="16384" width="9" style="1"/>
  </cols>
  <sheetData>
    <row r="1" spans="1:11" x14ac:dyDescent="0.3">
      <c r="A1" s="1" t="s">
        <v>0</v>
      </c>
      <c r="B1" s="1">
        <f>B7/B8</f>
        <v>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4</v>
      </c>
      <c r="B2" s="1">
        <f>B9/B5</f>
        <v>559.16523809523812</v>
      </c>
      <c r="D2" s="1" t="s">
        <v>6</v>
      </c>
      <c r="E2" s="1">
        <v>-0.25</v>
      </c>
      <c r="F2" s="1">
        <v>1.18</v>
      </c>
      <c r="G2" s="1">
        <v>-0.2</v>
      </c>
      <c r="H2" s="1">
        <v>0.08</v>
      </c>
      <c r="I2" s="1">
        <v>0.05</v>
      </c>
      <c r="J2" s="1">
        <v>-0.05</v>
      </c>
      <c r="K2" s="1">
        <v>0.27</v>
      </c>
    </row>
    <row r="3" spans="1:11" x14ac:dyDescent="0.3">
      <c r="A3" s="1" t="s">
        <v>1</v>
      </c>
      <c r="B3" s="1">
        <f>B5/(B7*B8)</f>
        <v>116.66666666666667</v>
      </c>
    </row>
    <row r="4" spans="1:11" x14ac:dyDescent="0.3">
      <c r="A4" s="1" t="s">
        <v>2</v>
      </c>
      <c r="B4" s="1">
        <f>200*1000/3600</f>
        <v>55.555555555555557</v>
      </c>
      <c r="D4" s="1" t="s">
        <v>14</v>
      </c>
      <c r="E4" s="1" t="e" cm="1">
        <f t="array" aca="1" ref="E4" ca="1">$B$6(E2+F2*(B5^G2)*(B1^H2)*(B2^I2)*(B3^J2)*(B4^K2))</f>
        <v>#REF!</v>
      </c>
    </row>
    <row r="5" spans="1:11" x14ac:dyDescent="0.3">
      <c r="A5" s="1" t="s">
        <v>3</v>
      </c>
      <c r="B5" s="1">
        <v>2100</v>
      </c>
    </row>
    <row r="6" spans="1:11" x14ac:dyDescent="0.3">
      <c r="A6" s="1" t="s">
        <v>5</v>
      </c>
      <c r="B6" s="1">
        <v>1</v>
      </c>
      <c r="D6" s="1" t="s">
        <v>21</v>
      </c>
      <c r="E6" s="1">
        <f>B10/B11</f>
        <v>5.4406511666666661</v>
      </c>
    </row>
    <row r="7" spans="1:11" x14ac:dyDescent="0.3">
      <c r="A7" s="1" t="s">
        <v>15</v>
      </c>
      <c r="B7" s="1">
        <v>12</v>
      </c>
      <c r="D7" s="1" t="s">
        <v>20</v>
      </c>
      <c r="E7" s="1">
        <f>B1/E6</f>
        <v>1.4704122273109039</v>
      </c>
    </row>
    <row r="8" spans="1:11" x14ac:dyDescent="0.3">
      <c r="A8" s="1" t="s">
        <v>16</v>
      </c>
      <c r="B8" s="1">
        <v>1.5</v>
      </c>
    </row>
    <row r="9" spans="1:11" x14ac:dyDescent="0.3">
      <c r="A9" s="1" t="s">
        <v>17</v>
      </c>
      <c r="B9" s="1">
        <v>1174247</v>
      </c>
    </row>
    <row r="10" spans="1:11" ht="16.5" x14ac:dyDescent="0.3">
      <c r="A10" s="1" t="s">
        <v>18</v>
      </c>
      <c r="B10">
        <v>97.931720999999996</v>
      </c>
    </row>
    <row r="11" spans="1:11" x14ac:dyDescent="0.3">
      <c r="A11" s="1" t="s">
        <v>19</v>
      </c>
      <c r="B11" s="1">
        <v>18</v>
      </c>
    </row>
    <row r="12" spans="1:11" x14ac:dyDescent="0.3">
      <c r="A12" s="1" t="s">
        <v>22</v>
      </c>
      <c r="B12" s="1">
        <f>200/60</f>
        <v>3.3333333333333335</v>
      </c>
    </row>
    <row r="13" spans="1:11" x14ac:dyDescent="0.3">
      <c r="A13" s="1" t="s">
        <v>23</v>
      </c>
      <c r="B13" s="1">
        <f>200*1000/3600</f>
        <v>55.555555555555557</v>
      </c>
    </row>
    <row r="14" spans="1:11" x14ac:dyDescent="0.3">
      <c r="A14" s="1" t="s">
        <v>25</v>
      </c>
      <c r="B14" s="1">
        <f xml:space="preserve"> 600 / (9*60)</f>
        <v>1.1111111111111112</v>
      </c>
    </row>
    <row r="15" spans="1:11" x14ac:dyDescent="0.3">
      <c r="A15" s="1" t="s">
        <v>24</v>
      </c>
      <c r="B15" s="1">
        <f>B13/340</f>
        <v>0.16339869281045752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Weight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유경태</dc:creator>
  <cp:lastModifiedBy>유경태</cp:lastModifiedBy>
  <dcterms:created xsi:type="dcterms:W3CDTF">2024-05-25T06:54:08Z</dcterms:created>
  <dcterms:modified xsi:type="dcterms:W3CDTF">2024-05-27T04:39:59Z</dcterms:modified>
</cp:coreProperties>
</file>