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<sst xmlns="http://schemas.openxmlformats.org/spreadsheetml/2006/main" count="146" uniqueCount="48">
  <si>
    <t>Valores planificados (PV)</t>
  </si>
  <si>
    <t>Costo real (AC)</t>
  </si>
  <si>
    <t>Análisis de variaciones</t>
  </si>
  <si>
    <t>Indicador</t>
  </si>
  <si>
    <t>Valor</t>
  </si>
  <si>
    <t>Actividad</t>
  </si>
  <si>
    <t>Iteración 1</t>
  </si>
  <si>
    <t>Iteración 2</t>
  </si>
  <si>
    <t>Iteración 3</t>
  </si>
  <si>
    <t>Total</t>
  </si>
  <si>
    <t>Indicadores básicos para la iteración 1</t>
  </si>
  <si>
    <t>PV</t>
  </si>
  <si>
    <t>Modelo de dominio</t>
  </si>
  <si>
    <t>AC</t>
  </si>
  <si>
    <t>Prototipo UI</t>
  </si>
  <si>
    <t>EV</t>
  </si>
  <si>
    <t>Interfaz</t>
  </si>
  <si>
    <t>Análisis de costes</t>
  </si>
  <si>
    <t>CV</t>
  </si>
  <si>
    <t>Gestión de usuarios</t>
  </si>
  <si>
    <t>CPI</t>
  </si>
  <si>
    <t>Gestión de productos</t>
  </si>
  <si>
    <t>Análisis del cronograma</t>
  </si>
  <si>
    <t>SV</t>
  </si>
  <si>
    <t>Gestión de la cesta de la compra</t>
  </si>
  <si>
    <t>SPI</t>
  </si>
  <si>
    <t>Gestión de pepdidos</t>
  </si>
  <si>
    <t>Gestión de pagos</t>
  </si>
  <si>
    <t>Gestión de envios</t>
  </si>
  <si>
    <t>Integración Backend-Frontend</t>
  </si>
  <si>
    <t>Pruebas</t>
  </si>
  <si>
    <t>Indicadores básicos para la iteración 2</t>
  </si>
  <si>
    <t>Despliegue</t>
  </si>
  <si>
    <t>Auditorias de calidad</t>
  </si>
  <si>
    <t>Registro de decisiones</t>
  </si>
  <si>
    <t>Product Backlog</t>
  </si>
  <si>
    <t>Sprint Planning</t>
  </si>
  <si>
    <t>Retrospective</t>
  </si>
  <si>
    <t>Informe de seguimiento</t>
  </si>
  <si>
    <t xml:space="preserve">Control de calidad </t>
  </si>
  <si>
    <t xml:space="preserve">Informe de desempeño </t>
  </si>
  <si>
    <t>PV ACUMULADO</t>
  </si>
  <si>
    <t>AC ACUMULADO</t>
  </si>
  <si>
    <t>Indicadores básicos para la iteración 3</t>
  </si>
  <si>
    <t>Porcentajes de avances</t>
  </si>
  <si>
    <t>Valor ganado (EV)</t>
  </si>
  <si>
    <t>Gestión de pedidos</t>
  </si>
  <si>
    <t>EV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</si>
</sst>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sz val="11.0"/>
      <color rgb="FF000000"/>
      <name val="Inconsolata"/>
    </font>
    <font>
      <color rgb="FF000000"/>
      <name val="Arial"/>
      <scheme val="minor"/>
    </font>
    <font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285F4"/>
      </right>
    </border>
    <border>
      <right style="thin">
        <color rgb="FF4A86E8"/>
      </right>
      <top style="thin">
        <color rgb="FF4A86E8"/>
      </top>
    </border>
    <border>
      <left style="thin">
        <color rgb="FF4A86E8"/>
      </left>
    </border>
    <border>
      <right style="thin">
        <color rgb="FF4A86E8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right style="thin">
        <color rgb="FF4285F4"/>
      </right>
      <bottom style="thin">
        <color rgb="FF4285F4"/>
      </bottom>
    </border>
    <border>
      <right style="thin">
        <color rgb="FF4A86E8"/>
      </right>
      <bottom style="thin">
        <color rgb="FF4A86E8"/>
      </bottom>
    </border>
    <border>
      <right style="thin">
        <color rgb="FF4A86E8"/>
      </right>
      <bottom style="thin">
        <color rgb="FF4285F4"/>
      </bottom>
    </border>
    <border>
      <left style="thin">
        <color rgb="FF4A86E8"/>
      </left>
      <top style="thin">
        <color rgb="FF4A86E8"/>
      </top>
      <bottom style="thin">
        <color rgb="FF4A86E8"/>
      </bottom>
    </border>
    <border>
      <top style="thin">
        <color rgb="FF4A86E8"/>
      </top>
      <bottom style="thin">
        <color rgb="FF4A86E8"/>
      </bottom>
    </border>
    <border>
      <right style="thin">
        <color rgb="FF4A86E8"/>
      </right>
      <top style="thin">
        <color rgb="FF4A86E8"/>
      </top>
      <bottom style="thin">
        <color rgb="FF4A86E8"/>
      </bottom>
    </border>
    <border>
      <bottom style="thin">
        <color rgb="FF4285F4"/>
      </bottom>
    </border>
    <border>
      <top style="thin">
        <color rgb="FF4285F4"/>
      </top>
      <bottom style="thin">
        <color rgb="FF4285F4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3" fillId="2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3" numFmtId="164" xfId="0" applyBorder="1" applyFont="1" applyNumberFormat="1"/>
    <xf borderId="0" fillId="3" fontId="4" numFmtId="0" xfId="0" applyAlignment="1" applyFill="1" applyFont="1">
      <alignment horizontal="left"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3" fillId="0" fontId="5" numFmtId="0" xfId="0" applyBorder="1" applyFont="1"/>
    <xf borderId="9" fillId="0" fontId="3" numFmtId="0" xfId="0" applyAlignment="1" applyBorder="1" applyFont="1">
      <alignment readingOrder="0"/>
    </xf>
    <xf borderId="10" fillId="0" fontId="3" numFmtId="0" xfId="0" applyBorder="1" applyFont="1"/>
    <xf borderId="10" fillId="3" fontId="6" numFmtId="0" xfId="0" applyAlignment="1" applyBorder="1" applyFont="1">
      <alignment horizontal="right"/>
    </xf>
    <xf borderId="11" fillId="2" fontId="2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3" fillId="4" fontId="7" numFmtId="4" xfId="0" applyBorder="1" applyFill="1" applyFont="1" applyNumberFormat="1"/>
    <xf borderId="14" fillId="0" fontId="5" numFmtId="0" xfId="0" applyBorder="1" applyFont="1"/>
    <xf borderId="15" fillId="0" fontId="3" numFmtId="0" xfId="0" applyAlignment="1" applyBorder="1" applyFont="1">
      <alignment readingOrder="0"/>
    </xf>
    <xf borderId="16" fillId="4" fontId="7" numFmtId="2" xfId="0" applyBorder="1" applyFont="1" applyNumberFormat="1"/>
    <xf borderId="3" fillId="2" fontId="2" numFmtId="0" xfId="0" applyAlignment="1" applyBorder="1" applyFont="1">
      <alignment readingOrder="0"/>
    </xf>
    <xf borderId="4" fillId="5" fontId="8" numFmtId="4" xfId="0" applyBorder="1" applyFill="1" applyFont="1" applyNumberFormat="1"/>
    <xf borderId="10" fillId="0" fontId="3" numFmtId="0" xfId="0" applyAlignment="1" applyBorder="1" applyFont="1">
      <alignment horizontal="right"/>
    </xf>
    <xf borderId="16" fillId="5" fontId="8" numFmtId="2" xfId="0" applyBorder="1" applyFont="1" applyNumberFormat="1"/>
    <xf borderId="9" fillId="3" fontId="4" numFmtId="0" xfId="0" applyAlignment="1" applyBorder="1" applyFont="1">
      <alignment horizontal="left" readingOrder="0"/>
    </xf>
    <xf borderId="0" fillId="3" fontId="4" numFmtId="0" xfId="0" applyAlignment="1" applyFont="1">
      <alignment horizontal="right" readingOrder="0"/>
    </xf>
    <xf borderId="16" fillId="4" fontId="7" numFmtId="4" xfId="0" applyBorder="1" applyFont="1" applyNumberFormat="1"/>
    <xf borderId="4" fillId="4" fontId="7" numFmtId="4" xfId="0" applyBorder="1" applyFont="1" applyNumberFormat="1"/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3" numFmtId="0" xfId="0" applyBorder="1" applyFont="1"/>
    <xf borderId="20" fillId="3" fontId="6" numFmtId="0" xfId="0" applyAlignment="1" applyBorder="1" applyFont="1">
      <alignment horizontal="right"/>
    </xf>
    <xf borderId="17" fillId="2" fontId="1" numFmtId="0" xfId="0" applyAlignment="1" applyBorder="1" applyFont="1">
      <alignment readingOrder="0"/>
    </xf>
    <xf borderId="18" fillId="0" fontId="3" numFmtId="0" xfId="0" applyBorder="1" applyFont="1"/>
    <xf borderId="21" fillId="0" fontId="3" numFmtId="0" xfId="0" applyBorder="1" applyFont="1"/>
    <xf borderId="22" fillId="2" fontId="1" numFmtId="0" xfId="0" applyAlignment="1" applyBorder="1" applyFont="1">
      <alignment readingOrder="0"/>
    </xf>
    <xf borderId="23" fillId="0" fontId="3" numFmtId="0" xfId="0" applyBorder="1" applyFont="1"/>
    <xf borderId="24" fillId="0" fontId="3" numFmtId="0" xfId="0" applyBorder="1" applyFont="1"/>
    <xf borderId="10" fillId="6" fontId="3" numFmtId="0" xfId="0" applyBorder="1" applyFill="1" applyFont="1"/>
    <xf borderId="6" fillId="0" fontId="3" numFmtId="9" xfId="0" applyAlignment="1" applyBorder="1" applyFont="1" applyNumberFormat="1">
      <alignment readingOrder="0"/>
    </xf>
    <xf borderId="8" fillId="0" fontId="3" numFmtId="9" xfId="0" applyBorder="1" applyFont="1" applyNumberFormat="1"/>
    <xf borderId="0" fillId="0" fontId="3" numFmtId="9" xfId="0" applyAlignment="1" applyFont="1" applyNumberFormat="1">
      <alignment readingOrder="0"/>
    </xf>
    <xf borderId="10" fillId="0" fontId="3" numFmtId="9" xfId="0" applyBorder="1" applyFont="1" applyNumberFormat="1"/>
    <xf borderId="10" fillId="3" fontId="6" numFmtId="9" xfId="0" applyAlignment="1" applyBorder="1" applyFont="1" applyNumberFormat="1">
      <alignment horizontal="right"/>
    </xf>
    <xf borderId="0" fillId="0" fontId="3" numFmtId="0" xfId="0" applyFont="1"/>
    <xf borderId="10" fillId="0" fontId="3" numFmtId="9" xfId="0" applyAlignment="1" applyBorder="1" applyFont="1" applyNumberFormat="1">
      <alignment horizontal="right"/>
    </xf>
    <xf borderId="18" fillId="0" fontId="3" numFmtId="9" xfId="0" applyAlignment="1" applyBorder="1" applyFont="1" applyNumberFormat="1">
      <alignment readingOrder="0"/>
    </xf>
    <xf borderId="25" fillId="0" fontId="3" numFmtId="9" xfId="0" applyAlignment="1" applyBorder="1" applyFont="1" applyNumberFormat="1">
      <alignment readingOrder="0"/>
    </xf>
    <xf borderId="20" fillId="0" fontId="3" numFmtId="9" xfId="0" applyBorder="1" applyFont="1" applyNumberFormat="1"/>
    <xf borderId="2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8" max="8" width="27.75"/>
    <col customWidth="1" min="14" max="14" width="33.88"/>
  </cols>
  <sheetData>
    <row r="4">
      <c r="B4" s="1" t="s">
        <v>0</v>
      </c>
      <c r="H4" s="1" t="s">
        <v>1</v>
      </c>
      <c r="N4" s="2" t="s">
        <v>2</v>
      </c>
      <c r="O4" s="3" t="s">
        <v>3</v>
      </c>
      <c r="P4" s="3" t="s">
        <v>4</v>
      </c>
    </row>
    <row r="5">
      <c r="B5" s="4" t="s">
        <v>5</v>
      </c>
      <c r="C5" s="4" t="s">
        <v>6</v>
      </c>
      <c r="D5" s="4" t="s">
        <v>7</v>
      </c>
      <c r="E5" s="4" t="s">
        <v>8</v>
      </c>
      <c r="F5" s="5" t="s">
        <v>9</v>
      </c>
      <c r="H5" s="4" t="s">
        <v>5</v>
      </c>
      <c r="I5" s="4" t="s">
        <v>6</v>
      </c>
      <c r="J5" s="4" t="s">
        <v>7</v>
      </c>
      <c r="K5" s="4" t="s">
        <v>8</v>
      </c>
      <c r="L5" s="5" t="s">
        <v>9</v>
      </c>
      <c r="N5" s="6" t="s">
        <v>10</v>
      </c>
      <c r="O5" s="7" t="s">
        <v>11</v>
      </c>
      <c r="P5" s="8">
        <f>C26</f>
        <v>2102</v>
      </c>
      <c r="Q5" s="9"/>
    </row>
    <row r="6">
      <c r="B6" s="10" t="s">
        <v>12</v>
      </c>
      <c r="C6" s="11">
        <v>500.0</v>
      </c>
      <c r="D6" s="12"/>
      <c r="E6" s="12"/>
      <c r="F6" s="13">
        <f t="shared" ref="F6:F25" si="1">SUM(C6:E6)</f>
        <v>500</v>
      </c>
      <c r="H6" s="10" t="s">
        <v>12</v>
      </c>
      <c r="I6" s="11">
        <v>300.0</v>
      </c>
      <c r="J6" s="12"/>
      <c r="K6" s="12"/>
      <c r="L6" s="14">
        <f t="shared" ref="L6:L25" si="2">SUM(I6:K6)</f>
        <v>300</v>
      </c>
      <c r="N6" s="15"/>
      <c r="O6" s="7" t="s">
        <v>13</v>
      </c>
      <c r="P6" s="8">
        <f>I26</f>
        <v>1888</v>
      </c>
    </row>
    <row r="7">
      <c r="B7" s="16" t="s">
        <v>14</v>
      </c>
      <c r="C7" s="7">
        <v>253.0</v>
      </c>
      <c r="F7" s="13">
        <f t="shared" si="1"/>
        <v>253</v>
      </c>
      <c r="H7" s="16" t="s">
        <v>14</v>
      </c>
      <c r="I7" s="7">
        <v>300.0</v>
      </c>
      <c r="L7" s="17">
        <f t="shared" si="2"/>
        <v>300</v>
      </c>
      <c r="N7" s="15"/>
      <c r="O7" s="7" t="s">
        <v>15</v>
      </c>
      <c r="P7" s="8">
        <f>I52</f>
        <v>1956.975</v>
      </c>
    </row>
    <row r="8">
      <c r="B8" s="16" t="s">
        <v>16</v>
      </c>
      <c r="C8" s="7">
        <v>100.0</v>
      </c>
      <c r="D8" s="7">
        <v>300.0</v>
      </c>
      <c r="E8" s="7">
        <v>500.0</v>
      </c>
      <c r="F8" s="13">
        <f t="shared" si="1"/>
        <v>900</v>
      </c>
      <c r="H8" s="16" t="s">
        <v>16</v>
      </c>
      <c r="I8" s="7">
        <v>100.0</v>
      </c>
      <c r="J8" s="7">
        <v>200.0</v>
      </c>
      <c r="K8" s="7">
        <v>300.0</v>
      </c>
      <c r="L8" s="18">
        <f t="shared" si="2"/>
        <v>600</v>
      </c>
      <c r="N8" s="19" t="s">
        <v>17</v>
      </c>
      <c r="O8" s="20" t="s">
        <v>18</v>
      </c>
      <c r="P8" s="21">
        <f>P7-P6</f>
        <v>68.975</v>
      </c>
    </row>
    <row r="9">
      <c r="B9" s="16" t="s">
        <v>19</v>
      </c>
      <c r="C9" s="7">
        <v>100.0</v>
      </c>
      <c r="F9" s="13">
        <f t="shared" si="1"/>
        <v>100</v>
      </c>
      <c r="H9" s="16" t="s">
        <v>19</v>
      </c>
      <c r="I9" s="7">
        <v>100.0</v>
      </c>
      <c r="K9" s="7">
        <v>50.0</v>
      </c>
      <c r="L9" s="18">
        <f t="shared" si="2"/>
        <v>150</v>
      </c>
      <c r="N9" s="22"/>
      <c r="O9" s="23" t="s">
        <v>20</v>
      </c>
      <c r="P9" s="24">
        <f>P7/P6</f>
        <v>1.036533369</v>
      </c>
    </row>
    <row r="10">
      <c r="B10" s="16" t="s">
        <v>21</v>
      </c>
      <c r="C10" s="7">
        <v>150.0</v>
      </c>
      <c r="E10" s="7"/>
      <c r="F10" s="13">
        <f t="shared" si="1"/>
        <v>150</v>
      </c>
      <c r="H10" s="16" t="s">
        <v>21</v>
      </c>
      <c r="I10" s="7">
        <v>200.0</v>
      </c>
      <c r="J10" s="7">
        <v>100.0</v>
      </c>
      <c r="K10" s="7">
        <v>50.0</v>
      </c>
      <c r="L10" s="18">
        <f t="shared" si="2"/>
        <v>350</v>
      </c>
      <c r="N10" s="25" t="s">
        <v>22</v>
      </c>
      <c r="O10" s="7" t="s">
        <v>23</v>
      </c>
      <c r="P10" s="26">
        <f>P7-P5</f>
        <v>-145.025</v>
      </c>
    </row>
    <row r="11">
      <c r="B11" s="16" t="s">
        <v>24</v>
      </c>
      <c r="C11" s="7">
        <v>141.0</v>
      </c>
      <c r="E11" s="7">
        <v>160.0</v>
      </c>
      <c r="F11" s="13">
        <f t="shared" si="1"/>
        <v>301</v>
      </c>
      <c r="H11" s="16" t="s">
        <v>24</v>
      </c>
      <c r="I11" s="7">
        <v>150.0</v>
      </c>
      <c r="J11" s="7">
        <v>100.0</v>
      </c>
      <c r="L11" s="27">
        <f t="shared" si="2"/>
        <v>250</v>
      </c>
      <c r="N11" s="22"/>
      <c r="O11" s="23" t="s">
        <v>25</v>
      </c>
      <c r="P11" s="28">
        <f>P7/P5</f>
        <v>0.9310061846</v>
      </c>
    </row>
    <row r="12">
      <c r="B12" s="16" t="s">
        <v>26</v>
      </c>
      <c r="C12" s="7">
        <v>100.0</v>
      </c>
      <c r="E12" s="7">
        <v>200.0</v>
      </c>
      <c r="F12" s="13">
        <f t="shared" si="1"/>
        <v>300</v>
      </c>
      <c r="H12" s="16" t="s">
        <v>26</v>
      </c>
      <c r="I12" s="7">
        <v>0.0</v>
      </c>
      <c r="J12" s="7">
        <v>200.0</v>
      </c>
      <c r="K12" s="7">
        <v>30.0</v>
      </c>
      <c r="L12" s="18">
        <f t="shared" si="2"/>
        <v>230</v>
      </c>
    </row>
    <row r="13">
      <c r="B13" s="16" t="s">
        <v>27</v>
      </c>
      <c r="E13" s="7">
        <v>200.0</v>
      </c>
      <c r="F13" s="13">
        <f t="shared" si="1"/>
        <v>200</v>
      </c>
      <c r="H13" s="16" t="s">
        <v>27</v>
      </c>
      <c r="I13" s="7"/>
      <c r="J13" s="7">
        <v>230.0</v>
      </c>
      <c r="K13" s="7">
        <v>30.0</v>
      </c>
      <c r="L13" s="18">
        <f t="shared" si="2"/>
        <v>260</v>
      </c>
    </row>
    <row r="14">
      <c r="B14" s="16" t="s">
        <v>28</v>
      </c>
      <c r="D14" s="7">
        <v>200.0</v>
      </c>
      <c r="E14" s="7">
        <v>162.0</v>
      </c>
      <c r="F14" s="13">
        <f t="shared" si="1"/>
        <v>362</v>
      </c>
      <c r="H14" s="16" t="s">
        <v>28</v>
      </c>
      <c r="J14" s="7">
        <v>150.0</v>
      </c>
      <c r="K14" s="7">
        <v>50.0</v>
      </c>
      <c r="L14" s="18">
        <f t="shared" si="2"/>
        <v>200</v>
      </c>
    </row>
    <row r="15">
      <c r="B15" s="16" t="s">
        <v>29</v>
      </c>
      <c r="C15" s="7">
        <v>350.0</v>
      </c>
      <c r="D15" s="7">
        <v>341.5</v>
      </c>
      <c r="E15" s="7">
        <v>460.0</v>
      </c>
      <c r="F15" s="13">
        <f t="shared" si="1"/>
        <v>1151.5</v>
      </c>
      <c r="H15" s="16" t="s">
        <v>29</v>
      </c>
      <c r="I15" s="7">
        <v>350.0</v>
      </c>
      <c r="J15" s="7">
        <v>300.0</v>
      </c>
      <c r="K15" s="7">
        <v>400.0</v>
      </c>
      <c r="L15" s="18">
        <f t="shared" si="2"/>
        <v>1050</v>
      </c>
      <c r="N15" s="2" t="s">
        <v>2</v>
      </c>
      <c r="O15" s="3" t="s">
        <v>3</v>
      </c>
      <c r="P15" s="3" t="s">
        <v>4</v>
      </c>
    </row>
    <row r="16">
      <c r="B16" s="16" t="s">
        <v>30</v>
      </c>
      <c r="C16" s="7">
        <v>20.0</v>
      </c>
      <c r="D16" s="7">
        <v>20.0</v>
      </c>
      <c r="E16" s="7">
        <v>40.0</v>
      </c>
      <c r="F16" s="13">
        <f t="shared" si="1"/>
        <v>80</v>
      </c>
      <c r="H16" s="16" t="s">
        <v>30</v>
      </c>
      <c r="K16" s="7">
        <v>100.0</v>
      </c>
      <c r="L16" s="18">
        <f t="shared" si="2"/>
        <v>100</v>
      </c>
      <c r="N16" s="6" t="s">
        <v>31</v>
      </c>
      <c r="O16" s="7" t="s">
        <v>11</v>
      </c>
      <c r="P16" s="8">
        <f>D26</f>
        <v>3371</v>
      </c>
    </row>
    <row r="17">
      <c r="B17" s="29" t="s">
        <v>32</v>
      </c>
      <c r="D17" s="30">
        <v>20.0</v>
      </c>
      <c r="E17" s="7">
        <v>40.0</v>
      </c>
      <c r="F17" s="13">
        <f t="shared" si="1"/>
        <v>60</v>
      </c>
      <c r="H17" s="9" t="s">
        <v>32</v>
      </c>
      <c r="K17" s="7">
        <v>50.0</v>
      </c>
      <c r="L17" s="18">
        <f t="shared" si="2"/>
        <v>50</v>
      </c>
      <c r="N17" s="15"/>
      <c r="O17" s="7" t="s">
        <v>13</v>
      </c>
      <c r="P17" s="8">
        <f>J26</f>
        <v>3556</v>
      </c>
    </row>
    <row r="18">
      <c r="B18" s="16" t="s">
        <v>33</v>
      </c>
      <c r="C18" s="7">
        <v>50.0</v>
      </c>
      <c r="D18" s="7">
        <v>50.0</v>
      </c>
      <c r="E18" s="7">
        <v>100.0</v>
      </c>
      <c r="F18" s="13">
        <f t="shared" si="1"/>
        <v>200</v>
      </c>
      <c r="H18" s="7" t="s">
        <v>33</v>
      </c>
      <c r="I18" s="7">
        <v>50.0</v>
      </c>
      <c r="J18" s="7">
        <v>50.0</v>
      </c>
      <c r="K18" s="7">
        <v>75.0</v>
      </c>
      <c r="L18" s="18">
        <f t="shared" si="2"/>
        <v>175</v>
      </c>
      <c r="N18" s="15"/>
      <c r="O18" s="7" t="s">
        <v>15</v>
      </c>
      <c r="P18" s="8">
        <f>J52</f>
        <v>4291.6</v>
      </c>
    </row>
    <row r="19">
      <c r="B19" s="16" t="s">
        <v>34</v>
      </c>
      <c r="C19" s="7">
        <v>38.0</v>
      </c>
      <c r="D19" s="7">
        <v>37.0</v>
      </c>
      <c r="E19" s="7">
        <v>76.0</v>
      </c>
      <c r="F19" s="13">
        <f t="shared" si="1"/>
        <v>151</v>
      </c>
      <c r="H19" s="16" t="s">
        <v>34</v>
      </c>
      <c r="I19" s="7">
        <v>38.0</v>
      </c>
      <c r="J19" s="7">
        <v>38.0</v>
      </c>
      <c r="K19" s="7">
        <v>10.0</v>
      </c>
      <c r="L19" s="18">
        <f t="shared" si="2"/>
        <v>86</v>
      </c>
      <c r="N19" s="19" t="s">
        <v>17</v>
      </c>
      <c r="O19" s="20" t="s">
        <v>18</v>
      </c>
      <c r="P19" s="21">
        <f>P18-P17</f>
        <v>735.6</v>
      </c>
    </row>
    <row r="20">
      <c r="B20" s="16" t="s">
        <v>35</v>
      </c>
      <c r="C20" s="7">
        <v>44.0</v>
      </c>
      <c r="D20" s="7">
        <v>44.0</v>
      </c>
      <c r="E20" s="7">
        <v>88.0</v>
      </c>
      <c r="F20" s="13">
        <f t="shared" si="1"/>
        <v>176</v>
      </c>
      <c r="H20" s="16" t="s">
        <v>35</v>
      </c>
      <c r="I20" s="7">
        <v>44.0</v>
      </c>
      <c r="J20" s="7">
        <v>44.0</v>
      </c>
      <c r="K20" s="7">
        <v>50.0</v>
      </c>
      <c r="L20" s="18">
        <f t="shared" si="2"/>
        <v>138</v>
      </c>
      <c r="N20" s="22"/>
      <c r="O20" s="23" t="s">
        <v>20</v>
      </c>
      <c r="P20" s="31">
        <f>P18/P17</f>
        <v>1.206861642</v>
      </c>
    </row>
    <row r="21">
      <c r="B21" s="16" t="s">
        <v>36</v>
      </c>
      <c r="C21" s="7">
        <v>50.0</v>
      </c>
      <c r="D21" s="7">
        <v>50.0</v>
      </c>
      <c r="E21" s="7">
        <v>100.0</v>
      </c>
      <c r="F21" s="13">
        <f t="shared" si="1"/>
        <v>200</v>
      </c>
      <c r="H21" s="16" t="s">
        <v>36</v>
      </c>
      <c r="I21" s="7">
        <v>50.0</v>
      </c>
      <c r="J21" s="7">
        <v>50.0</v>
      </c>
      <c r="K21" s="7">
        <v>80.0</v>
      </c>
      <c r="L21" s="18">
        <f t="shared" si="2"/>
        <v>180</v>
      </c>
      <c r="N21" s="25" t="s">
        <v>22</v>
      </c>
      <c r="O21" s="7" t="s">
        <v>23</v>
      </c>
      <c r="P21" s="32">
        <f>P18-P16</f>
        <v>920.6</v>
      </c>
    </row>
    <row r="22">
      <c r="B22" s="16" t="s">
        <v>37</v>
      </c>
      <c r="C22" s="7">
        <v>66.0</v>
      </c>
      <c r="D22" s="7">
        <v>66.5</v>
      </c>
      <c r="E22" s="7">
        <v>132.0</v>
      </c>
      <c r="F22" s="13">
        <f t="shared" si="1"/>
        <v>264.5</v>
      </c>
      <c r="H22" s="16" t="s">
        <v>37</v>
      </c>
      <c r="I22" s="7">
        <v>66.0</v>
      </c>
      <c r="J22" s="7">
        <v>66.0</v>
      </c>
      <c r="K22" s="7">
        <v>100.0</v>
      </c>
      <c r="L22" s="18">
        <f t="shared" si="2"/>
        <v>232</v>
      </c>
      <c r="N22" s="22"/>
      <c r="O22" s="23" t="s">
        <v>25</v>
      </c>
      <c r="P22" s="31">
        <f>P18/P16</f>
        <v>1.273094037</v>
      </c>
    </row>
    <row r="23">
      <c r="B23" s="16" t="s">
        <v>38</v>
      </c>
      <c r="C23" s="7">
        <v>50.0</v>
      </c>
      <c r="D23" s="7">
        <v>50.0</v>
      </c>
      <c r="E23" s="7">
        <v>100.0</v>
      </c>
      <c r="F23" s="13">
        <f t="shared" si="1"/>
        <v>200</v>
      </c>
      <c r="H23" s="16" t="s">
        <v>38</v>
      </c>
      <c r="I23" s="7">
        <v>50.0</v>
      </c>
      <c r="J23" s="7">
        <v>50.0</v>
      </c>
      <c r="K23" s="7">
        <v>100.0</v>
      </c>
      <c r="L23" s="18">
        <f t="shared" si="2"/>
        <v>200</v>
      </c>
    </row>
    <row r="24">
      <c r="B24" s="16" t="s">
        <v>39</v>
      </c>
      <c r="C24" s="7">
        <v>50.0</v>
      </c>
      <c r="D24" s="7">
        <v>50.0</v>
      </c>
      <c r="E24" s="7">
        <v>100.0</v>
      </c>
      <c r="F24" s="13">
        <f t="shared" si="1"/>
        <v>200</v>
      </c>
      <c r="H24" s="16" t="s">
        <v>39</v>
      </c>
      <c r="I24" s="7">
        <v>50.0</v>
      </c>
      <c r="J24" s="7">
        <v>50.0</v>
      </c>
      <c r="K24" s="7">
        <v>100.0</v>
      </c>
      <c r="L24" s="18">
        <f t="shared" si="2"/>
        <v>200</v>
      </c>
    </row>
    <row r="25">
      <c r="B25" s="33" t="s">
        <v>40</v>
      </c>
      <c r="C25" s="34">
        <v>40.0</v>
      </c>
      <c r="D25" s="34">
        <v>40.0</v>
      </c>
      <c r="E25" s="34">
        <v>80.0</v>
      </c>
      <c r="F25" s="35">
        <f t="shared" si="1"/>
        <v>160</v>
      </c>
      <c r="H25" s="33" t="s">
        <v>40</v>
      </c>
      <c r="I25" s="34">
        <v>40.0</v>
      </c>
      <c r="J25" s="34">
        <v>40.0</v>
      </c>
      <c r="K25" s="34">
        <v>80.0</v>
      </c>
      <c r="L25" s="36">
        <f t="shared" si="2"/>
        <v>160</v>
      </c>
    </row>
    <row r="26">
      <c r="B26" s="37" t="s">
        <v>41</v>
      </c>
      <c r="C26" s="38">
        <f>SUM(C6:C25)</f>
        <v>2102</v>
      </c>
      <c r="D26" s="38">
        <f t="shared" ref="D26:E26" si="3">SUM(D6:D25)+C26</f>
        <v>3371</v>
      </c>
      <c r="E26" s="38">
        <f t="shared" si="3"/>
        <v>5909</v>
      </c>
      <c r="F26" s="39">
        <f>SUM(F6:F25)</f>
        <v>5909</v>
      </c>
      <c r="H26" s="40" t="s">
        <v>42</v>
      </c>
      <c r="I26" s="41">
        <f>SUM(I6:I25)</f>
        <v>1888</v>
      </c>
      <c r="J26" s="41">
        <f t="shared" ref="J26:K26" si="4">SUM(J6:J25)+I26</f>
        <v>3556</v>
      </c>
      <c r="K26" s="41">
        <f t="shared" si="4"/>
        <v>5211</v>
      </c>
      <c r="L26" s="42">
        <f>SUM(L6:L25)</f>
        <v>5211</v>
      </c>
      <c r="N26" s="2" t="s">
        <v>2</v>
      </c>
      <c r="O26" s="3" t="s">
        <v>3</v>
      </c>
      <c r="P26" s="3" t="s">
        <v>4</v>
      </c>
    </row>
    <row r="27">
      <c r="N27" s="6" t="s">
        <v>43</v>
      </c>
      <c r="O27" s="7" t="s">
        <v>11</v>
      </c>
      <c r="P27" s="8">
        <f>E26</f>
        <v>5909</v>
      </c>
    </row>
    <row r="28">
      <c r="N28" s="15"/>
      <c r="O28" s="7" t="s">
        <v>13</v>
      </c>
      <c r="P28" s="8">
        <f>K26</f>
        <v>5211</v>
      </c>
    </row>
    <row r="29">
      <c r="N29" s="15"/>
      <c r="O29" s="7" t="s">
        <v>15</v>
      </c>
      <c r="P29" s="8">
        <f>K52</f>
        <v>5909</v>
      </c>
    </row>
    <row r="30">
      <c r="B30" s="1" t="s">
        <v>44</v>
      </c>
      <c r="C30" s="1"/>
      <c r="D30" s="1"/>
      <c r="E30" s="1"/>
      <c r="F30" s="43"/>
      <c r="H30" s="1" t="s">
        <v>45</v>
      </c>
      <c r="N30" s="19" t="s">
        <v>17</v>
      </c>
      <c r="O30" s="20" t="s">
        <v>18</v>
      </c>
      <c r="P30" s="21">
        <f>P29-P28</f>
        <v>698</v>
      </c>
    </row>
    <row r="31">
      <c r="B31" s="4" t="s">
        <v>5</v>
      </c>
      <c r="C31" s="4" t="s">
        <v>6</v>
      </c>
      <c r="D31" s="4" t="s">
        <v>7</v>
      </c>
      <c r="E31" s="4" t="s">
        <v>8</v>
      </c>
      <c r="F31" s="5" t="s">
        <v>9</v>
      </c>
      <c r="H31" s="4" t="s">
        <v>5</v>
      </c>
      <c r="I31" s="4" t="s">
        <v>6</v>
      </c>
      <c r="J31" s="4" t="s">
        <v>7</v>
      </c>
      <c r="K31" s="4" t="s">
        <v>8</v>
      </c>
      <c r="L31" s="5" t="s">
        <v>9</v>
      </c>
      <c r="N31" s="22"/>
      <c r="O31" s="23" t="s">
        <v>20</v>
      </c>
      <c r="P31" s="31">
        <f>P29/P28</f>
        <v>1.133947419</v>
      </c>
    </row>
    <row r="32">
      <c r="B32" s="10" t="s">
        <v>12</v>
      </c>
      <c r="C32" s="44">
        <v>1.0</v>
      </c>
      <c r="D32" s="12"/>
      <c r="E32" s="12"/>
      <c r="F32" s="45">
        <f t="shared" ref="F32:F51" si="5">SUM(C32:E32)</f>
        <v>1</v>
      </c>
      <c r="H32" s="10" t="s">
        <v>12</v>
      </c>
      <c r="I32" s="11">
        <f t="shared" ref="I32:I37" si="6">C32*F6</f>
        <v>500</v>
      </c>
      <c r="J32" s="12"/>
      <c r="K32" s="12"/>
      <c r="L32" s="14">
        <f t="shared" ref="L32:L51" si="7">SUM(I32:K32)</f>
        <v>500</v>
      </c>
      <c r="N32" s="25" t="s">
        <v>22</v>
      </c>
      <c r="O32" s="7" t="s">
        <v>23</v>
      </c>
      <c r="P32" s="32">
        <f>P29-P27</f>
        <v>0</v>
      </c>
    </row>
    <row r="33">
      <c r="B33" s="16" t="s">
        <v>14</v>
      </c>
      <c r="C33" s="46">
        <v>1.0</v>
      </c>
      <c r="F33" s="47">
        <f t="shared" si="5"/>
        <v>1</v>
      </c>
      <c r="H33" s="16" t="s">
        <v>14</v>
      </c>
      <c r="I33" s="7">
        <f t="shared" si="6"/>
        <v>253</v>
      </c>
      <c r="L33" s="17">
        <f t="shared" si="7"/>
        <v>253</v>
      </c>
      <c r="N33" s="22"/>
      <c r="O33" s="23" t="s">
        <v>25</v>
      </c>
      <c r="P33" s="31">
        <f>P29/P27</f>
        <v>1</v>
      </c>
    </row>
    <row r="34">
      <c r="B34" s="16" t="s">
        <v>16</v>
      </c>
      <c r="C34" s="46">
        <v>0.2</v>
      </c>
      <c r="D34" s="46">
        <v>0.5</v>
      </c>
      <c r="E34" s="46">
        <v>0.3</v>
      </c>
      <c r="F34" s="48">
        <f t="shared" si="5"/>
        <v>1</v>
      </c>
      <c r="H34" s="16" t="s">
        <v>16</v>
      </c>
      <c r="I34" s="7">
        <f t="shared" si="6"/>
        <v>180</v>
      </c>
      <c r="J34" s="49">
        <f>D34*F8</f>
        <v>450</v>
      </c>
      <c r="K34" s="49">
        <f t="shared" ref="K34:K51" si="8">E34*F8</f>
        <v>270</v>
      </c>
      <c r="L34" s="18">
        <f t="shared" si="7"/>
        <v>900</v>
      </c>
    </row>
    <row r="35">
      <c r="B35" s="16" t="s">
        <v>19</v>
      </c>
      <c r="C35" s="46">
        <v>0.9</v>
      </c>
      <c r="D35" s="46">
        <v>0.0</v>
      </c>
      <c r="E35" s="46">
        <v>0.1</v>
      </c>
      <c r="F35" s="48">
        <f t="shared" si="5"/>
        <v>1</v>
      </c>
      <c r="H35" s="16" t="s">
        <v>19</v>
      </c>
      <c r="I35" s="7">
        <f t="shared" si="6"/>
        <v>90</v>
      </c>
      <c r="K35" s="49">
        <f t="shared" si="8"/>
        <v>10</v>
      </c>
      <c r="L35" s="18">
        <f t="shared" si="7"/>
        <v>100</v>
      </c>
    </row>
    <row r="36">
      <c r="B36" s="16" t="s">
        <v>21</v>
      </c>
      <c r="C36" s="46">
        <v>0.5</v>
      </c>
      <c r="D36" s="46">
        <v>0.4</v>
      </c>
      <c r="E36" s="46">
        <v>0.1</v>
      </c>
      <c r="F36" s="48">
        <f t="shared" si="5"/>
        <v>1</v>
      </c>
      <c r="H36" s="16" t="s">
        <v>21</v>
      </c>
      <c r="I36" s="7">
        <f t="shared" si="6"/>
        <v>75</v>
      </c>
      <c r="J36" s="7">
        <f t="shared" ref="J36:J41" si="9">D36*F10</f>
        <v>60</v>
      </c>
      <c r="K36" s="49">
        <f t="shared" si="8"/>
        <v>15</v>
      </c>
      <c r="L36" s="18">
        <f t="shared" si="7"/>
        <v>150</v>
      </c>
    </row>
    <row r="37">
      <c r="B37" s="16" t="s">
        <v>24</v>
      </c>
      <c r="C37" s="46">
        <v>0.8</v>
      </c>
      <c r="D37" s="46">
        <v>0.2</v>
      </c>
      <c r="F37" s="50">
        <f t="shared" si="5"/>
        <v>1</v>
      </c>
      <c r="H37" s="16" t="s">
        <v>24</v>
      </c>
      <c r="I37" s="7">
        <f t="shared" si="6"/>
        <v>240.8</v>
      </c>
      <c r="J37" s="7">
        <f t="shared" si="9"/>
        <v>60.2</v>
      </c>
      <c r="K37" s="49">
        <f t="shared" si="8"/>
        <v>0</v>
      </c>
      <c r="L37" s="27">
        <f t="shared" si="7"/>
        <v>301</v>
      </c>
    </row>
    <row r="38">
      <c r="B38" s="16" t="s">
        <v>46</v>
      </c>
      <c r="C38" s="46">
        <v>0.0</v>
      </c>
      <c r="D38" s="46">
        <v>0.95</v>
      </c>
      <c r="E38" s="46">
        <v>0.05</v>
      </c>
      <c r="F38" s="48">
        <f t="shared" si="5"/>
        <v>1</v>
      </c>
      <c r="H38" s="16" t="s">
        <v>26</v>
      </c>
      <c r="I38" s="7">
        <v>0.0</v>
      </c>
      <c r="J38" s="49">
        <f t="shared" si="9"/>
        <v>285</v>
      </c>
      <c r="K38" s="49">
        <f t="shared" si="8"/>
        <v>15</v>
      </c>
      <c r="L38" s="18">
        <f t="shared" si="7"/>
        <v>300</v>
      </c>
    </row>
    <row r="39">
      <c r="B39" s="16" t="s">
        <v>27</v>
      </c>
      <c r="C39" s="7"/>
      <c r="D39" s="46">
        <v>0.95</v>
      </c>
      <c r="E39" s="46">
        <v>0.05</v>
      </c>
      <c r="F39" s="48">
        <f t="shared" si="5"/>
        <v>1</v>
      </c>
      <c r="H39" s="16" t="s">
        <v>27</v>
      </c>
      <c r="I39" s="7"/>
      <c r="J39" s="49">
        <f t="shared" si="9"/>
        <v>190</v>
      </c>
      <c r="K39" s="49">
        <f t="shared" si="8"/>
        <v>10</v>
      </c>
      <c r="L39" s="18">
        <f t="shared" si="7"/>
        <v>200</v>
      </c>
    </row>
    <row r="40">
      <c r="B40" s="16" t="s">
        <v>28</v>
      </c>
      <c r="C40" s="7"/>
      <c r="D40" s="46">
        <v>0.9</v>
      </c>
      <c r="E40" s="46">
        <v>0.1</v>
      </c>
      <c r="F40" s="48">
        <f t="shared" si="5"/>
        <v>1</v>
      </c>
      <c r="H40" s="16" t="s">
        <v>28</v>
      </c>
      <c r="J40" s="49">
        <f t="shared" si="9"/>
        <v>325.8</v>
      </c>
      <c r="K40" s="49">
        <f t="shared" si="8"/>
        <v>36.2</v>
      </c>
      <c r="L40" s="18">
        <f t="shared" si="7"/>
        <v>362</v>
      </c>
    </row>
    <row r="41">
      <c r="B41" s="16" t="s">
        <v>29</v>
      </c>
      <c r="C41" s="46">
        <v>0.2</v>
      </c>
      <c r="D41" s="46">
        <v>0.5</v>
      </c>
      <c r="E41" s="46">
        <v>0.3</v>
      </c>
      <c r="F41" s="48">
        <f t="shared" si="5"/>
        <v>1</v>
      </c>
      <c r="H41" s="16" t="s">
        <v>29</v>
      </c>
      <c r="I41" s="7">
        <f t="shared" ref="I41:I42" si="10">C41*F15</f>
        <v>230.3</v>
      </c>
      <c r="J41" s="49">
        <f t="shared" si="9"/>
        <v>575.75</v>
      </c>
      <c r="K41" s="49">
        <f t="shared" si="8"/>
        <v>345.45</v>
      </c>
      <c r="L41" s="18">
        <f t="shared" si="7"/>
        <v>1151.5</v>
      </c>
    </row>
    <row r="42">
      <c r="B42" s="16" t="s">
        <v>30</v>
      </c>
      <c r="C42" s="46">
        <v>0.0</v>
      </c>
      <c r="D42" s="46">
        <v>0.0</v>
      </c>
      <c r="E42" s="46">
        <v>1.0</v>
      </c>
      <c r="F42" s="48">
        <f t="shared" si="5"/>
        <v>1</v>
      </c>
      <c r="H42" s="16" t="s">
        <v>30</v>
      </c>
      <c r="I42" s="7">
        <f t="shared" si="10"/>
        <v>0</v>
      </c>
      <c r="K42" s="49">
        <f t="shared" si="8"/>
        <v>80</v>
      </c>
      <c r="L42" s="18">
        <f t="shared" si="7"/>
        <v>80</v>
      </c>
    </row>
    <row r="43">
      <c r="B43" s="16" t="s">
        <v>32</v>
      </c>
      <c r="E43" s="46">
        <v>1.0</v>
      </c>
      <c r="F43" s="48">
        <f t="shared" si="5"/>
        <v>1</v>
      </c>
      <c r="H43" s="9" t="s">
        <v>32</v>
      </c>
      <c r="K43" s="49">
        <f t="shared" si="8"/>
        <v>60</v>
      </c>
      <c r="L43" s="18">
        <f t="shared" si="7"/>
        <v>60</v>
      </c>
    </row>
    <row r="44">
      <c r="B44" s="16" t="s">
        <v>33</v>
      </c>
      <c r="C44" s="46">
        <v>0.25</v>
      </c>
      <c r="D44" s="46">
        <v>0.25</v>
      </c>
      <c r="E44" s="46">
        <v>0.5</v>
      </c>
      <c r="F44" s="47">
        <f t="shared" si="5"/>
        <v>1</v>
      </c>
      <c r="H44" s="7" t="s">
        <v>33</v>
      </c>
      <c r="I44" s="49">
        <f t="shared" ref="I44:I51" si="11">C44*F18</f>
        <v>50</v>
      </c>
      <c r="J44" s="49">
        <f t="shared" ref="J44:J51" si="12">D44*F18</f>
        <v>50</v>
      </c>
      <c r="K44" s="49">
        <f t="shared" si="8"/>
        <v>100</v>
      </c>
      <c r="L44" s="18">
        <f t="shared" si="7"/>
        <v>200</v>
      </c>
    </row>
    <row r="45">
      <c r="B45" s="16" t="s">
        <v>34</v>
      </c>
      <c r="C45" s="46">
        <v>0.25</v>
      </c>
      <c r="D45" s="46">
        <v>0.25</v>
      </c>
      <c r="E45" s="46">
        <v>0.5</v>
      </c>
      <c r="F45" s="47">
        <f t="shared" si="5"/>
        <v>1</v>
      </c>
      <c r="H45" s="16" t="s">
        <v>34</v>
      </c>
      <c r="I45" s="49">
        <f t="shared" si="11"/>
        <v>37.75</v>
      </c>
      <c r="J45" s="49">
        <f t="shared" si="12"/>
        <v>37.75</v>
      </c>
      <c r="K45" s="49">
        <f t="shared" si="8"/>
        <v>75.5</v>
      </c>
      <c r="L45" s="18">
        <f t="shared" si="7"/>
        <v>151</v>
      </c>
    </row>
    <row r="46">
      <c r="B46" s="16" t="s">
        <v>35</v>
      </c>
      <c r="C46" s="46">
        <v>0.25</v>
      </c>
      <c r="D46" s="46">
        <v>0.25</v>
      </c>
      <c r="E46" s="46">
        <v>0.5</v>
      </c>
      <c r="F46" s="47">
        <f t="shared" si="5"/>
        <v>1</v>
      </c>
      <c r="H46" s="16" t="s">
        <v>35</v>
      </c>
      <c r="I46" s="49">
        <f t="shared" si="11"/>
        <v>44</v>
      </c>
      <c r="J46" s="49">
        <f t="shared" si="12"/>
        <v>44</v>
      </c>
      <c r="K46" s="49">
        <f t="shared" si="8"/>
        <v>88</v>
      </c>
      <c r="L46" s="18">
        <f t="shared" si="7"/>
        <v>176</v>
      </c>
    </row>
    <row r="47">
      <c r="B47" s="16" t="s">
        <v>36</v>
      </c>
      <c r="C47" s="46">
        <v>0.25</v>
      </c>
      <c r="D47" s="46">
        <v>0.25</v>
      </c>
      <c r="E47" s="46">
        <v>0.5</v>
      </c>
      <c r="F47" s="47">
        <f t="shared" si="5"/>
        <v>1</v>
      </c>
      <c r="H47" s="16" t="s">
        <v>36</v>
      </c>
      <c r="I47" s="49">
        <f t="shared" si="11"/>
        <v>50</v>
      </c>
      <c r="J47" s="49">
        <f t="shared" si="12"/>
        <v>50</v>
      </c>
      <c r="K47" s="49">
        <f t="shared" si="8"/>
        <v>100</v>
      </c>
      <c r="L47" s="18">
        <f t="shared" si="7"/>
        <v>200</v>
      </c>
    </row>
    <row r="48">
      <c r="B48" s="16" t="s">
        <v>37</v>
      </c>
      <c r="C48" s="46">
        <v>0.25</v>
      </c>
      <c r="D48" s="46">
        <v>0.25</v>
      </c>
      <c r="E48" s="46">
        <v>0.5</v>
      </c>
      <c r="F48" s="47">
        <f t="shared" si="5"/>
        <v>1</v>
      </c>
      <c r="H48" s="16" t="s">
        <v>37</v>
      </c>
      <c r="I48" s="49">
        <f t="shared" si="11"/>
        <v>66.125</v>
      </c>
      <c r="J48" s="49">
        <f t="shared" si="12"/>
        <v>66.125</v>
      </c>
      <c r="K48" s="49">
        <f t="shared" si="8"/>
        <v>132.25</v>
      </c>
      <c r="L48" s="18">
        <f t="shared" si="7"/>
        <v>264.5</v>
      </c>
    </row>
    <row r="49">
      <c r="B49" s="16" t="s">
        <v>38</v>
      </c>
      <c r="C49" s="46">
        <v>0.25</v>
      </c>
      <c r="D49" s="46">
        <v>0.25</v>
      </c>
      <c r="E49" s="46">
        <v>0.5</v>
      </c>
      <c r="F49" s="47">
        <f t="shared" si="5"/>
        <v>1</v>
      </c>
      <c r="H49" s="16" t="s">
        <v>38</v>
      </c>
      <c r="I49" s="49">
        <f t="shared" si="11"/>
        <v>50</v>
      </c>
      <c r="J49" s="49">
        <f t="shared" si="12"/>
        <v>50</v>
      </c>
      <c r="K49" s="49">
        <f t="shared" si="8"/>
        <v>100</v>
      </c>
      <c r="L49" s="18">
        <f t="shared" si="7"/>
        <v>200</v>
      </c>
    </row>
    <row r="50">
      <c r="B50" s="16" t="s">
        <v>39</v>
      </c>
      <c r="C50" s="46">
        <v>0.25</v>
      </c>
      <c r="D50" s="46">
        <v>0.25</v>
      </c>
      <c r="E50" s="46">
        <v>0.5</v>
      </c>
      <c r="F50" s="47">
        <f t="shared" si="5"/>
        <v>1</v>
      </c>
      <c r="H50" s="16" t="s">
        <v>39</v>
      </c>
      <c r="I50" s="49">
        <f t="shared" si="11"/>
        <v>50</v>
      </c>
      <c r="J50" s="49">
        <f t="shared" si="12"/>
        <v>50</v>
      </c>
      <c r="K50" s="49">
        <f t="shared" si="8"/>
        <v>100</v>
      </c>
      <c r="L50" s="18">
        <f t="shared" si="7"/>
        <v>200</v>
      </c>
    </row>
    <row r="51">
      <c r="B51" s="33" t="s">
        <v>40</v>
      </c>
      <c r="C51" s="51">
        <v>0.25</v>
      </c>
      <c r="D51" s="52">
        <v>0.25</v>
      </c>
      <c r="E51" s="51">
        <v>0.5</v>
      </c>
      <c r="F51" s="53">
        <f t="shared" si="5"/>
        <v>1</v>
      </c>
      <c r="H51" s="33" t="s">
        <v>40</v>
      </c>
      <c r="I51" s="38">
        <f t="shared" si="11"/>
        <v>40</v>
      </c>
      <c r="J51" s="49">
        <f t="shared" si="12"/>
        <v>40</v>
      </c>
      <c r="K51" s="49">
        <f t="shared" si="8"/>
        <v>80</v>
      </c>
      <c r="L51" s="36">
        <f t="shared" si="7"/>
        <v>160</v>
      </c>
    </row>
    <row r="52">
      <c r="H52" s="40" t="s">
        <v>47</v>
      </c>
      <c r="I52" s="41">
        <f>SUM(I32:I51)</f>
        <v>1956.975</v>
      </c>
      <c r="J52" s="41">
        <f t="shared" ref="J52:K52" si="13">SUM(J32:J51)+I52</f>
        <v>4291.6</v>
      </c>
      <c r="K52" s="54">
        <f t="shared" si="13"/>
        <v>5909</v>
      </c>
      <c r="L52" s="42">
        <f>SUM(L32:L51)</f>
        <v>5909</v>
      </c>
    </row>
  </sheetData>
  <mergeCells count="12">
    <mergeCell ref="N21:N22"/>
    <mergeCell ref="N27:N29"/>
    <mergeCell ref="H30:L30"/>
    <mergeCell ref="N30:N31"/>
    <mergeCell ref="N32:N33"/>
    <mergeCell ref="B4:F4"/>
    <mergeCell ref="H4:L4"/>
    <mergeCell ref="N5:N7"/>
    <mergeCell ref="N8:N9"/>
    <mergeCell ref="N10:N11"/>
    <mergeCell ref="N16:N18"/>
    <mergeCell ref="N19:N20"/>
  </mergeCells>
  <drawing r:id="rId1"/>
</worksheet>
</file>