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trlProps/ctrlProp4.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3.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4.xml" ContentType="application/vnd.openxmlformats-officedocument.drawing+xml"/>
  <Override PartName="/xl/ctrlProps/ctrlProp5.xml" ContentType="application/vnd.ms-excel.controlproperties+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5.xml" ContentType="application/vnd.openxmlformats-officedocument.drawing+xml"/>
  <Override PartName="/xl/ctrlProps/ctrlProp6.xml" ContentType="application/vnd.ms-excel.controlproperties+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drawings/drawing6.xml" ContentType="application/vnd.openxmlformats-officedocument.drawing+xml"/>
  <Override PartName="/xl/ctrlProps/ctrlProp7.xml" ContentType="application/vnd.ms-excel.controlproperties+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drawings/drawing7.xml" ContentType="application/vnd.openxmlformats-officedocument.drawing+xml"/>
  <Override PartName="/xl/ctrlProps/ctrlProp8.xml" ContentType="application/vnd.ms-excel.controlproperties+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drawings/drawing8.xml" ContentType="application/vnd.openxmlformats-officedocument.drawing+xml"/>
  <Override PartName="/xl/ctrlProps/ctrlProp9.xml" ContentType="application/vnd.ms-excel.controlproperties+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drawings/drawing9.xml" ContentType="application/vnd.openxmlformats-officedocument.drawing+xml"/>
  <Override PartName="/xl/ctrlProps/ctrlProp10.xml" ContentType="application/vnd.ms-excel.controlproperties+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drawings/drawing10.xml" ContentType="application/vnd.openxmlformats-officedocument.drawing+xml"/>
  <Override PartName="/xl/ctrlProps/ctrlProp11.xml" ContentType="application/vnd.ms-excel.controlproperties+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drawings/drawing11.xml" ContentType="application/vnd.openxmlformats-officedocument.drawing+xml"/>
  <Override PartName="/xl/drawings/drawing12.xml" ContentType="application/vnd.openxmlformats-officedocument.drawing+xml"/>
  <Override PartName="/xl/ctrlProps/ctrlProp1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28" codeName="{60716B99-48EF-4627-542C-1B4CF24DBC83}"/>
  <workbookPr codeName="ThisWorkbook" defaultThemeVersion="166925"/>
  <mc:AlternateContent xmlns:mc="http://schemas.openxmlformats.org/markup-compatibility/2006">
    <mc:Choice Requires="x15">
      <x15ac:absPath xmlns:x15ac="http://schemas.microsoft.com/office/spreadsheetml/2010/11/ac" url="C:\Projects\VBA-CSV\workbooks\"/>
    </mc:Choice>
  </mc:AlternateContent>
  <xr:revisionPtr revIDLastSave="0" documentId="13_ncr:1_{9623BE7A-87E1-4145-87C9-06A82B7B1746}" xr6:coauthVersionLast="47" xr6:coauthVersionMax="47" xr10:uidLastSave="{00000000-0000-0000-0000-000000000000}"/>
  <bookViews>
    <workbookView xWindow="-110" yWindow="-110" windowWidth="38620" windowHeight="21100" tabRatio="776" xr2:uid="{00000000-000D-0000-FFFF-FFFF00000000}"/>
  </bookViews>
  <sheets>
    <sheet name="Test" sheetId="4" r:id="rId1"/>
    <sheet name="HiddenSheet" sheetId="35" state="hidden" r:id="rId2"/>
    <sheet name="TestResults" sheetId="21" r:id="rId3"/>
    <sheet name="Performance" sheetId="30" r:id="rId4"/>
    <sheet name="Performance (2)" sheetId="40" state="hidden" r:id="rId5"/>
    <sheet name="Performance (3)" sheetId="41" state="hidden" r:id="rId6"/>
    <sheet name="Performance (4)" sheetId="45" state="hidden" r:id="rId7"/>
    <sheet name="Performance (6)" sheetId="48" state="hidden" r:id="rId8"/>
    <sheet name="Performance (7)" sheetId="51" state="hidden" r:id="rId9"/>
    <sheet name="Performance (8)" sheetId="54" state="hidden" r:id="rId10"/>
    <sheet name="Performance (9)" sheetId="56" state="hidden" r:id="rId11"/>
    <sheet name="Performance (10)" sheetId="57" r:id="rId12"/>
    <sheet name="RegExp" sheetId="11" r:id="rId13"/>
    <sheet name="GIF" sheetId="38" r:id="rId14"/>
    <sheet name="GIF2" sheetId="37" r:id="rId15"/>
    <sheet name="GIF3" sheetId="39" r:id="rId16"/>
    <sheet name="DateParsingTest" sheetId="62" r:id="rId17"/>
    <sheet name="CSVWriteTests" sheetId="50" r:id="rId18"/>
    <sheet name="Audit" sheetId="3" r:id="rId19"/>
  </sheets>
  <functionGroups builtInGroupCount="19">
    <functionGroup name="Excel-DNA IntelliSense Host"/>
    <functionGroup name="BERT"/>
    <functionGroup name="_x0003_CDS"/>
    <functionGroup name="JuliaInXL Add-In"/>
    <functionGroup name="Solum Maths"/>
    <functionGroup name="Solum Array"/>
    <functionGroup name="Solum String"/>
    <functionGroup name="Solum File"/>
    <functionGroup name="Solum Comparison and Selection"/>
    <functionGroup name="Solum Utilities"/>
    <functionGroup name="Solum Options"/>
    <functionGroup name="Solum Numeric Array"/>
    <functionGroup name="Solum Range"/>
    <functionGroup name="Solum SCRiPTUtils"/>
    <functionGroup name="Solum "/>
    <functionGroup name="Solum SIMM"/>
    <functionGroup name="Solum Bonds"/>
  </functionGroups>
  <definedNames>
    <definedName name="CallToCSVRead" localSheetId="0">Test!$AB$14</definedName>
    <definedName name="Data" localSheetId="17">CSVWriteTests!$B$7:$C$9</definedName>
    <definedName name="Data2" localSheetId="17">CSVWriteTests!$B$12:$C$13</definedName>
    <definedName name="Data3" localSheetId="17">CSVWriteTests!$B$16:$C$19</definedName>
    <definedName name="Data4" localSheetId="17">CSVWriteTests!$B$22:$C$25</definedName>
    <definedName name="DateFormats" localSheetId="16">DateParsingTest!$B$29:$B$76</definedName>
    <definedName name="FileName" localSheetId="0">Test!$C$3</definedName>
    <definedName name="FileTable" localSheetId="0">Test!$B$14:$V$287</definedName>
    <definedName name="Folder" localSheetId="0">Test!$C$2</definedName>
    <definedName name="FormattedRange1" localSheetId="0">Test!$Z$14:$Z$49</definedName>
    <definedName name="FormattedRange2" localSheetId="0">Test!$AB$12:$AP$12</definedName>
    <definedName name="FormattedRange3" localSheetId="0">Test!$AB$14:$AP$49</definedName>
    <definedName name="HeaderRow" localSheetId="0">Test!$AB$12</definedName>
    <definedName name="Headers" localSheetId="18">Audit!$B$5:$F$5</definedName>
    <definedName name="IsNumberCount" localSheetId="16">DateParsingTest!$J$16</definedName>
    <definedName name="IsNumberCount">#REF!</definedName>
    <definedName name="IsTextCount" localSheetId="16">DateParsingTest!$J$17</definedName>
    <definedName name="IsTextCount">#REF!</definedName>
    <definedName name="JuliaResultsFile" localSheetId="3">Performance!$B$5</definedName>
    <definedName name="JuliaResultsFile" localSheetId="11">'Performance (10)'!$B$5</definedName>
    <definedName name="JuliaResultsFile" localSheetId="4">'Performance (2)'!$B$5</definedName>
    <definedName name="JuliaResultsFile" localSheetId="5">'Performance (3)'!$B$5</definedName>
    <definedName name="JuliaResultsFile" localSheetId="6">'Performance (4)'!$B$6</definedName>
    <definedName name="JuliaResultsFile" localSheetId="7">'Performance (6)'!$B$6</definedName>
    <definedName name="JuliaResultsFile" localSheetId="8">'Performance (7)'!$B$5</definedName>
    <definedName name="JuliaResultsFile" localSheetId="9">'Performance (8)'!$B$5</definedName>
    <definedName name="JuliaResultsFile" localSheetId="10">'Performance (9)'!$B$5</definedName>
    <definedName name="NumFailed" localSheetId="0">Test!$G$3</definedName>
    <definedName name="NumPassed" localSheetId="0">Test!$G$2</definedName>
    <definedName name="NumSkipped" localSheetId="0">Test!$G$4</definedName>
    <definedName name="ParserNames" localSheetId="3">Performance!$E$6:$H$6</definedName>
    <definedName name="ParserNames" localSheetId="11">'Performance (10)'!$E$6:$H$6</definedName>
    <definedName name="ParserNames" localSheetId="6">'Performance (4)'!$E$7:$I$7</definedName>
    <definedName name="ParserNames" localSheetId="7">'Performance (6)'!$E$7:$G$7</definedName>
    <definedName name="ParserNames" localSheetId="8">'Performance (7)'!$E$6:$H$6</definedName>
    <definedName name="ParserNames" localSheetId="9">'Performance (8)'!$E$6:$H$6</definedName>
    <definedName name="ParserNames" localSheetId="10">'Performance (9)'!$E$6:$H$6</definedName>
    <definedName name="PasteResultsHere1" localSheetId="3">Performance!$E$7:$E$28</definedName>
    <definedName name="PasteResultsHere1" localSheetId="11">'Performance (10)'!$E$7:$E$28</definedName>
    <definedName name="PasteResultsHere1" localSheetId="4">'Performance (2)'!$E$7:$E$28</definedName>
    <definedName name="PasteResultsHere1" localSheetId="5">'Performance (3)'!$E$7:$E$28</definedName>
    <definedName name="PasteResultsHere1" localSheetId="6">'Performance (4)'!$E$8:$E$29</definedName>
    <definedName name="PasteResultsHere1" localSheetId="7">'Performance (6)'!$E$8:$E$21</definedName>
    <definedName name="PasteResultsHere1" localSheetId="8">'Performance (7)'!$E$7:$E$28</definedName>
    <definedName name="PasteResultsHere1" localSheetId="9">'Performance (8)'!$E$7:$E$28</definedName>
    <definedName name="PasteResultsHere1" localSheetId="10">'Performance (9)'!$E$7:$E$28</definedName>
    <definedName name="PasteResultsHere2" localSheetId="3">Performance!$E$34:$E$54</definedName>
    <definedName name="PasteResultsHere2" localSheetId="11">'Performance (10)'!$E$34:$E$54</definedName>
    <definedName name="PasteResultsHere2" localSheetId="4">'Performance (2)'!$E$34:$E$54</definedName>
    <definedName name="PasteResultsHere2" localSheetId="5">'Performance (3)'!$E$34:$E$54</definedName>
    <definedName name="PasteResultsHere2" localSheetId="6">'Performance (4)'!$E$35:$E$55</definedName>
    <definedName name="PasteResultsHere2" localSheetId="7">'Performance (6)'!#REF!</definedName>
    <definedName name="PasteResultsHere2" localSheetId="8">'Performance (7)'!$E$34:$E$54</definedName>
    <definedName name="PasteResultsHere2" localSheetId="9">'Performance (8)'!$E$34:$E$54</definedName>
    <definedName name="PasteResultsHere2" localSheetId="10">'Performance (9)'!$E$34:$E$54</definedName>
    <definedName name="PasteResultsHere3" localSheetId="3">Performance!$E$61:$E$81</definedName>
    <definedName name="PasteResultsHere3" localSheetId="11">'Performance (10)'!$E$61:$E$81</definedName>
    <definedName name="PasteResultsHere3" localSheetId="4">'Performance (2)'!$E$61:$E$81</definedName>
    <definedName name="PasteResultsHere3" localSheetId="5">'Performance (3)'!$E$61:$E$81</definedName>
    <definedName name="PasteResultsHere3" localSheetId="6">'Performance (4)'!$E$62:$E$82</definedName>
    <definedName name="PasteResultsHere3" localSheetId="7">'Performance (6)'!#REF!</definedName>
    <definedName name="PasteResultsHere3" localSheetId="8">'Performance (7)'!$E$61:$E$81</definedName>
    <definedName name="PasteResultsHere3" localSheetId="9">'Performance (8)'!$E$61:$E$81</definedName>
    <definedName name="PasteResultsHere3" localSheetId="10">'Performance (9)'!$E$61:$E$81</definedName>
    <definedName name="PasteResultsHere4" localSheetId="3">Performance!$E$88:$E$106</definedName>
    <definedName name="PasteResultsHere4" localSheetId="11">'Performance (10)'!$E$88:$E$106</definedName>
    <definedName name="PasteResultsHere4" localSheetId="4">'Performance (2)'!$E$88:$E$106</definedName>
    <definedName name="PasteResultsHere4" localSheetId="5">'Performance (3)'!$E$88:$E$106</definedName>
    <definedName name="PasteResultsHere4" localSheetId="6">'Performance (4)'!$E$89:$E$107</definedName>
    <definedName name="PasteResultsHere4" localSheetId="7">'Performance (6)'!#REF!</definedName>
    <definedName name="PasteResultsHere4" localSheetId="8">'Performance (7)'!$E$88:$E$106</definedName>
    <definedName name="PasteResultsHere4" localSheetId="9">'Performance (8)'!$E$88:$E$106</definedName>
    <definedName name="PasteResultsHere4" localSheetId="10">'Performance (9)'!$E$88:$E$106</definedName>
    <definedName name="PasteResultsHere5" localSheetId="3">Performance!$E$115:$E$128</definedName>
    <definedName name="PasteResultsHere5" localSheetId="11">'Performance (10)'!$E$115:$E$128</definedName>
    <definedName name="PasteResultsHere5" localSheetId="4">'Performance (2)'!$E$115:$E$128</definedName>
    <definedName name="PasteResultsHere5" localSheetId="5">'Performance (3)'!$E$115:$E$128</definedName>
    <definedName name="PasteResultsHere5" localSheetId="6">'Performance (4)'!$E$116:$E$129</definedName>
    <definedName name="PasteResultsHere5" localSheetId="7">'Performance (6)'!#REF!</definedName>
    <definedName name="PasteResultsHere5" localSheetId="8">'Performance (7)'!$E$115:$E$128</definedName>
    <definedName name="PasteResultsHere5" localSheetId="9">'Performance (8)'!$E$115:$E$128</definedName>
    <definedName name="PasteResultsHere5" localSheetId="10">'Performance (9)'!$E$115:$E$128</definedName>
    <definedName name="PasteResultsHere6" localSheetId="3">Performance!$E$142:$E$156</definedName>
    <definedName name="PasteResultsHere6" localSheetId="11">'Performance (10)'!$E$142:$E$156</definedName>
    <definedName name="PasteResultsHere6" localSheetId="4">'Performance (2)'!$E$142:$E$156</definedName>
    <definedName name="PasteResultsHere6" localSheetId="5">'Performance (3)'!$E$142:$E$156</definedName>
    <definedName name="PasteResultsHere6" localSheetId="6">'Performance (4)'!$E$143:$E$157</definedName>
    <definedName name="PasteResultsHere6" localSheetId="7">'Performance (6)'!#REF!</definedName>
    <definedName name="PasteResultsHere6" localSheetId="8">'Performance (7)'!$E$142:$E$156</definedName>
    <definedName name="PasteResultsHere6" localSheetId="9">'Performance (8)'!$E$142:$E$156</definedName>
    <definedName name="PasteResultsHere6" localSheetId="10">'Performance (9)'!$E$142:$E$156</definedName>
    <definedName name="PasteResultsHere7" localSheetId="3">Performance!$E$169:$E$183</definedName>
    <definedName name="PasteResultsHere7" localSheetId="11">'Performance (10)'!$E$169:$E$183</definedName>
    <definedName name="PasteResultsHere7" localSheetId="4">'Performance (2)'!$E$169:$E$183</definedName>
    <definedName name="PasteResultsHere7" localSheetId="5">'Performance (3)'!$E$169:$E$183</definedName>
    <definedName name="PasteResultsHere7" localSheetId="6">'Performance (4)'!$E$170:$E$184</definedName>
    <definedName name="PasteResultsHere7" localSheetId="7">'Performance (6)'!#REF!</definedName>
    <definedName name="PasteResultsHere7" localSheetId="8">'Performance (7)'!$E$169:$E$183</definedName>
    <definedName name="PasteResultsHere7" localSheetId="9">'Performance (8)'!$E$169:$E$183</definedName>
    <definedName name="PasteResultsHere7" localSheetId="10">'Performance (9)'!$E$169:$E$183</definedName>
    <definedName name="ReadFormat" localSheetId="16">DateParsingTest!$J$14</definedName>
    <definedName name="RoundTripCount" localSheetId="16">DateParsingTest!$J$15</definedName>
    <definedName name="RoundTripCount">#REF!</definedName>
    <definedName name="RowNo" localSheetId="0">Test!$C$5</definedName>
    <definedName name="rxNoNo" localSheetId="3">RegExp!$L$11</definedName>
    <definedName name="rxNoNo" localSheetId="11">RegExp!$L$11</definedName>
    <definedName name="rxNoNo" localSheetId="4">RegExp!$L$11</definedName>
    <definedName name="rxNoNo" localSheetId="5">RegExp!$L$11</definedName>
    <definedName name="rxNoNo" localSheetId="6">RegExp!$L$11</definedName>
    <definedName name="rxNoNo" localSheetId="7">RegExp!$L$11</definedName>
    <definedName name="rxNoNo" localSheetId="8">RegExp!$L$11</definedName>
    <definedName name="rxNoNo" localSheetId="9">RegExp!$L$11</definedName>
    <definedName name="rxNoNo" localSheetId="10">RegExp!$L$11</definedName>
    <definedName name="rxNoNo" localSheetId="12">RegExp!$L$11</definedName>
    <definedName name="rxNoYes" localSheetId="3">RegExp!$L$13</definedName>
    <definedName name="rxNoYes" localSheetId="11">RegExp!$L$13</definedName>
    <definedName name="rxNoYes" localSheetId="4">RegExp!$L$13</definedName>
    <definedName name="rxNoYes" localSheetId="5">RegExp!$L$13</definedName>
    <definedName name="rxNoYes" localSheetId="6">RegExp!$L$13</definedName>
    <definedName name="rxNoYes" localSheetId="7">RegExp!$L$13</definedName>
    <definedName name="rxNoYes" localSheetId="8">RegExp!$L$13</definedName>
    <definedName name="rxNoYes" localSheetId="9">RegExp!$L$13</definedName>
    <definedName name="rxNoYes" localSheetId="10">RegExp!$L$13</definedName>
    <definedName name="rxNoYes" localSheetId="12">RegExp!$L$13</definedName>
    <definedName name="rxYesNo" localSheetId="3">RegExp!$L$12</definedName>
    <definedName name="rxYesNo" localSheetId="11">RegExp!$L$12</definedName>
    <definedName name="rxYesNo" localSheetId="4">RegExp!$L$12</definedName>
    <definedName name="rxYesNo" localSheetId="5">RegExp!$L$12</definedName>
    <definedName name="rxYesNo" localSheetId="6">RegExp!$L$12</definedName>
    <definedName name="rxYesNo" localSheetId="7">RegExp!$L$12</definedName>
    <definedName name="rxYesNo" localSheetId="8">RegExp!$L$12</definedName>
    <definedName name="rxYesNo" localSheetId="9">RegExp!$L$12</definedName>
    <definedName name="rxYesNo" localSheetId="10">RegExp!$L$12</definedName>
    <definedName name="rxYesNo" localSheetId="12">RegExp!$L$12</definedName>
    <definedName name="rxYesYes" localSheetId="3">RegExp!$L$14</definedName>
    <definedName name="rxYesYes" localSheetId="11">RegExp!$L$14</definedName>
    <definedName name="rxYesYes" localSheetId="4">RegExp!$L$14</definedName>
    <definedName name="rxYesYes" localSheetId="5">RegExp!$L$14</definedName>
    <definedName name="rxYesYes" localSheetId="6">RegExp!$L$14</definedName>
    <definedName name="rxYesYes" localSheetId="7">RegExp!$L$14</definedName>
    <definedName name="rxYesYes" localSheetId="8">RegExp!$L$14</definedName>
    <definedName name="rxYesYes" localSheetId="9">RegExp!$L$14</definedName>
    <definedName name="rxYesYes" localSheetId="10">RegExp!$L$14</definedName>
    <definedName name="rxYesYes" localSheetId="12">RegExp!$L$14</definedName>
    <definedName name="SolumFilters" localSheetId="18">Audit!$B$4:$F$4</definedName>
    <definedName name="SolumFiltersNumHeaderRows" localSheetId="18" hidden="1">1</definedName>
    <definedName name="Test_Failures" localSheetId="0">Test!#REF!</definedName>
    <definedName name="TestID" localSheetId="16">DateParsingTest!$J$10</definedName>
    <definedName name="TestNo" localSheetId="0">Test!$C$4</definedName>
    <definedName name="TheVBACode" localSheetId="0">Test!$X$14</definedName>
    <definedName name="TimeFormat" localSheetId="16">DateParsingTest!$J$11</definedName>
    <definedName name="TimeFormat">#REF!</definedName>
    <definedName name="TimePart" localSheetId="16">#REF!</definedName>
    <definedName name="TimePart">#REF!</definedName>
    <definedName name="TimeStamp" localSheetId="3">Performance!$A$4</definedName>
    <definedName name="TimeStamp" localSheetId="11">'Performance (10)'!$A$4</definedName>
    <definedName name="TimeStamp" localSheetId="4">'Performance (2)'!$A$4</definedName>
    <definedName name="TimeStamp" localSheetId="5">'Performance (3)'!$A$4</definedName>
    <definedName name="TimeStamp" localSheetId="6">'Performance (4)'!$A$5</definedName>
    <definedName name="TimeStamp" localSheetId="7">'Performance (6)'!$A$5</definedName>
    <definedName name="TimeStamp" localSheetId="8">'Performance (7)'!$A$4</definedName>
    <definedName name="TimeStamp" localSheetId="9">'Performance (8)'!$A$4</definedName>
    <definedName name="TimeStamp" localSheetId="10">'Performance (9)'!$A$4</definedName>
    <definedName name="WriteFormat" localSheetId="16">DateParsingTest!$J$12</definedName>
    <definedName name="WriteFromatDateTime" localSheetId="16">DateParsingTest!$J$13</definedName>
  </definedNames>
  <calcPr calcId="191029" calcMode="manual" calcCompleted="0" calcOnSave="0"/>
  <extLst>
    <ext xmlns:x14="http://schemas.microsoft.com/office/spreadsheetml/2009/9/main" uri="{8193D73E-4604-4355-AFF4-8A2333D13BE4}">
      <x14:definedNames>
        <x14:definedName name="CSVRead">
          <x14:argumentDescriptions count="19">
            <x14:argumentDescription index="0">The full name of the file, including the path, or else a URL of a file, or else a string in CSV format.</x14:argumentDescription>
            <x14:argumentDescription index="1">Type conversion: Boolean or string. Allowed letters NDBETQK. N = Numbers, D = Dates, B = Booleans, E = Excel errors, T = trim leading &amp; trailing spaces, Q = quoted fields also converted, K = quotes kept. TRUE = NDB, FALSE = no conversion.</x14:argumentDescription>
            <x14:argumentDescription index="2">Delimiter string. Defaults to the first instance of comma, tab, semi-colon, colon or pipe found outside quoted regions within the first 10,000 characters. Enter FALSE to  see the file's contents as would be displayed in a text editor.</x14:argumentDescription>
            <x14:argumentDescription index="3">Whether delimiters which appear at the start of a line, the end of a line or immediately after another delimiter should be ignored while parsing; useful for fixed-width files with delimiter padding between fields.</x14:argumentDescription>
            <x14:argumentDescription index="4">The format of dates in the file such as `Y-M-D` (the default), `M-D-Y` or `Y/M/D`. Also `ISO` for ISO8601 (e.g., 2021-08-26T09:11:30) or `ISOZ` (time zone given e.g. 2021-08-26T13:11:30+05:00), in which case dates-with-time are returned in UTC time.</x14:argumentDescription>
            <x14:argumentDescription index="5">Rows that start with this string will be skipped while parsing.</x14:argumentDescription>
            <x14:argumentDescription index="6">Whether empty rows/lines in the file should be skipped while parsing (if `FALSE`, each column will be assigned ShowMissingsAs for that empty row).</x14:argumentDescription>
            <x14:argumentDescription index="7">The row in the file containing headers. Optional and defaults to 0. Type conversion is not applied to fields in the header row, though leading and trailing spaces are trimmed.</x14:argumentDescription>
            <x14:argumentDescription index="8">The first row in the file that's included in the return. Optional and defaults to one more than HeaderRowNum.</x14:argumentDescription>
            <x14:argumentDescription index="9">The column in the file at which reading starts, as a number or a string matching one of the file's headers. Optional and defaults to 1 to read from the first column.</x14:argumentDescription>
            <x14:argumentDescription index="10">The number of rows to read from the file. If omitted (or zero), all rows from SkipToRow to the end of the file are read.</x14:argumentDescription>
            <x14:argumentDescription index="11">If a number, sets the number of columns to read from the file. If a string matching one of the file's headers, sets the last column to be read. If omitted (or zero), all columns from SkipToCol are read.</x14:argumentDescription>
            <x14:argumentDescription index="12">Indicates how `TRUE` values are represented in the file. May be a string, an array of strings or a range containing strings; by default, `TRUE`, `True` and `true` are recognised.</x14:argumentDescription>
            <x14:argumentDescription index="13">Indicates how `FALSE` values are represented in the file. May be a string, an array of strings or a range containing strings; by default, `FALSE`, `False` and `false` are recognised.</x14:argumentDescription>
            <x14:argumentDescription index="14">Indicates how missing values are represented in the file. May be a string, an array of strings or a range containing strings. By default, only an empty field (consecutive delimiters) is considered missing.</x14:argumentDescription>
            <x14:argumentDescription index="15">Fields which are missing in the file (consecutive delimiters) or match one of the MissingStrings are returned in the array as ShowMissingsAs. Defaults to Empty, but the null string or `#N/A!` error value can be good alternatives.</x14:argumentDescription>
            <x14:argumentDescription index="16">Allowed entries are `ASCII`, `ANSI`, `UTF-8`, or `UTF-16`. For most files this argument can be omitted and CSVRead will detect the file's encoding.</x14:argumentDescription>
            <x14:argumentDescription index="17">The character that represents a decimal point. If omitted, then the value from Windows regional settings is used.</x14:argumentDescription>
            <x14:argumentDescription index="18">For use from VBA only.</x14:argumentDescription>
          </x14:argumentDescriptions>
        </x14:definedName>
        <x14:definedName name="CSVWrite">
          <x14:argumentDescriptions count="10">
            <x14:argumentDescription index="0">An array of data, or an Excel range. Elements may be strings, numbers, dates, Booleans, empty, Excel errors or null values. Data typically has two dimensions, but if Data has only one dimension then the output file has a single column, one field per row.</x14:argumentDescription>
            <x14:argumentDescription index="1">The full name of the file, including the path. Alternatively, if FileName is omitted, then the function returns Data converted CSV-style to a string.</x14:argumentDescription>
            <x14:argumentDescription index="2">If TRUE (the default) then all strings in Data are quoted before being written to file. If FALSE only strings containing Delimiter, line feed, carriage return or quote are quoted. If "Raw" no strings are quoted. The file may not be valid csv format.</x14:argumentDescription>
            <x14:argumentDescription index="3">A format string that determines how dates, including cells formatted as dates, appear in the file. If omitted, defaults to `yyyy-mm-dd`.</x14:argumentDescription>
            <x14:argumentDescription index="4">Format for datetimes. Defaults to `ISO` which abbreviates `yyyy-mm-ddThh:mm:ss`. Use `ISOZ` for ISO8601 format with time zone the same as the PC's clock. Use with care, daylight saving may be inconsistent across the datetimes in data.</x14:argumentDescription>
            <x14:argumentDescription index="5">The delimiter string, if omitted defaults to a comma. Delimiter may have more than one character.</x14:argumentDescription>
            <x14:argumentDescription index="6">Allowed entries are `ANSI` (the default), `UTF-8`, `UTF-16`, `UTF-8NOBOM` and `UTF-16NOBOM`. An error will result if this argument is `ANSI` but Data contains characters with code point above 127.</x14:argumentDescription>
            <x14:argumentDescription index="7">Sets the file's line endings. Enter `Windows`, `Unix` or `Mac`. Also supports the line-ending characters themselves or the strings `CRLF`, `LF` or `CR`. The default is `Windows` if FileName is provided, or `Unix` if not.</x14:argumentDescription>
            <x14:argumentDescription index="8">How the Boolean value True is to be represented in the file. Optional, defaulting to "True".</x14:argumentDescription>
            <x14:argumentDescription index="9">How the Boolean value False is to be represented in the file. Optional, defaulting to "False".</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X14" i="4" l="1" a="1"/>
  <c r="X14" i="4"/>
  <c r="J50" i="50"/>
  <c r="J49" i="50"/>
  <c r="N35" i="50"/>
  <c r="N34" i="50"/>
  <c r="B22" i="50" a="1"/>
  <c r="B22" i="50" s="1"/>
  <c r="C19" i="50"/>
  <c r="B19" i="50"/>
  <c r="C18" i="50"/>
  <c r="O57" i="50" a="1"/>
  <c r="O48" i="50" a="1"/>
  <c r="O38" i="50" a="1"/>
  <c r="O29" i="50" a="1"/>
  <c r="O20" i="50" a="1"/>
  <c r="O11" i="50" a="1"/>
  <c r="O56" i="50" a="1"/>
  <c r="O47" i="50" a="1"/>
  <c r="O37" i="50" a="1"/>
  <c r="O28" i="50" a="1"/>
  <c r="O19" i="50" a="1"/>
  <c r="O10" i="50" a="1"/>
  <c r="O55" i="50" a="1"/>
  <c r="O46" i="50" a="1"/>
  <c r="O36" i="50" a="1"/>
  <c r="O27" i="50" a="1"/>
  <c r="O9" i="50" a="1"/>
  <c r="O54" i="50" a="1"/>
  <c r="O45" i="50" a="1"/>
  <c r="O35" i="50" a="1"/>
  <c r="O26" i="50" a="1"/>
  <c r="O18" i="50" a="1"/>
  <c r="O53" i="50" a="1"/>
  <c r="O44" i="50" a="1"/>
  <c r="O25" i="50" a="1"/>
  <c r="O34" i="50" a="1"/>
  <c r="O17" i="50" a="1"/>
  <c r="O8" i="50" a="1"/>
  <c r="O52" i="50" a="1"/>
  <c r="O43" i="50" a="1"/>
  <c r="O24" i="50" a="1"/>
  <c r="O16" i="50" a="1"/>
  <c r="O51" i="50" a="1"/>
  <c r="O42" i="50" a="1"/>
  <c r="O33" i="50" a="1"/>
  <c r="O23" i="50" a="1"/>
  <c r="O15" i="50" a="1"/>
  <c r="O50" i="50" a="1"/>
  <c r="O41" i="50" a="1"/>
  <c r="O32" i="50" a="1"/>
  <c r="O22" i="50" a="1"/>
  <c r="O14" i="50" a="1"/>
  <c r="O40" i="50" a="1"/>
  <c r="O12" i="50" a="1"/>
  <c r="O31" i="50" a="1"/>
  <c r="O49" i="50" a="1"/>
  <c r="O13" i="50" a="1"/>
  <c r="O39" i="50" a="1"/>
  <c r="O30" i="50" a="1"/>
  <c r="O21" i="50" a="1"/>
  <c r="O21" i="50" l="1"/>
  <c r="O30" i="50"/>
  <c r="O39" i="50"/>
  <c r="O13" i="50"/>
  <c r="O49" i="50"/>
  <c r="O31" i="50"/>
  <c r="O12" i="50"/>
  <c r="O40" i="50"/>
  <c r="O14" i="50"/>
  <c r="O22" i="50"/>
  <c r="O32" i="50"/>
  <c r="O41" i="50"/>
  <c r="O50" i="50"/>
  <c r="O15" i="50"/>
  <c r="O23" i="50"/>
  <c r="O33" i="50"/>
  <c r="O42" i="50"/>
  <c r="O51" i="50"/>
  <c r="O16" i="50"/>
  <c r="O24" i="50"/>
  <c r="O43" i="50"/>
  <c r="O52" i="50"/>
  <c r="O8" i="50"/>
  <c r="O17" i="50"/>
  <c r="O34" i="50"/>
  <c r="O25" i="50"/>
  <c r="O44" i="50"/>
  <c r="O53" i="50"/>
  <c r="O18" i="50"/>
  <c r="O26" i="50"/>
  <c r="O35" i="50"/>
  <c r="O45" i="50"/>
  <c r="O54" i="50"/>
  <c r="O9" i="50"/>
  <c r="O27" i="50"/>
  <c r="O36" i="50"/>
  <c r="O46" i="50"/>
  <c r="O55" i="50"/>
  <c r="O10" i="50"/>
  <c r="O19" i="50"/>
  <c r="O28" i="50"/>
  <c r="O37" i="50"/>
  <c r="O47" i="50"/>
  <c r="O56" i="50"/>
  <c r="O11" i="50"/>
  <c r="O20" i="50"/>
  <c r="O29" i="50"/>
  <c r="O38" i="50"/>
  <c r="O48" i="50"/>
  <c r="O57" i="50"/>
  <c r="M27" i="62" a="1"/>
  <c r="M27" i="62" s="1"/>
  <c r="Q27" i="62" a="1"/>
  <c r="Q27" i="62" s="1"/>
  <c r="C28" i="62"/>
  <c r="A29" i="62" a="1"/>
  <c r="A29" i="62" s="1"/>
  <c r="C29" i="62" a="1"/>
  <c r="C29" i="62" s="1"/>
  <c r="J12" i="62" s="1" a="1"/>
  <c r="J12" i="62" s="1"/>
  <c r="F29" i="62" a="1"/>
  <c r="F29" i="62" s="1"/>
  <c r="L29" i="62" a="1"/>
  <c r="L29" i="62" s="1"/>
  <c r="Q29" i="62" a="1"/>
  <c r="Q29" i="62" s="1"/>
  <c r="J21" i="62" s="1" a="1"/>
  <c r="J21" i="62" s="1"/>
  <c r="N277" i="4"/>
  <c r="P273" i="4"/>
  <c r="E168" i="57"/>
  <c r="I168" i="57" s="1" a="1"/>
  <c r="I168" i="57" s="1"/>
  <c r="N159" i="57"/>
  <c r="N158" i="57"/>
  <c r="A142" i="57" a="1"/>
  <c r="A142" i="57" s="1"/>
  <c r="E141" i="57"/>
  <c r="I141" i="57" s="1" a="1"/>
  <c r="I141" i="57" s="1"/>
  <c r="B128" i="57"/>
  <c r="A128" i="57" s="1"/>
  <c r="B127" i="57"/>
  <c r="A127" i="57" s="1"/>
  <c r="B126" i="57"/>
  <c r="A126" i="57" s="1"/>
  <c r="B125" i="57"/>
  <c r="A125" i="57" s="1"/>
  <c r="B124" i="57"/>
  <c r="A124" i="57" s="1"/>
  <c r="B123" i="57"/>
  <c r="A123" i="57" s="1"/>
  <c r="B122" i="57"/>
  <c r="A122" i="57" s="1"/>
  <c r="B121" i="57"/>
  <c r="A121" i="57" s="1"/>
  <c r="B120" i="57"/>
  <c r="A120" i="57" s="1"/>
  <c r="B119" i="57"/>
  <c r="A119" i="57" s="1"/>
  <c r="B118" i="57"/>
  <c r="A118" i="57" s="1"/>
  <c r="B117" i="57"/>
  <c r="A117" i="57" s="1"/>
  <c r="B116" i="57"/>
  <c r="A116" i="57" s="1"/>
  <c r="B115" i="57"/>
  <c r="A115" i="57" s="1"/>
  <c r="E114" i="57"/>
  <c r="I114" i="57" s="1" a="1"/>
  <c r="I114" i="57" s="1"/>
  <c r="N109" i="57"/>
  <c r="N108" i="57"/>
  <c r="A106" i="57"/>
  <c r="A105" i="57"/>
  <c r="A104" i="57"/>
  <c r="A103" i="57"/>
  <c r="A102" i="57"/>
  <c r="A101" i="57"/>
  <c r="A100" i="57"/>
  <c r="A99" i="57"/>
  <c r="A98" i="57"/>
  <c r="A97" i="57"/>
  <c r="A96" i="57"/>
  <c r="A95" i="57"/>
  <c r="A94" i="57"/>
  <c r="A93" i="57"/>
  <c r="A92" i="57"/>
  <c r="A91" i="57"/>
  <c r="A90" i="57"/>
  <c r="A89" i="57"/>
  <c r="A88" i="57"/>
  <c r="E87" i="57"/>
  <c r="I87" i="57" s="1" a="1"/>
  <c r="I87" i="57" s="1"/>
  <c r="G85" i="57"/>
  <c r="N84" i="57"/>
  <c r="G84" i="57"/>
  <c r="N83" i="57"/>
  <c r="B81" i="57"/>
  <c r="A81" i="57" s="1"/>
  <c r="B80" i="57"/>
  <c r="A80" i="57" s="1"/>
  <c r="B79" i="57"/>
  <c r="A79" i="57" s="1"/>
  <c r="B78" i="57"/>
  <c r="A78" i="57" s="1"/>
  <c r="B77" i="57"/>
  <c r="A77" i="57" s="1"/>
  <c r="B76" i="57"/>
  <c r="A76" i="57" s="1"/>
  <c r="B75" i="57"/>
  <c r="A75" i="57" s="1"/>
  <c r="B74" i="57"/>
  <c r="A74" i="57" s="1"/>
  <c r="B73" i="57"/>
  <c r="A73" i="57" s="1"/>
  <c r="B72" i="57"/>
  <c r="A72" i="57" s="1"/>
  <c r="B71" i="57"/>
  <c r="A71" i="57" s="1"/>
  <c r="B70" i="57"/>
  <c r="A70" i="57" s="1"/>
  <c r="B69" i="57"/>
  <c r="A69" i="57" s="1"/>
  <c r="B68" i="57"/>
  <c r="A68" i="57" s="1"/>
  <c r="B67" i="57"/>
  <c r="A67" i="57" s="1"/>
  <c r="B66" i="57"/>
  <c r="A66" i="57" s="1"/>
  <c r="B65" i="57"/>
  <c r="A65" i="57" s="1"/>
  <c r="B64" i="57"/>
  <c r="A64" i="57" s="1"/>
  <c r="B63" i="57"/>
  <c r="A63" i="57" s="1"/>
  <c r="B62" i="57"/>
  <c r="A62" i="57" s="1"/>
  <c r="B61" i="57"/>
  <c r="A61" i="57" s="1"/>
  <c r="E60" i="57"/>
  <c r="I60" i="57" s="1" a="1"/>
  <c r="I60" i="57" s="1"/>
  <c r="N57" i="57"/>
  <c r="N56" i="57"/>
  <c r="B54" i="57"/>
  <c r="A54" i="57" s="1"/>
  <c r="B53" i="57"/>
  <c r="A53" i="57" s="1"/>
  <c r="B52" i="57"/>
  <c r="A52" i="57" s="1"/>
  <c r="B51" i="57"/>
  <c r="A51" i="57" s="1"/>
  <c r="B50" i="57"/>
  <c r="A50" i="57" s="1"/>
  <c r="B49" i="57"/>
  <c r="A49" i="57" s="1"/>
  <c r="B48" i="57"/>
  <c r="A48" i="57" s="1"/>
  <c r="B47" i="57"/>
  <c r="A47" i="57" s="1"/>
  <c r="B46" i="57"/>
  <c r="A46" i="57" s="1"/>
  <c r="B45" i="57"/>
  <c r="A45" i="57" s="1"/>
  <c r="B44" i="57"/>
  <c r="A44" i="57" s="1"/>
  <c r="B43" i="57"/>
  <c r="A43" i="57" s="1"/>
  <c r="B42" i="57"/>
  <c r="A42" i="57" s="1"/>
  <c r="B41" i="57"/>
  <c r="A41" i="57" s="1"/>
  <c r="B40" i="57"/>
  <c r="A40" i="57" s="1"/>
  <c r="B39" i="57"/>
  <c r="A39" i="57" s="1"/>
  <c r="B38" i="57"/>
  <c r="A38" i="57" s="1"/>
  <c r="B37" i="57"/>
  <c r="A37" i="57" s="1"/>
  <c r="B36" i="57"/>
  <c r="A36" i="57" s="1"/>
  <c r="B35" i="57"/>
  <c r="A35" i="57" s="1"/>
  <c r="B34" i="57"/>
  <c r="A34" i="57" s="1"/>
  <c r="E33" i="57"/>
  <c r="I33" i="57" s="1" a="1"/>
  <c r="I33" i="57" s="1"/>
  <c r="N31" i="57"/>
  <c r="N30" i="57"/>
  <c r="A28" i="57"/>
  <c r="A27" i="57"/>
  <c r="A26" i="57"/>
  <c r="A25" i="57"/>
  <c r="A24" i="57"/>
  <c r="A23" i="57"/>
  <c r="A22" i="57"/>
  <c r="A21" i="57"/>
  <c r="A20" i="57"/>
  <c r="A19" i="57"/>
  <c r="A18" i="57"/>
  <c r="A17" i="57"/>
  <c r="A16" i="57"/>
  <c r="A15" i="57"/>
  <c r="A14" i="57"/>
  <c r="A13" i="57"/>
  <c r="A12" i="57"/>
  <c r="A11" i="57"/>
  <c r="A10" i="57"/>
  <c r="A9" i="57"/>
  <c r="A8" i="57"/>
  <c r="A7" i="57"/>
  <c r="I6" i="57" a="1"/>
  <c r="I6" i="57" s="1"/>
  <c r="E168" i="56"/>
  <c r="E141" i="56"/>
  <c r="E114" i="56"/>
  <c r="E87" i="56"/>
  <c r="E60" i="56"/>
  <c r="E33" i="56"/>
  <c r="E168" i="54"/>
  <c r="I168" i="54" s="1" a="1"/>
  <c r="I168" i="54" s="1"/>
  <c r="E141" i="54"/>
  <c r="I141" i="54" s="1" a="1"/>
  <c r="I141" i="54" s="1"/>
  <c r="E114" i="54"/>
  <c r="E87" i="54"/>
  <c r="E60" i="54"/>
  <c r="E33" i="54"/>
  <c r="I168" i="56" a="1"/>
  <c r="I168" i="56" s="1"/>
  <c r="N159" i="56"/>
  <c r="N158" i="56"/>
  <c r="A142" i="56" a="1"/>
  <c r="A142" i="56" s="1"/>
  <c r="I141" i="56" a="1"/>
  <c r="I141" i="56" s="1"/>
  <c r="B128" i="56"/>
  <c r="A128" i="56" s="1"/>
  <c r="B127" i="56"/>
  <c r="A127" i="56" s="1"/>
  <c r="B126" i="56"/>
  <c r="A126" i="56" s="1"/>
  <c r="B125" i="56"/>
  <c r="A125" i="56" s="1"/>
  <c r="B124" i="56"/>
  <c r="A124" i="56" s="1"/>
  <c r="B123" i="56"/>
  <c r="A123" i="56" s="1"/>
  <c r="B122" i="56"/>
  <c r="A122" i="56" s="1"/>
  <c r="B121" i="56"/>
  <c r="A121" i="56" s="1"/>
  <c r="B120" i="56"/>
  <c r="A120" i="56" s="1"/>
  <c r="B119" i="56"/>
  <c r="A119" i="56" s="1"/>
  <c r="B118" i="56"/>
  <c r="A118" i="56" s="1"/>
  <c r="B117" i="56"/>
  <c r="A117" i="56" s="1"/>
  <c r="B116" i="56"/>
  <c r="A116" i="56" s="1"/>
  <c r="B115" i="56"/>
  <c r="A115" i="56" s="1"/>
  <c r="I114" i="56" a="1"/>
  <c r="I114" i="56" s="1"/>
  <c r="N109" i="56"/>
  <c r="N108" i="56"/>
  <c r="A106" i="56"/>
  <c r="A105" i="56"/>
  <c r="A104" i="56"/>
  <c r="A103" i="56"/>
  <c r="A102" i="56"/>
  <c r="A101" i="56"/>
  <c r="A100" i="56"/>
  <c r="A99" i="56"/>
  <c r="A98" i="56"/>
  <c r="A97" i="56"/>
  <c r="A96" i="56"/>
  <c r="A95" i="56"/>
  <c r="A94" i="56"/>
  <c r="A93" i="56"/>
  <c r="A92" i="56"/>
  <c r="A91" i="56"/>
  <c r="A90" i="56"/>
  <c r="A89" i="56"/>
  <c r="A88" i="56"/>
  <c r="I87" i="56" a="1"/>
  <c r="I87" i="56" s="1"/>
  <c r="G85" i="56"/>
  <c r="N84" i="56"/>
  <c r="G84" i="56"/>
  <c r="N83" i="56"/>
  <c r="B81" i="56"/>
  <c r="A81" i="56" s="1"/>
  <c r="B80" i="56"/>
  <c r="A80" i="56" s="1"/>
  <c r="B79" i="56"/>
  <c r="A79" i="56" s="1"/>
  <c r="B78" i="56"/>
  <c r="A78" i="56" s="1"/>
  <c r="B77" i="56"/>
  <c r="A77" i="56" s="1"/>
  <c r="B76" i="56"/>
  <c r="A76" i="56" s="1"/>
  <c r="B75" i="56"/>
  <c r="A75" i="56" s="1"/>
  <c r="B74" i="56"/>
  <c r="A74" i="56" s="1"/>
  <c r="B73" i="56"/>
  <c r="A73" i="56" s="1"/>
  <c r="B72" i="56"/>
  <c r="A72" i="56" s="1"/>
  <c r="B71" i="56"/>
  <c r="A71" i="56" s="1"/>
  <c r="B70" i="56"/>
  <c r="A70" i="56" s="1"/>
  <c r="B69" i="56"/>
  <c r="A69" i="56" s="1"/>
  <c r="B68" i="56"/>
  <c r="A68" i="56" s="1"/>
  <c r="B67" i="56"/>
  <c r="A67" i="56" s="1"/>
  <c r="B66" i="56"/>
  <c r="A66" i="56" s="1"/>
  <c r="B65" i="56"/>
  <c r="A65" i="56" s="1"/>
  <c r="B64" i="56"/>
  <c r="A64" i="56" s="1"/>
  <c r="B63" i="56"/>
  <c r="A63" i="56" s="1"/>
  <c r="B62" i="56"/>
  <c r="A62" i="56" s="1"/>
  <c r="B61" i="56"/>
  <c r="A61" i="56" s="1"/>
  <c r="I60" i="56" a="1"/>
  <c r="I60" i="56" s="1"/>
  <c r="N57" i="56"/>
  <c r="N56" i="56"/>
  <c r="B54" i="56"/>
  <c r="A54" i="56" s="1"/>
  <c r="B53" i="56"/>
  <c r="A53" i="56" s="1"/>
  <c r="B52" i="56"/>
  <c r="A52" i="56" s="1"/>
  <c r="B51" i="56"/>
  <c r="A51" i="56" s="1"/>
  <c r="B50" i="56"/>
  <c r="A50" i="56" s="1"/>
  <c r="B49" i="56"/>
  <c r="A49" i="56" s="1"/>
  <c r="B48" i="56"/>
  <c r="A48" i="56" s="1"/>
  <c r="B47" i="56"/>
  <c r="A47" i="56" s="1"/>
  <c r="B46" i="56"/>
  <c r="A46" i="56" s="1"/>
  <c r="B45" i="56"/>
  <c r="A45" i="56" s="1"/>
  <c r="B44" i="56"/>
  <c r="A44" i="56" s="1"/>
  <c r="B43" i="56"/>
  <c r="A43" i="56" s="1"/>
  <c r="B42" i="56"/>
  <c r="A42" i="56" s="1"/>
  <c r="B41" i="56"/>
  <c r="A41" i="56" s="1"/>
  <c r="B40" i="56"/>
  <c r="A40" i="56" s="1"/>
  <c r="B39" i="56"/>
  <c r="A39" i="56" s="1"/>
  <c r="B38" i="56"/>
  <c r="A38" i="56" s="1"/>
  <c r="B37" i="56"/>
  <c r="A37" i="56" s="1"/>
  <c r="B36" i="56"/>
  <c r="A36" i="56" s="1"/>
  <c r="B35" i="56"/>
  <c r="A35" i="56" s="1"/>
  <c r="B34" i="56"/>
  <c r="A34" i="56" s="1"/>
  <c r="I33" i="56" a="1"/>
  <c r="I33" i="56" s="1"/>
  <c r="N31" i="56"/>
  <c r="N30" i="56"/>
  <c r="A28" i="56"/>
  <c r="A27" i="56"/>
  <c r="A26" i="56"/>
  <c r="A25" i="56"/>
  <c r="A24" i="56"/>
  <c r="A23" i="56"/>
  <c r="A22" i="56"/>
  <c r="A21" i="56"/>
  <c r="A20" i="56"/>
  <c r="A19" i="56"/>
  <c r="A18" i="56"/>
  <c r="A17" i="56"/>
  <c r="A16" i="56"/>
  <c r="A15" i="56"/>
  <c r="A14" i="56"/>
  <c r="A13" i="56"/>
  <c r="A12" i="56"/>
  <c r="A11" i="56"/>
  <c r="A10" i="56"/>
  <c r="A9" i="56"/>
  <c r="A8" i="56"/>
  <c r="A7" i="56"/>
  <c r="I6" i="56" a="1"/>
  <c r="I6" i="56" s="1"/>
  <c r="N159" i="54"/>
  <c r="N158" i="54"/>
  <c r="A142" i="54" a="1"/>
  <c r="A142" i="54" s="1"/>
  <c r="B128" i="54"/>
  <c r="A128" i="54" s="1"/>
  <c r="B127" i="54"/>
  <c r="A127" i="54" s="1"/>
  <c r="B126" i="54"/>
  <c r="A126" i="54" s="1"/>
  <c r="B125" i="54"/>
  <c r="A125" i="54" s="1"/>
  <c r="B124" i="54"/>
  <c r="A124" i="54" s="1"/>
  <c r="B123" i="54"/>
  <c r="A123" i="54" s="1"/>
  <c r="B122" i="54"/>
  <c r="A122" i="54" s="1"/>
  <c r="B121" i="54"/>
  <c r="A121" i="54" s="1"/>
  <c r="B120" i="54"/>
  <c r="A120" i="54" s="1"/>
  <c r="B119" i="54"/>
  <c r="A119" i="54" s="1"/>
  <c r="B118" i="54"/>
  <c r="A118" i="54" s="1"/>
  <c r="B117" i="54"/>
  <c r="A117" i="54" s="1"/>
  <c r="B116" i="54"/>
  <c r="A116" i="54" s="1"/>
  <c r="B115" i="54"/>
  <c r="A115" i="54" s="1"/>
  <c r="I114" i="54" a="1"/>
  <c r="I114" i="54" s="1"/>
  <c r="N109" i="54"/>
  <c r="N108" i="54"/>
  <c r="A106" i="54"/>
  <c r="A105" i="54"/>
  <c r="A104" i="54"/>
  <c r="A103" i="54"/>
  <c r="A102" i="54"/>
  <c r="A101" i="54"/>
  <c r="A100" i="54"/>
  <c r="A99" i="54"/>
  <c r="A98" i="54"/>
  <c r="A97" i="54"/>
  <c r="A96" i="54"/>
  <c r="A95" i="54"/>
  <c r="A94" i="54"/>
  <c r="A93" i="54"/>
  <c r="A92" i="54"/>
  <c r="A91" i="54"/>
  <c r="A90" i="54"/>
  <c r="A89" i="54"/>
  <c r="A88" i="54"/>
  <c r="I87" i="54" a="1"/>
  <c r="I87" i="54" s="1"/>
  <c r="G85" i="54"/>
  <c r="N84" i="54"/>
  <c r="G84" i="54"/>
  <c r="N83" i="54"/>
  <c r="B81" i="54"/>
  <c r="A81" i="54" s="1"/>
  <c r="B80" i="54"/>
  <c r="A80" i="54" s="1"/>
  <c r="B79" i="54"/>
  <c r="A79" i="54" s="1"/>
  <c r="B78" i="54"/>
  <c r="A78" i="54" s="1"/>
  <c r="B77" i="54"/>
  <c r="A77" i="54" s="1"/>
  <c r="B76" i="54"/>
  <c r="A76" i="54" s="1"/>
  <c r="B75" i="54"/>
  <c r="A75" i="54" s="1"/>
  <c r="B74" i="54"/>
  <c r="A74" i="54" s="1"/>
  <c r="B73" i="54"/>
  <c r="A73" i="54" s="1"/>
  <c r="B72" i="54"/>
  <c r="A72" i="54" s="1"/>
  <c r="B71" i="54"/>
  <c r="A71" i="54" s="1"/>
  <c r="B70" i="54"/>
  <c r="A70" i="54" s="1"/>
  <c r="B69" i="54"/>
  <c r="A69" i="54" s="1"/>
  <c r="B68" i="54"/>
  <c r="A68" i="54" s="1"/>
  <c r="B67" i="54"/>
  <c r="A67" i="54" s="1"/>
  <c r="B66" i="54"/>
  <c r="A66" i="54" s="1"/>
  <c r="B65" i="54"/>
  <c r="A65" i="54" s="1"/>
  <c r="B64" i="54"/>
  <c r="A64" i="54" s="1"/>
  <c r="B63" i="54"/>
  <c r="A63" i="54" s="1"/>
  <c r="B62" i="54"/>
  <c r="A62" i="54" s="1"/>
  <c r="B61" i="54"/>
  <c r="A61" i="54" s="1"/>
  <c r="I60" i="54" a="1"/>
  <c r="I60" i="54" s="1"/>
  <c r="N57" i="54"/>
  <c r="N56" i="54"/>
  <c r="B54" i="54"/>
  <c r="A54" i="54" s="1"/>
  <c r="B53" i="54"/>
  <c r="A53" i="54" s="1"/>
  <c r="B52" i="54"/>
  <c r="A52" i="54" s="1"/>
  <c r="B51" i="54"/>
  <c r="A51" i="54" s="1"/>
  <c r="B50" i="54"/>
  <c r="A50" i="54" s="1"/>
  <c r="B49" i="54"/>
  <c r="A49" i="54" s="1"/>
  <c r="B48" i="54"/>
  <c r="A48" i="54" s="1"/>
  <c r="B47" i="54"/>
  <c r="A47" i="54" s="1"/>
  <c r="B46" i="54"/>
  <c r="A46" i="54" s="1"/>
  <c r="B45" i="54"/>
  <c r="A45" i="54" s="1"/>
  <c r="B44" i="54"/>
  <c r="A44" i="54" s="1"/>
  <c r="B43" i="54"/>
  <c r="A43" i="54" s="1"/>
  <c r="B42" i="54"/>
  <c r="A42" i="54" s="1"/>
  <c r="B41" i="54"/>
  <c r="A41" i="54" s="1"/>
  <c r="B40" i="54"/>
  <c r="A40" i="54" s="1"/>
  <c r="B39" i="54"/>
  <c r="A39" i="54" s="1"/>
  <c r="B38" i="54"/>
  <c r="A38" i="54" s="1"/>
  <c r="B37" i="54"/>
  <c r="A37" i="54" s="1"/>
  <c r="B36" i="54"/>
  <c r="A36" i="54" s="1"/>
  <c r="B35" i="54"/>
  <c r="A35" i="54" s="1"/>
  <c r="B34" i="54"/>
  <c r="A34" i="54" s="1"/>
  <c r="I33" i="54" a="1"/>
  <c r="I33" i="54" s="1"/>
  <c r="N31" i="54"/>
  <c r="N30" i="54"/>
  <c r="A28" i="54"/>
  <c r="A27" i="54"/>
  <c r="A26" i="54"/>
  <c r="A25" i="54"/>
  <c r="A24" i="54"/>
  <c r="A23" i="54"/>
  <c r="A22" i="54"/>
  <c r="A21" i="54"/>
  <c r="A20" i="54"/>
  <c r="A19" i="54"/>
  <c r="A18" i="54"/>
  <c r="A17" i="54"/>
  <c r="A16" i="54"/>
  <c r="A15" i="54"/>
  <c r="A14" i="54"/>
  <c r="A13" i="54"/>
  <c r="A12" i="54"/>
  <c r="A11" i="54"/>
  <c r="A10" i="54"/>
  <c r="A9" i="54"/>
  <c r="A8" i="54"/>
  <c r="A7" i="54"/>
  <c r="I6" i="54" a="1"/>
  <c r="I6" i="54" s="1"/>
  <c r="H29" i="62" a="1"/>
  <c r="J29" i="62" a="1"/>
  <c r="Q8" i="50" l="1" a="1"/>
  <c r="Q8" i="50" s="1"/>
  <c r="F5" i="50" s="1"/>
  <c r="H29" i="62"/>
  <c r="J29" i="62"/>
  <c r="J16" i="62" l="1" a="1"/>
  <c r="J16" i="62" s="1"/>
  <c r="J17" i="62" a="1"/>
  <c r="J17" i="62" s="1"/>
  <c r="J15" i="62" a="1"/>
  <c r="J15" i="62" s="1"/>
  <c r="I168" i="51" a="1"/>
  <c r="I168" i="51" s="1"/>
  <c r="N159" i="51"/>
  <c r="N158" i="51"/>
  <c r="A142" i="51" a="1"/>
  <c r="A142" i="51" s="1"/>
  <c r="I141" i="51" a="1"/>
  <c r="I141" i="51" s="1"/>
  <c r="B128" i="51"/>
  <c r="A128" i="51" s="1"/>
  <c r="B127" i="51"/>
  <c r="A127" i="51" s="1"/>
  <c r="B126" i="51"/>
  <c r="A126" i="51" s="1"/>
  <c r="B125" i="51"/>
  <c r="A125" i="51" s="1"/>
  <c r="B124" i="51"/>
  <c r="A124" i="51" s="1"/>
  <c r="B123" i="51"/>
  <c r="A123" i="51" s="1"/>
  <c r="B122" i="51"/>
  <c r="A122" i="51" s="1"/>
  <c r="B121" i="51"/>
  <c r="A121" i="51" s="1"/>
  <c r="B120" i="51"/>
  <c r="A120" i="51" s="1"/>
  <c r="B119" i="51"/>
  <c r="A119" i="51" s="1"/>
  <c r="B118" i="51"/>
  <c r="A118" i="51" s="1"/>
  <c r="B117" i="51"/>
  <c r="A117" i="51" s="1"/>
  <c r="B116" i="51"/>
  <c r="A116" i="51" s="1"/>
  <c r="B115" i="51"/>
  <c r="A115" i="51" s="1"/>
  <c r="I114" i="51" a="1"/>
  <c r="I114" i="51" s="1"/>
  <c r="N109" i="51"/>
  <c r="N108" i="51"/>
  <c r="A106" i="51"/>
  <c r="A105" i="51"/>
  <c r="A104" i="51"/>
  <c r="A103" i="51"/>
  <c r="A102" i="51"/>
  <c r="A101" i="51"/>
  <c r="A100" i="51"/>
  <c r="A99" i="51"/>
  <c r="A98" i="51"/>
  <c r="A97" i="51"/>
  <c r="A96" i="51"/>
  <c r="A95" i="51"/>
  <c r="A94" i="51"/>
  <c r="A93" i="51"/>
  <c r="A92" i="51"/>
  <c r="A91" i="51"/>
  <c r="A90" i="51"/>
  <c r="A89" i="51"/>
  <c r="A88" i="51"/>
  <c r="I87" i="51" a="1"/>
  <c r="I87" i="51" s="1"/>
  <c r="G85" i="51"/>
  <c r="N84" i="51"/>
  <c r="G84" i="51"/>
  <c r="N83" i="51"/>
  <c r="B81" i="51"/>
  <c r="A81" i="51" s="1"/>
  <c r="B80" i="51"/>
  <c r="A80" i="51" s="1"/>
  <c r="B79" i="51"/>
  <c r="A79" i="51" s="1"/>
  <c r="B78" i="51"/>
  <c r="A78" i="51" s="1"/>
  <c r="B77" i="51"/>
  <c r="A77" i="51" s="1"/>
  <c r="B76" i="51"/>
  <c r="A76" i="51" s="1"/>
  <c r="B75" i="51"/>
  <c r="A75" i="51" s="1"/>
  <c r="B74" i="51"/>
  <c r="A74" i="51" s="1"/>
  <c r="B73" i="51"/>
  <c r="A73" i="51" s="1"/>
  <c r="B72" i="51"/>
  <c r="A72" i="51" s="1"/>
  <c r="B71" i="51"/>
  <c r="A71" i="51" s="1"/>
  <c r="B70" i="51"/>
  <c r="A70" i="51" s="1"/>
  <c r="B69" i="51"/>
  <c r="A69" i="51" s="1"/>
  <c r="B68" i="51"/>
  <c r="A68" i="51" s="1"/>
  <c r="B67" i="51"/>
  <c r="A67" i="51" s="1"/>
  <c r="B66" i="51"/>
  <c r="A66" i="51" s="1"/>
  <c r="B65" i="51"/>
  <c r="A65" i="51" s="1"/>
  <c r="B64" i="51"/>
  <c r="A64" i="51" s="1"/>
  <c r="B63" i="51"/>
  <c r="A63" i="51" s="1"/>
  <c r="B62" i="51"/>
  <c r="A62" i="51" s="1"/>
  <c r="B61" i="51"/>
  <c r="A61" i="51" s="1"/>
  <c r="I60" i="51" a="1"/>
  <c r="I60" i="51" s="1"/>
  <c r="N57" i="51"/>
  <c r="N56" i="51"/>
  <c r="B54" i="51"/>
  <c r="A54" i="51" s="1"/>
  <c r="B53" i="51"/>
  <c r="A53" i="51" s="1"/>
  <c r="B52" i="51"/>
  <c r="A52" i="51" s="1"/>
  <c r="B51" i="51"/>
  <c r="A51" i="51" s="1"/>
  <c r="B50" i="51"/>
  <c r="A50" i="51" s="1"/>
  <c r="B49" i="51"/>
  <c r="A49" i="51" s="1"/>
  <c r="B48" i="51"/>
  <c r="A48" i="51" s="1"/>
  <c r="B47" i="51"/>
  <c r="A47" i="51" s="1"/>
  <c r="B46" i="51"/>
  <c r="A46" i="51" s="1"/>
  <c r="B45" i="51"/>
  <c r="A45" i="51" s="1"/>
  <c r="B44" i="51"/>
  <c r="A44" i="51" s="1"/>
  <c r="B43" i="51"/>
  <c r="A43" i="51" s="1"/>
  <c r="B42" i="51"/>
  <c r="A42" i="51" s="1"/>
  <c r="B41" i="51"/>
  <c r="A41" i="51" s="1"/>
  <c r="B40" i="51"/>
  <c r="A40" i="51" s="1"/>
  <c r="B39" i="51"/>
  <c r="A39" i="51" s="1"/>
  <c r="B38" i="51"/>
  <c r="A38" i="51" s="1"/>
  <c r="B37" i="51"/>
  <c r="A37" i="51" s="1"/>
  <c r="B36" i="51"/>
  <c r="A36" i="51" s="1"/>
  <c r="B35" i="51"/>
  <c r="A35" i="51" s="1"/>
  <c r="B34" i="51"/>
  <c r="A34" i="51" s="1"/>
  <c r="I33" i="51" a="1"/>
  <c r="I33" i="51" s="1"/>
  <c r="N31" i="51"/>
  <c r="N30" i="51"/>
  <c r="A28" i="51"/>
  <c r="A27" i="51"/>
  <c r="A26" i="51"/>
  <c r="A25" i="51"/>
  <c r="A24" i="51"/>
  <c r="A23" i="51"/>
  <c r="A22" i="51"/>
  <c r="A21" i="51"/>
  <c r="A20" i="51"/>
  <c r="A19" i="51"/>
  <c r="A18" i="51"/>
  <c r="A17" i="51"/>
  <c r="A16" i="51"/>
  <c r="A15" i="51"/>
  <c r="A14" i="51"/>
  <c r="A13" i="51"/>
  <c r="A12" i="51"/>
  <c r="A11" i="51"/>
  <c r="A10" i="51"/>
  <c r="A9" i="51"/>
  <c r="A8" i="51"/>
  <c r="A7" i="51"/>
  <c r="I6" i="51" a="1"/>
  <c r="I6" i="51" s="1"/>
  <c r="A19" i="48"/>
  <c r="A18" i="48"/>
  <c r="A17" i="48"/>
  <c r="H7" i="48" a="1"/>
  <c r="H7" i="48" s="1"/>
  <c r="A21" i="48"/>
  <c r="A20" i="48"/>
  <c r="A16" i="48"/>
  <c r="A15" i="48"/>
  <c r="C14" i="48"/>
  <c r="C15" i="48" s="1"/>
  <c r="C16" i="48" s="1"/>
  <c r="C17" i="48" s="1"/>
  <c r="C18" i="48" s="1"/>
  <c r="C19" i="48" s="1"/>
  <c r="C20" i="48" s="1"/>
  <c r="C21" i="48" s="1"/>
  <c r="A14" i="48"/>
  <c r="A13" i="48"/>
  <c r="A12" i="48"/>
  <c r="A11" i="48"/>
  <c r="A10" i="48"/>
  <c r="D9" i="48"/>
  <c r="D10" i="48" s="1"/>
  <c r="D11" i="48" s="1"/>
  <c r="D12" i="48" s="1"/>
  <c r="D13" i="48" s="1"/>
  <c r="D14" i="48" s="1"/>
  <c r="D15" i="48" s="1"/>
  <c r="D16" i="48" s="1"/>
  <c r="D17" i="48" s="1"/>
  <c r="D18" i="48" s="1"/>
  <c r="D19" i="48" s="1"/>
  <c r="D20" i="48" s="1"/>
  <c r="D21" i="48" s="1"/>
  <c r="A9" i="48"/>
  <c r="A8" i="48"/>
  <c r="J7" i="45" a="1"/>
  <c r="J7" i="45" s="1"/>
  <c r="J169" i="45" a="1"/>
  <c r="J169" i="45" s="1"/>
  <c r="E169" i="45" a="1"/>
  <c r="E169" i="45" s="1"/>
  <c r="J142" i="45" a="1"/>
  <c r="J142" i="45" s="1"/>
  <c r="E142" i="45" a="1"/>
  <c r="E142" i="45" s="1"/>
  <c r="J115" i="45" a="1"/>
  <c r="J115" i="45" s="1"/>
  <c r="E115" i="45" a="1"/>
  <c r="E115" i="45" s="1"/>
  <c r="J88" i="45" a="1"/>
  <c r="J88" i="45" s="1"/>
  <c r="E88" i="45" a="1"/>
  <c r="E88" i="45" s="1"/>
  <c r="J61" i="45" a="1"/>
  <c r="J61" i="45" s="1"/>
  <c r="E61" i="45" a="1"/>
  <c r="E61" i="45" s="1"/>
  <c r="J34" i="45" a="1"/>
  <c r="J34" i="45" s="1"/>
  <c r="E34" i="45" a="1"/>
  <c r="E34" i="45" s="1"/>
  <c r="P160" i="45"/>
  <c r="P159" i="45"/>
  <c r="A143" i="45" a="1"/>
  <c r="A143" i="45" s="1"/>
  <c r="B129" i="45"/>
  <c r="A129" i="45" s="1"/>
  <c r="B128" i="45"/>
  <c r="A128" i="45" s="1"/>
  <c r="B127" i="45"/>
  <c r="A127" i="45" s="1"/>
  <c r="B126" i="45"/>
  <c r="A126" i="45" s="1"/>
  <c r="B125" i="45"/>
  <c r="A125" i="45" s="1"/>
  <c r="B124" i="45"/>
  <c r="A124" i="45" s="1"/>
  <c r="B123" i="45"/>
  <c r="A123" i="45" s="1"/>
  <c r="B122" i="45"/>
  <c r="A122" i="45" s="1"/>
  <c r="B121" i="45"/>
  <c r="A121" i="45" s="1"/>
  <c r="B120" i="45"/>
  <c r="A120" i="45" s="1"/>
  <c r="B119" i="45"/>
  <c r="A119" i="45" s="1"/>
  <c r="B118" i="45"/>
  <c r="A118" i="45" s="1"/>
  <c r="B117" i="45"/>
  <c r="A117" i="45" s="1"/>
  <c r="B116" i="45"/>
  <c r="A116" i="45" s="1"/>
  <c r="P110" i="45"/>
  <c r="P109" i="45"/>
  <c r="A107" i="45"/>
  <c r="A106" i="45"/>
  <c r="A105" i="45"/>
  <c r="A104" i="45"/>
  <c r="A103" i="45"/>
  <c r="A102" i="45"/>
  <c r="A101" i="45"/>
  <c r="A100" i="45"/>
  <c r="A99" i="45"/>
  <c r="A98" i="45"/>
  <c r="A97" i="45"/>
  <c r="A96" i="45"/>
  <c r="A95" i="45"/>
  <c r="A94" i="45"/>
  <c r="A93" i="45"/>
  <c r="A92" i="45"/>
  <c r="A91" i="45"/>
  <c r="A90" i="45"/>
  <c r="A89" i="45"/>
  <c r="G86" i="45"/>
  <c r="P85" i="45"/>
  <c r="G85" i="45"/>
  <c r="P84" i="45"/>
  <c r="B82" i="45"/>
  <c r="A82" i="45" s="1"/>
  <c r="B81" i="45"/>
  <c r="A81" i="45" s="1"/>
  <c r="B80" i="45"/>
  <c r="A80" i="45" s="1"/>
  <c r="B79" i="45"/>
  <c r="A79" i="45" s="1"/>
  <c r="B78" i="45"/>
  <c r="A78" i="45" s="1"/>
  <c r="B77" i="45"/>
  <c r="A77" i="45" s="1"/>
  <c r="B76" i="45"/>
  <c r="A76" i="45" s="1"/>
  <c r="B75" i="45"/>
  <c r="A75" i="45" s="1"/>
  <c r="B74" i="45"/>
  <c r="A74" i="45" s="1"/>
  <c r="B73" i="45"/>
  <c r="A73" i="45" s="1"/>
  <c r="B72" i="45"/>
  <c r="A72" i="45" s="1"/>
  <c r="B71" i="45"/>
  <c r="A71" i="45" s="1"/>
  <c r="B70" i="45"/>
  <c r="A70" i="45" s="1"/>
  <c r="B69" i="45"/>
  <c r="A69" i="45" s="1"/>
  <c r="B68" i="45"/>
  <c r="A68" i="45" s="1"/>
  <c r="B67" i="45"/>
  <c r="A67" i="45" s="1"/>
  <c r="B66" i="45"/>
  <c r="A66" i="45" s="1"/>
  <c r="B65" i="45"/>
  <c r="A65" i="45" s="1"/>
  <c r="B64" i="45"/>
  <c r="A64" i="45" s="1"/>
  <c r="B63" i="45"/>
  <c r="A63" i="45" s="1"/>
  <c r="B62" i="45"/>
  <c r="A62" i="45" s="1"/>
  <c r="P58" i="45"/>
  <c r="P57" i="45"/>
  <c r="B55" i="45"/>
  <c r="A55" i="45" s="1"/>
  <c r="B54" i="45"/>
  <c r="A54" i="45" s="1"/>
  <c r="B53" i="45"/>
  <c r="A53" i="45" s="1"/>
  <c r="B52" i="45"/>
  <c r="A52" i="45" s="1"/>
  <c r="B51" i="45"/>
  <c r="A51" i="45" s="1"/>
  <c r="B50" i="45"/>
  <c r="A50" i="45" s="1"/>
  <c r="B49" i="45"/>
  <c r="A49" i="45" s="1"/>
  <c r="B48" i="45"/>
  <c r="A48" i="45" s="1"/>
  <c r="B47" i="45"/>
  <c r="A47" i="45" s="1"/>
  <c r="B46" i="45"/>
  <c r="A46" i="45" s="1"/>
  <c r="B45" i="45"/>
  <c r="A45" i="45" s="1"/>
  <c r="B44" i="45"/>
  <c r="A44" i="45" s="1"/>
  <c r="B43" i="45"/>
  <c r="A43" i="45" s="1"/>
  <c r="B42" i="45"/>
  <c r="A42" i="45" s="1"/>
  <c r="B41" i="45"/>
  <c r="A41" i="45" s="1"/>
  <c r="B40" i="45"/>
  <c r="A40" i="45" s="1"/>
  <c r="B39" i="45"/>
  <c r="A39" i="45" s="1"/>
  <c r="B38" i="45"/>
  <c r="A38" i="45" s="1"/>
  <c r="B37" i="45"/>
  <c r="A37" i="45" s="1"/>
  <c r="B36" i="45"/>
  <c r="A36" i="45" s="1"/>
  <c r="B35" i="45"/>
  <c r="A35" i="45" s="1"/>
  <c r="P32" i="45"/>
  <c r="P31" i="45"/>
  <c r="A29" i="45"/>
  <c r="A28" i="45"/>
  <c r="A27" i="45"/>
  <c r="A26" i="45"/>
  <c r="A25" i="45"/>
  <c r="A24" i="45"/>
  <c r="A23" i="45"/>
  <c r="A22" i="45"/>
  <c r="A21" i="45"/>
  <c r="A20" i="45"/>
  <c r="A19" i="45"/>
  <c r="A18" i="45"/>
  <c r="A17" i="45"/>
  <c r="A16" i="45"/>
  <c r="A15" i="45"/>
  <c r="A14" i="45"/>
  <c r="A13" i="45"/>
  <c r="A12" i="45"/>
  <c r="A11" i="45"/>
  <c r="A10" i="45"/>
  <c r="A9" i="45"/>
  <c r="A8" i="45"/>
  <c r="W7" i="4" a="1"/>
  <c r="M28" i="62" l="1" a="1"/>
  <c r="M28" i="62" s="1"/>
  <c r="W7" i="4"/>
  <c r="I168" i="41" l="1" a="1"/>
  <c r="I168" i="41" s="1"/>
  <c r="N159" i="41"/>
  <c r="N158" i="41"/>
  <c r="A142" i="41" a="1"/>
  <c r="A142" i="41" s="1"/>
  <c r="I141" i="41" a="1"/>
  <c r="I141" i="41" s="1"/>
  <c r="B128" i="41"/>
  <c r="A128" i="41" s="1"/>
  <c r="B127" i="41"/>
  <c r="A127" i="41" s="1"/>
  <c r="B126" i="41"/>
  <c r="A126" i="41" s="1"/>
  <c r="B125" i="41"/>
  <c r="A125" i="41" s="1"/>
  <c r="B124" i="41"/>
  <c r="A124" i="41" s="1"/>
  <c r="B123" i="41"/>
  <c r="A123" i="41" s="1"/>
  <c r="B122" i="41"/>
  <c r="A122" i="41" s="1"/>
  <c r="B121" i="41"/>
  <c r="A121" i="41" s="1"/>
  <c r="B120" i="41"/>
  <c r="A120" i="41" s="1"/>
  <c r="B119" i="41"/>
  <c r="A119" i="41" s="1"/>
  <c r="B118" i="41"/>
  <c r="A118" i="41" s="1"/>
  <c r="B117" i="41"/>
  <c r="A117" i="41" s="1"/>
  <c r="B116" i="41"/>
  <c r="A116" i="41" s="1"/>
  <c r="B115" i="41"/>
  <c r="A115" i="41" s="1"/>
  <c r="I114" i="41" a="1"/>
  <c r="I114" i="41" s="1"/>
  <c r="N109" i="41"/>
  <c r="N108" i="41"/>
  <c r="A106" i="41"/>
  <c r="A105" i="41"/>
  <c r="A104" i="41"/>
  <c r="A103" i="41"/>
  <c r="A102" i="41"/>
  <c r="A101" i="41"/>
  <c r="A100" i="41"/>
  <c r="A99" i="41"/>
  <c r="A98" i="41"/>
  <c r="A97" i="41"/>
  <c r="A96" i="41"/>
  <c r="A95" i="41"/>
  <c r="A94" i="41"/>
  <c r="A93" i="41"/>
  <c r="A92" i="41"/>
  <c r="A91" i="41"/>
  <c r="A90" i="41"/>
  <c r="A89" i="41"/>
  <c r="A88" i="41"/>
  <c r="I87" i="41" a="1"/>
  <c r="I87" i="41" s="1"/>
  <c r="G85" i="41"/>
  <c r="N84" i="41"/>
  <c r="G84" i="41"/>
  <c r="N83" i="41"/>
  <c r="B81" i="41"/>
  <c r="A81" i="41" s="1"/>
  <c r="B80" i="41"/>
  <c r="A80" i="41" s="1"/>
  <c r="B79" i="41"/>
  <c r="A79" i="41" s="1"/>
  <c r="B78" i="41"/>
  <c r="A78" i="41" s="1"/>
  <c r="B77" i="41"/>
  <c r="A77" i="41" s="1"/>
  <c r="B76" i="41"/>
  <c r="A76" i="41" s="1"/>
  <c r="B75" i="41"/>
  <c r="A75" i="41" s="1"/>
  <c r="B74" i="41"/>
  <c r="A74" i="41" s="1"/>
  <c r="B73" i="41"/>
  <c r="A73" i="41" s="1"/>
  <c r="B72" i="41"/>
  <c r="A72" i="41" s="1"/>
  <c r="B71" i="41"/>
  <c r="A71" i="41" s="1"/>
  <c r="B70" i="41"/>
  <c r="A70" i="41" s="1"/>
  <c r="B69" i="41"/>
  <c r="A69" i="41" s="1"/>
  <c r="B68" i="41"/>
  <c r="A68" i="41" s="1"/>
  <c r="B67" i="41"/>
  <c r="A67" i="41" s="1"/>
  <c r="B66" i="41"/>
  <c r="A66" i="41" s="1"/>
  <c r="B65" i="41"/>
  <c r="A65" i="41" s="1"/>
  <c r="B64" i="41"/>
  <c r="A64" i="41" s="1"/>
  <c r="B63" i="41"/>
  <c r="A63" i="41" s="1"/>
  <c r="B62" i="41"/>
  <c r="A62" i="41" s="1"/>
  <c r="B61" i="41"/>
  <c r="A61" i="41" s="1"/>
  <c r="I60" i="41" a="1"/>
  <c r="I60" i="41" s="1"/>
  <c r="N57" i="41"/>
  <c r="N56" i="41"/>
  <c r="B54" i="41"/>
  <c r="A54" i="41" s="1"/>
  <c r="B53" i="41"/>
  <c r="A53" i="41" s="1"/>
  <c r="B52" i="41"/>
  <c r="A52" i="41" s="1"/>
  <c r="B51" i="41"/>
  <c r="A51" i="41" s="1"/>
  <c r="B50" i="41"/>
  <c r="A50" i="41" s="1"/>
  <c r="B49" i="41"/>
  <c r="A49" i="41" s="1"/>
  <c r="B48" i="41"/>
  <c r="A48" i="41" s="1"/>
  <c r="B47" i="41"/>
  <c r="A47" i="41" s="1"/>
  <c r="B46" i="41"/>
  <c r="A46" i="41" s="1"/>
  <c r="B45" i="41"/>
  <c r="A45" i="41" s="1"/>
  <c r="B44" i="41"/>
  <c r="A44" i="41" s="1"/>
  <c r="B43" i="41"/>
  <c r="A43" i="41" s="1"/>
  <c r="B42" i="41"/>
  <c r="A42" i="41" s="1"/>
  <c r="B41" i="41"/>
  <c r="A41" i="41" s="1"/>
  <c r="B40" i="41"/>
  <c r="A40" i="41" s="1"/>
  <c r="B39" i="41"/>
  <c r="A39" i="41" s="1"/>
  <c r="B38" i="41"/>
  <c r="A38" i="41" s="1"/>
  <c r="B37" i="41"/>
  <c r="A37" i="41" s="1"/>
  <c r="B36" i="41"/>
  <c r="A36" i="41" s="1"/>
  <c r="B35" i="41"/>
  <c r="A35" i="41" s="1"/>
  <c r="B34" i="41"/>
  <c r="A34" i="41" s="1"/>
  <c r="I33" i="41" a="1"/>
  <c r="I33" i="41" s="1"/>
  <c r="N31" i="41"/>
  <c r="N30" i="41"/>
  <c r="A28" i="41"/>
  <c r="A27" i="41"/>
  <c r="A26" i="41"/>
  <c r="A25" i="41"/>
  <c r="A24" i="41"/>
  <c r="A23" i="41"/>
  <c r="A22" i="41"/>
  <c r="A21" i="41"/>
  <c r="A20" i="41"/>
  <c r="A19" i="41"/>
  <c r="A18" i="41"/>
  <c r="A17" i="41"/>
  <c r="A16" i="41"/>
  <c r="A15" i="41"/>
  <c r="A14" i="41"/>
  <c r="A13" i="41"/>
  <c r="A12" i="41"/>
  <c r="A11" i="41"/>
  <c r="A10" i="41"/>
  <c r="A9" i="41"/>
  <c r="A8" i="41"/>
  <c r="A7" i="41"/>
  <c r="I6" i="41" a="1"/>
  <c r="I6" i="41" s="1"/>
  <c r="J168" i="40" a="1"/>
  <c r="J168" i="40" s="1"/>
  <c r="J141" i="40" a="1"/>
  <c r="J141" i="40" s="1"/>
  <c r="J114" i="40" a="1"/>
  <c r="J114" i="40" s="1"/>
  <c r="J87" i="40" a="1"/>
  <c r="J87" i="40" s="1"/>
  <c r="J60" i="40" a="1"/>
  <c r="J60" i="40" s="1"/>
  <c r="J33" i="40" a="1"/>
  <c r="J33" i="40" s="1"/>
  <c r="J6" i="40" a="1"/>
  <c r="J6" i="40" s="1"/>
  <c r="P159" i="40"/>
  <c r="P158" i="40"/>
  <c r="A142" i="40" a="1"/>
  <c r="A142" i="40" s="1"/>
  <c r="B128" i="40"/>
  <c r="A128" i="40" s="1"/>
  <c r="B127" i="40"/>
  <c r="A127" i="40" s="1"/>
  <c r="B126" i="40"/>
  <c r="A126" i="40" s="1"/>
  <c r="B125" i="40"/>
  <c r="A125" i="40" s="1"/>
  <c r="B124" i="40"/>
  <c r="A124" i="40" s="1"/>
  <c r="B123" i="40"/>
  <c r="A123" i="40" s="1"/>
  <c r="B122" i="40"/>
  <c r="A122" i="40" s="1"/>
  <c r="B121" i="40"/>
  <c r="A121" i="40" s="1"/>
  <c r="B120" i="40"/>
  <c r="A120" i="40" s="1"/>
  <c r="B119" i="40"/>
  <c r="A119" i="40" s="1"/>
  <c r="B118" i="40"/>
  <c r="A118" i="40" s="1"/>
  <c r="B117" i="40"/>
  <c r="A117" i="40" s="1"/>
  <c r="B116" i="40"/>
  <c r="A116" i="40" s="1"/>
  <c r="B115" i="40"/>
  <c r="A115" i="40" s="1"/>
  <c r="P109" i="40"/>
  <c r="P108" i="40"/>
  <c r="A106" i="40"/>
  <c r="A105" i="40"/>
  <c r="A104" i="40"/>
  <c r="A103" i="40"/>
  <c r="A102" i="40"/>
  <c r="A101" i="40"/>
  <c r="A100" i="40"/>
  <c r="A99" i="40"/>
  <c r="A98" i="40"/>
  <c r="A97" i="40"/>
  <c r="A96" i="40"/>
  <c r="A95" i="40"/>
  <c r="A94" i="40"/>
  <c r="A93" i="40"/>
  <c r="A92" i="40"/>
  <c r="A91" i="40"/>
  <c r="A90" i="40"/>
  <c r="A89" i="40"/>
  <c r="A88" i="40"/>
  <c r="P84" i="40"/>
  <c r="G84" i="40"/>
  <c r="P83" i="40"/>
  <c r="B81" i="40"/>
  <c r="A81" i="40" s="1"/>
  <c r="B80" i="40"/>
  <c r="A80" i="40" s="1"/>
  <c r="B79" i="40"/>
  <c r="A79" i="40" s="1"/>
  <c r="B78" i="40"/>
  <c r="A78" i="40" s="1"/>
  <c r="B77" i="40"/>
  <c r="A77" i="40" s="1"/>
  <c r="B76" i="40"/>
  <c r="A76" i="40" s="1"/>
  <c r="B75" i="40"/>
  <c r="A75" i="40" s="1"/>
  <c r="B74" i="40"/>
  <c r="A74" i="40" s="1"/>
  <c r="B73" i="40"/>
  <c r="A73" i="40" s="1"/>
  <c r="B72" i="40"/>
  <c r="A72" i="40" s="1"/>
  <c r="B71" i="40"/>
  <c r="A71" i="40" s="1"/>
  <c r="B70" i="40"/>
  <c r="A70" i="40" s="1"/>
  <c r="B69" i="40"/>
  <c r="A69" i="40" s="1"/>
  <c r="B68" i="40"/>
  <c r="A68" i="40" s="1"/>
  <c r="B67" i="40"/>
  <c r="A67" i="40" s="1"/>
  <c r="B66" i="40"/>
  <c r="A66" i="40" s="1"/>
  <c r="B65" i="40"/>
  <c r="A65" i="40" s="1"/>
  <c r="B64" i="40"/>
  <c r="A64" i="40" s="1"/>
  <c r="B63" i="40"/>
  <c r="A63" i="40" s="1"/>
  <c r="B62" i="40"/>
  <c r="A62" i="40" s="1"/>
  <c r="B61" i="40"/>
  <c r="A61" i="40" s="1"/>
  <c r="P57" i="40"/>
  <c r="P56" i="40"/>
  <c r="B54" i="40"/>
  <c r="A54" i="40" s="1"/>
  <c r="B53" i="40"/>
  <c r="A53" i="40" s="1"/>
  <c r="B52" i="40"/>
  <c r="A52" i="40" s="1"/>
  <c r="B51" i="40"/>
  <c r="A51" i="40" s="1"/>
  <c r="B50" i="40"/>
  <c r="A50" i="40" s="1"/>
  <c r="B49" i="40"/>
  <c r="A49" i="40" s="1"/>
  <c r="B48" i="40"/>
  <c r="A48" i="40" s="1"/>
  <c r="B47" i="40"/>
  <c r="A47" i="40" s="1"/>
  <c r="B46" i="40"/>
  <c r="A46" i="40" s="1"/>
  <c r="B45" i="40"/>
  <c r="A45" i="40" s="1"/>
  <c r="B44" i="40"/>
  <c r="A44" i="40" s="1"/>
  <c r="B43" i="40"/>
  <c r="A43" i="40" s="1"/>
  <c r="B42" i="40"/>
  <c r="A42" i="40" s="1"/>
  <c r="B41" i="40"/>
  <c r="A41" i="40" s="1"/>
  <c r="B40" i="40"/>
  <c r="A40" i="40" s="1"/>
  <c r="B39" i="40"/>
  <c r="A39" i="40" s="1"/>
  <c r="B38" i="40"/>
  <c r="A38" i="40" s="1"/>
  <c r="B37" i="40"/>
  <c r="A37" i="40" s="1"/>
  <c r="B36" i="40"/>
  <c r="A36" i="40" s="1"/>
  <c r="B35" i="40"/>
  <c r="A35" i="40" s="1"/>
  <c r="B34" i="40"/>
  <c r="A34" i="40" s="1"/>
  <c r="P31" i="40"/>
  <c r="P30" i="40"/>
  <c r="A28" i="40"/>
  <c r="A27" i="40"/>
  <c r="A26" i="40"/>
  <c r="A25" i="40"/>
  <c r="A24" i="40"/>
  <c r="A23" i="40"/>
  <c r="A22" i="40"/>
  <c r="A21" i="40"/>
  <c r="A20" i="40"/>
  <c r="A19" i="40"/>
  <c r="A17" i="40"/>
  <c r="A16" i="40"/>
  <c r="A15" i="40"/>
  <c r="A14" i="40"/>
  <c r="A13" i="40"/>
  <c r="A12" i="40"/>
  <c r="A11" i="40"/>
  <c r="A10" i="40"/>
  <c r="A9" i="40"/>
  <c r="A8" i="40"/>
  <c r="A7" i="40"/>
  <c r="D6" i="37"/>
  <c r="A3" i="37" a="1"/>
  <c r="A3" i="37" s="1"/>
  <c r="D6" i="39"/>
  <c r="A3" i="39" a="1"/>
  <c r="A3" i="39" s="1"/>
  <c r="I168" i="30" a="1"/>
  <c r="I168" i="30" s="1"/>
  <c r="N159" i="30"/>
  <c r="N158" i="30"/>
  <c r="A142" i="30" a="1"/>
  <c r="A142" i="30" s="1"/>
  <c r="I141" i="30" a="1"/>
  <c r="I141" i="30" s="1"/>
  <c r="B128" i="30"/>
  <c r="A128" i="30" s="1"/>
  <c r="B127" i="30"/>
  <c r="A127" i="30" s="1"/>
  <c r="B126" i="30"/>
  <c r="A126" i="30" s="1"/>
  <c r="B125" i="30"/>
  <c r="A125" i="30" s="1"/>
  <c r="B124" i="30"/>
  <c r="A124" i="30" s="1"/>
  <c r="B123" i="30"/>
  <c r="A123" i="30" s="1"/>
  <c r="B122" i="30"/>
  <c r="A122" i="30" s="1"/>
  <c r="B121" i="30"/>
  <c r="A121" i="30" s="1"/>
  <c r="B120" i="30"/>
  <c r="A120" i="30" s="1"/>
  <c r="B119" i="30"/>
  <c r="A119" i="30" s="1"/>
  <c r="B118" i="30"/>
  <c r="A118" i="30" s="1"/>
  <c r="B117" i="30"/>
  <c r="A117" i="30" s="1"/>
  <c r="B116" i="30"/>
  <c r="A116" i="30" s="1"/>
  <c r="B115" i="30"/>
  <c r="A115" i="30" s="1"/>
  <c r="I114" i="30" a="1"/>
  <c r="I114" i="30" s="1"/>
  <c r="N109" i="30"/>
  <c r="N108" i="30"/>
  <c r="A106" i="30"/>
  <c r="A105" i="30"/>
  <c r="A104" i="30"/>
  <c r="A103" i="30"/>
  <c r="A102" i="30"/>
  <c r="A101" i="30"/>
  <c r="A100" i="30"/>
  <c r="A99" i="30"/>
  <c r="A98" i="30"/>
  <c r="A97" i="30"/>
  <c r="A96" i="30"/>
  <c r="A95" i="30"/>
  <c r="A94" i="30"/>
  <c r="A93" i="30"/>
  <c r="A92" i="30"/>
  <c r="A91" i="30"/>
  <c r="A90" i="30"/>
  <c r="A89" i="30"/>
  <c r="A88" i="30"/>
  <c r="I87" i="30" a="1"/>
  <c r="I87" i="30" s="1"/>
  <c r="G85" i="30"/>
  <c r="N84" i="30"/>
  <c r="G84" i="30"/>
  <c r="N83" i="30"/>
  <c r="B81" i="30"/>
  <c r="A81" i="30" s="1"/>
  <c r="B80" i="30"/>
  <c r="A80" i="30" s="1"/>
  <c r="B79" i="30"/>
  <c r="A79" i="30" s="1"/>
  <c r="B78" i="30"/>
  <c r="A78" i="30" s="1"/>
  <c r="B77" i="30"/>
  <c r="A77" i="30" s="1"/>
  <c r="B76" i="30"/>
  <c r="A76" i="30" s="1"/>
  <c r="B75" i="30"/>
  <c r="A75" i="30" s="1"/>
  <c r="B74" i="30"/>
  <c r="A74" i="30" s="1"/>
  <c r="B73" i="30"/>
  <c r="A73" i="30" s="1"/>
  <c r="B72" i="30"/>
  <c r="A72" i="30" s="1"/>
  <c r="B71" i="30"/>
  <c r="A71" i="30" s="1"/>
  <c r="B70" i="30"/>
  <c r="A70" i="30" s="1"/>
  <c r="B69" i="30"/>
  <c r="A69" i="30" s="1"/>
  <c r="B68" i="30"/>
  <c r="A68" i="30" s="1"/>
  <c r="B67" i="30"/>
  <c r="A67" i="30" s="1"/>
  <c r="B66" i="30"/>
  <c r="A66" i="30" s="1"/>
  <c r="B65" i="30"/>
  <c r="A65" i="30" s="1"/>
  <c r="B64" i="30"/>
  <c r="A64" i="30" s="1"/>
  <c r="B63" i="30"/>
  <c r="A63" i="30" s="1"/>
  <c r="B62" i="30"/>
  <c r="A62" i="30" s="1"/>
  <c r="B61" i="30"/>
  <c r="A61" i="30" s="1"/>
  <c r="I60" i="30" a="1"/>
  <c r="I60" i="30" s="1"/>
  <c r="N57" i="30"/>
  <c r="N56" i="30"/>
  <c r="B54" i="30"/>
  <c r="A54" i="30" s="1"/>
  <c r="B53" i="30"/>
  <c r="A53" i="30" s="1"/>
  <c r="B52" i="30"/>
  <c r="A52" i="30" s="1"/>
  <c r="B51" i="30"/>
  <c r="A51" i="30" s="1"/>
  <c r="B50" i="30"/>
  <c r="A50" i="30" s="1"/>
  <c r="B49" i="30"/>
  <c r="A49" i="30" s="1"/>
  <c r="B48" i="30"/>
  <c r="A48" i="30" s="1"/>
  <c r="B47" i="30"/>
  <c r="A47" i="30" s="1"/>
  <c r="B46" i="30"/>
  <c r="A46" i="30" s="1"/>
  <c r="B45" i="30"/>
  <c r="A45" i="30" s="1"/>
  <c r="B44" i="30"/>
  <c r="A44" i="30" s="1"/>
  <c r="B43" i="30"/>
  <c r="A43" i="30" s="1"/>
  <c r="B42" i="30"/>
  <c r="A42" i="30" s="1"/>
  <c r="B41" i="30"/>
  <c r="A41" i="30" s="1"/>
  <c r="B40" i="30"/>
  <c r="A40" i="30" s="1"/>
  <c r="B39" i="30"/>
  <c r="A39" i="30" s="1"/>
  <c r="B38" i="30"/>
  <c r="A38" i="30" s="1"/>
  <c r="B37" i="30"/>
  <c r="A37" i="30" s="1"/>
  <c r="B36" i="30"/>
  <c r="A36" i="30" s="1"/>
  <c r="B35" i="30"/>
  <c r="A35" i="30" s="1"/>
  <c r="B34" i="30"/>
  <c r="A34" i="30" s="1"/>
  <c r="I33" i="30" a="1"/>
  <c r="I33" i="30" s="1"/>
  <c r="N31" i="30"/>
  <c r="N30" i="30"/>
  <c r="A28" i="30"/>
  <c r="A27" i="30"/>
  <c r="A26" i="30"/>
  <c r="A25" i="30"/>
  <c r="A24" i="30"/>
  <c r="A23" i="30"/>
  <c r="A22" i="30"/>
  <c r="A21" i="30"/>
  <c r="A20" i="30"/>
  <c r="A19" i="30"/>
  <c r="A18" i="30"/>
  <c r="A17" i="30"/>
  <c r="A16" i="30"/>
  <c r="A15" i="30"/>
  <c r="A14" i="30"/>
  <c r="A13" i="30"/>
  <c r="A12" i="30"/>
  <c r="A11" i="30"/>
  <c r="A10" i="30"/>
  <c r="A9" i="30"/>
  <c r="A8" i="30"/>
  <c r="A7" i="30"/>
  <c r="I6" i="30" a="1"/>
  <c r="I6" i="30" s="1"/>
  <c r="B3" i="38" a="1"/>
  <c r="B14" i="11" a="1"/>
  <c r="B12" i="11" a="1"/>
  <c r="E202" i="4" a="1"/>
  <c r="E201" i="4" a="1"/>
  <c r="B3" i="38" l="1"/>
  <c r="G85" i="40"/>
  <c r="B3" i="39" a="1"/>
  <c r="B3" i="39" s="1"/>
  <c r="C3" i="39" a="1"/>
  <c r="C3" i="37" a="1"/>
  <c r="B3" i="37" a="1"/>
  <c r="B3" i="37" s="1"/>
  <c r="E201" i="4"/>
  <c r="E202" i="4"/>
  <c r="B14" i="11"/>
  <c r="B12" i="11"/>
  <c r="I16" i="11" a="1"/>
  <c r="I16" i="11" s="1"/>
  <c r="C16" i="11" a="1"/>
  <c r="C16" i="11" s="1"/>
  <c r="L11" i="11"/>
  <c r="L6" i="11"/>
  <c r="L8" i="11" s="1"/>
  <c r="L14" i="11" s="1"/>
  <c r="E120" i="4"/>
  <c r="E119" i="4"/>
  <c r="E118" i="4"/>
  <c r="E116" i="4" s="1"/>
  <c r="E117" i="4"/>
  <c r="E115" i="4" s="1"/>
  <c r="G74" i="4"/>
  <c r="Y14" i="4" a="1"/>
  <c r="Y58" i="4" s="1"/>
  <c r="X13" i="4"/>
  <c r="V7" i="4"/>
  <c r="U7" i="4"/>
  <c r="T7" i="4"/>
  <c r="S7" i="4"/>
  <c r="R7" i="4"/>
  <c r="Q7" i="4"/>
  <c r="P7" i="4"/>
  <c r="O7" i="4"/>
  <c r="N7" i="4"/>
  <c r="M7" i="4"/>
  <c r="L7" i="4"/>
  <c r="K7" i="4"/>
  <c r="J7" i="4"/>
  <c r="I7" i="4"/>
  <c r="H7" i="4"/>
  <c r="G7" i="4"/>
  <c r="F7" i="4"/>
  <c r="E7" i="4"/>
  <c r="B7" i="4"/>
  <c r="C5" i="4"/>
  <c r="H17" i="11" a="1"/>
  <c r="B17" i="11" a="1"/>
  <c r="C2" i="4" a="1"/>
  <c r="C3" i="37" l="1"/>
  <c r="C3" i="39"/>
  <c r="Y17" i="4"/>
  <c r="Y33" i="4"/>
  <c r="Y49" i="4"/>
  <c r="Y15" i="4"/>
  <c r="Y31" i="4"/>
  <c r="Y47" i="4"/>
  <c r="Y19" i="4"/>
  <c r="Y35" i="4"/>
  <c r="Y51" i="4"/>
  <c r="Y21" i="4"/>
  <c r="Y37" i="4"/>
  <c r="Y55" i="4"/>
  <c r="Y23" i="4"/>
  <c r="Y39" i="4"/>
  <c r="Y57" i="4"/>
  <c r="Y29" i="4"/>
  <c r="Y25" i="4"/>
  <c r="Y41" i="4"/>
  <c r="Y59" i="4"/>
  <c r="Y45" i="4"/>
  <c r="Y14" i="4"/>
  <c r="Y27" i="4"/>
  <c r="Y43" i="4"/>
  <c r="B17" i="11"/>
  <c r="H17" i="11"/>
  <c r="C2" i="4"/>
  <c r="Y53" i="4"/>
  <c r="L9" i="11"/>
  <c r="L13" i="11" s="1"/>
  <c r="Y16" i="4"/>
  <c r="Y24" i="4"/>
  <c r="Y32" i="4"/>
  <c r="Y40" i="4"/>
  <c r="Y48" i="4"/>
  <c r="Y56" i="4"/>
  <c r="L12" i="11"/>
  <c r="Y22" i="4"/>
  <c r="Y30" i="4"/>
  <c r="Y38" i="4"/>
  <c r="Y46" i="4"/>
  <c r="Y54" i="4"/>
  <c r="Y20" i="4"/>
  <c r="Y28" i="4"/>
  <c r="Y36" i="4"/>
  <c r="Y44" i="4"/>
  <c r="Y52" i="4"/>
  <c r="Y18" i="4"/>
  <c r="Y26" i="4"/>
  <c r="Y34" i="4"/>
  <c r="Y42" i="4"/>
  <c r="Y50" i="4"/>
  <c r="A10" i="39" a="1"/>
  <c r="F2" i="37" a="1"/>
  <c r="E17" i="11" a="1"/>
  <c r="L17" i="11" a="1"/>
  <c r="B219" i="4" a="1"/>
  <c r="B219" i="4" l="1"/>
  <c r="C3" i="4" a="1"/>
  <c r="C3" i="4" s="1"/>
  <c r="A10" i="39"/>
  <c r="F2" i="37"/>
  <c r="L17" i="11"/>
  <c r="E17" i="11"/>
  <c r="A13" i="39" a="1"/>
  <c r="A23" i="39" a="1"/>
  <c r="H2" i="37" a="1"/>
  <c r="J2" i="37" a="1"/>
  <c r="D17" i="11" a="1"/>
  <c r="J17" i="11" a="1"/>
  <c r="C17" i="11" a="1"/>
  <c r="F17" i="11" a="1"/>
  <c r="K17" i="11" a="1"/>
  <c r="I17" i="11" a="1"/>
  <c r="AB12" i="4" a="1"/>
  <c r="B155" i="4" a="1"/>
  <c r="B167" i="4" a="1"/>
  <c r="B51" i="4" a="1"/>
  <c r="B98" i="4" a="1"/>
  <c r="B144" i="4" a="1"/>
  <c r="B174" i="4" a="1"/>
  <c r="B134" i="4" a="1"/>
  <c r="B165" i="4" a="1"/>
  <c r="B138" i="4" a="1"/>
  <c r="B127" i="4" a="1"/>
  <c r="B101" i="4" a="1"/>
  <c r="B109" i="4" a="1"/>
  <c r="B226" i="4" a="1"/>
  <c r="B88" i="4" a="1"/>
  <c r="B199" i="4" a="1"/>
  <c r="B148" i="4" a="1"/>
  <c r="B29" i="4" a="1"/>
  <c r="B104" i="4" a="1"/>
  <c r="B159" i="4" a="1"/>
  <c r="B15" i="4" a="1"/>
  <c r="B63" i="4" a="1"/>
  <c r="B166" i="4" a="1"/>
  <c r="B73" i="4" a="1"/>
  <c r="B72" i="4" a="1"/>
  <c r="B160" i="4" a="1"/>
  <c r="B200" i="4" a="1"/>
  <c r="B185" i="4" a="1"/>
  <c r="B35" i="4" a="1"/>
  <c r="B40" i="4" a="1"/>
  <c r="B239" i="4" a="1"/>
  <c r="B177" i="4" a="1"/>
  <c r="B207" i="4" a="1"/>
  <c r="B103" i="4" a="1"/>
  <c r="B84" i="4" a="1"/>
  <c r="B210" i="4" a="1"/>
  <c r="B227" i="4" a="1"/>
  <c r="B113" i="4" a="1"/>
  <c r="B175" i="4" a="1"/>
  <c r="B90" i="4" a="1"/>
  <c r="B222" i="4" a="1"/>
  <c r="B187" i="4" a="1"/>
  <c r="B140" i="4" a="1"/>
  <c r="B169" i="4" a="1"/>
  <c r="B162" i="4" a="1"/>
  <c r="B145" i="4" a="1"/>
  <c r="B211" i="4" a="1"/>
  <c r="B137" i="4" a="1"/>
  <c r="B14" i="4" a="1"/>
  <c r="B125" i="4" a="1"/>
  <c r="B30" i="4" a="1"/>
  <c r="B114" i="4" a="1"/>
  <c r="B203" i="4" a="1"/>
  <c r="B234" i="4" a="1"/>
  <c r="B176" i="4" a="1"/>
  <c r="B102" i="4" a="1"/>
  <c r="B168" i="4" a="1"/>
  <c r="B116" i="4" a="1"/>
  <c r="B215" i="4" a="1"/>
  <c r="B100" i="4" a="1"/>
  <c r="B217" i="4" a="1"/>
  <c r="B86" i="4" a="1"/>
  <c r="B235" i="4" a="1"/>
  <c r="B97" i="4" a="1"/>
  <c r="B108" i="4" a="1"/>
  <c r="B163" i="4" a="1"/>
  <c r="B193" i="4" a="1"/>
  <c r="B52" i="4" a="1"/>
  <c r="B179" i="4" a="1"/>
  <c r="B115" i="4" a="1"/>
  <c r="B143" i="4" a="1"/>
  <c r="B41" i="4" a="1"/>
  <c r="B81" i="4" a="1"/>
  <c r="B141" i="4" a="1"/>
  <c r="B189" i="4" a="1"/>
  <c r="B21" i="4" a="1"/>
  <c r="B136" i="4" a="1"/>
  <c r="B47" i="4" a="1"/>
  <c r="B129" i="4" a="1"/>
  <c r="B87" i="4" a="1"/>
  <c r="B132" i="4" a="1"/>
  <c r="B111" i="4" a="1"/>
  <c r="B92" i="4" a="1"/>
  <c r="B93" i="4" a="1"/>
  <c r="B37" i="4" a="1"/>
  <c r="B112" i="4" a="1"/>
  <c r="B153" i="4" a="1"/>
  <c r="B133" i="4" a="1"/>
  <c r="B156" i="4" a="1"/>
  <c r="B68" i="4" a="1"/>
  <c r="B126" i="4" a="1"/>
  <c r="B157" i="4" a="1"/>
  <c r="B173" i="4" a="1"/>
  <c r="B147" i="4" a="1"/>
  <c r="B48" i="4" a="1"/>
  <c r="B135" i="4" a="1"/>
  <c r="B196" i="4" a="1"/>
  <c r="B65" i="4" a="1"/>
  <c r="B122" i="4" a="1"/>
  <c r="B208" i="4" a="1"/>
  <c r="B75" i="4" a="1"/>
  <c r="B236" i="4" a="1"/>
  <c r="B89" i="4" a="1"/>
  <c r="B60" i="4" a="1"/>
  <c r="B110" i="4" a="1"/>
  <c r="B117" i="4" a="1"/>
  <c r="B149" i="4" a="1"/>
  <c r="B118" i="4" a="1"/>
  <c r="B170" i="4" a="1"/>
  <c r="B59" i="4" a="1"/>
  <c r="B121" i="4" a="1"/>
  <c r="B190" i="4" a="1"/>
  <c r="B131" i="4" a="1"/>
  <c r="B205" i="4" a="1"/>
  <c r="B128" i="4" a="1"/>
  <c r="B237" i="4" a="1"/>
  <c r="B69" i="4" a="1"/>
  <c r="B38" i="4" a="1"/>
  <c r="B142" i="4" a="1"/>
  <c r="B192" i="4" a="1"/>
  <c r="B66" i="4" a="1"/>
  <c r="B188" i="4" a="1"/>
  <c r="B85" i="4" a="1"/>
  <c r="B79" i="4" a="1"/>
  <c r="B197" i="4" a="1"/>
  <c r="B151" i="4" a="1"/>
  <c r="B71" i="4" a="1"/>
  <c r="B25" i="4" a="1"/>
  <c r="B96" i="4" a="1"/>
  <c r="B24" i="4" a="1"/>
  <c r="B171" i="4" a="1"/>
  <c r="B58" i="4" a="1"/>
  <c r="B182" i="4" a="1"/>
  <c r="B99" i="4" a="1"/>
  <c r="B164" i="4" a="1"/>
  <c r="B204" i="4" a="1"/>
  <c r="B34" i="4" a="1"/>
  <c r="B70" i="4" a="1"/>
  <c r="B178" i="4" a="1"/>
  <c r="B95" i="4" a="1"/>
  <c r="B57" i="4" a="1"/>
  <c r="B26" i="4" a="1"/>
  <c r="B124" i="4" a="1"/>
  <c r="B158" i="4" a="1"/>
  <c r="B214" i="4" a="1"/>
  <c r="B228" i="4" a="1"/>
  <c r="B224" i="4" a="1"/>
  <c r="B22" i="4" a="1"/>
  <c r="B31" i="4" a="1"/>
  <c r="B80" i="4" a="1"/>
  <c r="B83" i="4" a="1"/>
  <c r="B64" i="4" a="1"/>
  <c r="B218" i="4" a="1"/>
  <c r="B17" i="4" a="1"/>
  <c r="B39" i="4" a="1"/>
  <c r="B44" i="4" a="1"/>
  <c r="B76" i="4" a="1"/>
  <c r="B240" i="4" a="1"/>
  <c r="B184" i="4" a="1"/>
  <c r="B139" i="4" a="1"/>
  <c r="B106" i="4" a="1"/>
  <c r="B181" i="4" a="1"/>
  <c r="B209" i="4" a="1"/>
  <c r="B23" i="4" a="1"/>
  <c r="B154" i="4" a="1"/>
  <c r="B77" i="4" a="1"/>
  <c r="B16" i="4" a="1"/>
  <c r="B42" i="4" a="1"/>
  <c r="B152" i="4" a="1"/>
  <c r="B232" i="4" a="1"/>
  <c r="B94" i="4" a="1"/>
  <c r="B186" i="4" a="1"/>
  <c r="B172" i="4" a="1"/>
  <c r="B105" i="4" a="1"/>
  <c r="B45" i="4" a="1"/>
  <c r="B130" i="4" a="1"/>
  <c r="B18" i="4" a="1"/>
  <c r="B46" i="4" a="1"/>
  <c r="B146" i="4" a="1"/>
  <c r="B50" i="4" a="1"/>
  <c r="B43" i="4" a="1"/>
  <c r="B54" i="4" a="1"/>
  <c r="B161" i="4" a="1"/>
  <c r="B150" i="4" a="1"/>
  <c r="B180" i="4" a="1"/>
  <c r="B33" i="4" a="1"/>
  <c r="B67" i="4" a="1"/>
  <c r="Z14" i="4" a="1"/>
  <c r="B91" i="4" a="1"/>
  <c r="B20" i="4" a="1"/>
  <c r="B119" i="4" a="1"/>
  <c r="B27" i="4" a="1"/>
  <c r="B212" i="4" a="1"/>
  <c r="B53" i="4" a="1"/>
  <c r="B195" i="4" a="1"/>
  <c r="B107" i="4" a="1"/>
  <c r="B62" i="4" a="1"/>
  <c r="B206" i="4" a="1"/>
  <c r="B61" i="4" a="1"/>
  <c r="B216" i="4" a="1"/>
  <c r="B28" i="4" a="1"/>
  <c r="B55" i="4" a="1"/>
  <c r="B32" i="4" a="1"/>
  <c r="B230" i="4" a="1"/>
  <c r="B82" i="4" a="1"/>
  <c r="B36" i="4" a="1"/>
  <c r="B56" i="4" a="1"/>
  <c r="AB14" i="4" a="1"/>
  <c r="B198" i="4" a="1"/>
  <c r="B231" i="4" a="1"/>
  <c r="B213" i="4" a="1"/>
  <c r="B78" i="4" a="1"/>
  <c r="B123" i="4" a="1"/>
  <c r="B225" i="4" a="1"/>
  <c r="B49" i="4" a="1"/>
  <c r="B74" i="4" a="1"/>
  <c r="B120" i="4" a="1"/>
  <c r="B19" i="4" a="1"/>
  <c r="B223" i="4" a="1"/>
  <c r="AB14" i="4" l="1"/>
  <c r="Z14" i="4"/>
  <c r="B121" i="4"/>
  <c r="B218" i="4"/>
  <c r="B217" i="4"/>
  <c r="B216" i="4"/>
  <c r="B240" i="4"/>
  <c r="B235" i="4"/>
  <c r="B230" i="4"/>
  <c r="B239" i="4"/>
  <c r="B234" i="4"/>
  <c r="B237" i="4"/>
  <c r="B232" i="4"/>
  <c r="B236" i="4"/>
  <c r="B231" i="4"/>
  <c r="B225" i="4"/>
  <c r="B222" i="4"/>
  <c r="B228" i="4"/>
  <c r="B227" i="4"/>
  <c r="B223" i="4"/>
  <c r="B224" i="4"/>
  <c r="B226" i="4"/>
  <c r="AB12" i="4"/>
  <c r="AB13" i="4"/>
  <c r="K17" i="11"/>
  <c r="I17" i="11"/>
  <c r="J17" i="11"/>
  <c r="F17" i="11"/>
  <c r="C17" i="11"/>
  <c r="D17" i="11"/>
  <c r="B214" i="4"/>
  <c r="B215" i="4"/>
  <c r="J2" i="37"/>
  <c r="H2" i="37"/>
  <c r="A13" i="39"/>
  <c r="A23" i="39"/>
  <c r="A31" i="39" s="1" a="1"/>
  <c r="A31" i="39" s="1"/>
  <c r="B210" i="4"/>
  <c r="B206" i="4"/>
  <c r="B192" i="4"/>
  <c r="B199" i="4"/>
  <c r="B197" i="4"/>
  <c r="B195" i="4"/>
  <c r="B205" i="4"/>
  <c r="B203" i="4"/>
  <c r="B198" i="4"/>
  <c r="B204" i="4"/>
  <c r="B209" i="4"/>
  <c r="B207" i="4"/>
  <c r="B211" i="4"/>
  <c r="B196" i="4"/>
  <c r="B212" i="4"/>
  <c r="B208" i="4"/>
  <c r="B193" i="4"/>
  <c r="B200" i="4"/>
  <c r="B213" i="4"/>
  <c r="B73" i="4"/>
  <c r="B153" i="4"/>
  <c r="B148" i="4"/>
  <c r="B87" i="4"/>
  <c r="B127" i="4"/>
  <c r="B137" i="4"/>
  <c r="B167" i="4"/>
  <c r="B76" i="4"/>
  <c r="B43" i="4"/>
  <c r="B160" i="4"/>
  <c r="B130" i="4"/>
  <c r="B174" i="4"/>
  <c r="B39" i="4"/>
  <c r="B114" i="4"/>
  <c r="B168" i="4"/>
  <c r="B189" i="4"/>
  <c r="B14" i="4"/>
  <c r="B118" i="4"/>
  <c r="B15" i="4"/>
  <c r="B95" i="4"/>
  <c r="B35" i="4"/>
  <c r="B170" i="4"/>
  <c r="B51" i="4"/>
  <c r="B55" i="4"/>
  <c r="B103" i="4"/>
  <c r="B46" i="4"/>
  <c r="B144" i="4"/>
  <c r="B24" i="4"/>
  <c r="B75" i="4"/>
  <c r="B159" i="4"/>
  <c r="B54" i="4"/>
  <c r="B92" i="4"/>
  <c r="B101" i="4"/>
  <c r="B64" i="4"/>
  <c r="B105" i="4"/>
  <c r="B34" i="4"/>
  <c r="B123" i="4"/>
  <c r="B156" i="4"/>
  <c r="B59" i="4"/>
  <c r="B99" i="4"/>
  <c r="B84" i="4"/>
  <c r="B26" i="4"/>
  <c r="B138" i="4"/>
  <c r="B152" i="4"/>
  <c r="B128" i="4"/>
  <c r="B143" i="4"/>
  <c r="B53" i="4"/>
  <c r="B176" i="4"/>
  <c r="B115" i="4"/>
  <c r="B133" i="4"/>
  <c r="B17" i="4"/>
  <c r="B88" i="4"/>
  <c r="B129" i="4"/>
  <c r="B97" i="4"/>
  <c r="B74" i="4"/>
  <c r="B158" i="4"/>
  <c r="B32" i="4"/>
  <c r="B186" i="4"/>
  <c r="B65" i="4"/>
  <c r="B18" i="4"/>
  <c r="B85" i="4"/>
  <c r="B45" i="4"/>
  <c r="B56" i="4"/>
  <c r="B23" i="4"/>
  <c r="B150" i="4"/>
  <c r="B155" i="4"/>
  <c r="B165" i="4"/>
  <c r="B113" i="4"/>
  <c r="B90" i="4"/>
  <c r="B31" i="4"/>
  <c r="B108" i="4"/>
  <c r="B161" i="4"/>
  <c r="B185" i="4"/>
  <c r="B180" i="4"/>
  <c r="B107" i="4"/>
  <c r="B89" i="4"/>
  <c r="B82" i="4"/>
  <c r="B100" i="4"/>
  <c r="B111" i="4"/>
  <c r="B134" i="4"/>
  <c r="B112" i="4"/>
  <c r="B104" i="4"/>
  <c r="B67" i="4"/>
  <c r="B81" i="4"/>
  <c r="B145" i="4"/>
  <c r="B60" i="4"/>
  <c r="B61" i="4"/>
  <c r="B147" i="4"/>
  <c r="B178" i="4"/>
  <c r="B119" i="4"/>
  <c r="B98" i="4"/>
  <c r="B106" i="4"/>
  <c r="B190" i="4"/>
  <c r="B57" i="4"/>
  <c r="B72" i="4"/>
  <c r="B38" i="4"/>
  <c r="B172" i="4"/>
  <c r="B163" i="4"/>
  <c r="B179" i="4"/>
  <c r="B40" i="4"/>
  <c r="B63" i="4"/>
  <c r="B47" i="4"/>
  <c r="B44" i="4"/>
  <c r="B21" i="4"/>
  <c r="B169" i="4"/>
  <c r="B86" i="4"/>
  <c r="B151" i="4"/>
  <c r="B141" i="4"/>
  <c r="B16" i="4"/>
  <c r="B188" i="4"/>
  <c r="B182" i="4"/>
  <c r="B175" i="4"/>
  <c r="B69" i="4"/>
  <c r="B142" i="4"/>
  <c r="B80" i="4"/>
  <c r="B126" i="4"/>
  <c r="B122" i="4"/>
  <c r="B28" i="4"/>
  <c r="B136" i="4"/>
  <c r="B149" i="4"/>
  <c r="B120" i="4"/>
  <c r="B58" i="4"/>
  <c r="B19" i="4"/>
  <c r="B181" i="4"/>
  <c r="B162" i="4"/>
  <c r="B125" i="4"/>
  <c r="B79" i="4"/>
  <c r="B22" i="4"/>
  <c r="B33" i="4"/>
  <c r="B102" i="4"/>
  <c r="B177" i="4"/>
  <c r="B93" i="4"/>
  <c r="B25" i="4"/>
  <c r="B187" i="4"/>
  <c r="B83" i="4"/>
  <c r="B49" i="4"/>
  <c r="B124" i="4"/>
  <c r="B109" i="4"/>
  <c r="B116" i="4"/>
  <c r="B30" i="4"/>
  <c r="B66" i="4"/>
  <c r="B146" i="4"/>
  <c r="B78" i="4"/>
  <c r="B96" i="4"/>
  <c r="B94" i="4"/>
  <c r="B164" i="4"/>
  <c r="B139" i="4"/>
  <c r="B41" i="4"/>
  <c r="B29" i="4"/>
  <c r="B91" i="4"/>
  <c r="B20" i="4"/>
  <c r="B77" i="4"/>
  <c r="B140" i="4"/>
  <c r="B184" i="4"/>
  <c r="B71" i="4"/>
  <c r="B27" i="4"/>
  <c r="B110" i="4"/>
  <c r="B36" i="4"/>
  <c r="B117" i="4"/>
  <c r="B135" i="4"/>
  <c r="B68" i="4"/>
  <c r="B173" i="4"/>
  <c r="B157" i="4"/>
  <c r="B62" i="4"/>
  <c r="B132" i="4"/>
  <c r="B166" i="4"/>
  <c r="B48" i="4"/>
  <c r="B131" i="4"/>
  <c r="B42" i="4"/>
  <c r="B37" i="4"/>
  <c r="B154" i="4"/>
  <c r="B52" i="4"/>
  <c r="B50" i="4"/>
  <c r="B171" i="4"/>
  <c r="B70" i="4"/>
  <c r="AA14" i="4" a="1"/>
  <c r="AA14" i="4"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G19" authorId="0" shapeId="0" xr:uid="{00000000-0006-0000-0200-000001000000}">
      <text>
        <r>
          <rPr>
            <b/>
            <sz val="9"/>
            <color indexed="81"/>
            <rFont val="Tahoma"/>
            <family val="2"/>
          </rPr>
          <t>Philip Swannell:</t>
        </r>
        <r>
          <rPr>
            <sz val="9"/>
            <color indexed="81"/>
            <rFont val="Tahoma"/>
            <family val="2"/>
          </rPr>
          <t xml:space="preserve">
single space char!</t>
        </r>
      </text>
    </comment>
    <comment ref="G31" authorId="0" shapeId="0" xr:uid="{00000000-0006-0000-0200-000002000000}">
      <text>
        <r>
          <rPr>
            <b/>
            <sz val="9"/>
            <color indexed="81"/>
            <rFont val="Tahoma"/>
            <family val="2"/>
          </rPr>
          <t>Philip Swannell:</t>
        </r>
        <r>
          <rPr>
            <sz val="9"/>
            <color indexed="81"/>
            <rFont val="Tahoma"/>
            <family val="2"/>
          </rPr>
          <t xml:space="preserve">
single space char!</t>
        </r>
      </text>
    </comment>
    <comment ref="G39" authorId="0" shapeId="0" xr:uid="{00000000-0006-0000-0200-000003000000}">
      <text>
        <r>
          <rPr>
            <b/>
            <sz val="9"/>
            <color indexed="81"/>
            <rFont val="Tahoma"/>
            <family val="2"/>
          </rPr>
          <t>Philip Swannell:</t>
        </r>
        <r>
          <rPr>
            <sz val="9"/>
            <color indexed="81"/>
            <rFont val="Tahoma"/>
            <family val="2"/>
          </rPr>
          <t xml:space="preserve">
single space char!</t>
        </r>
      </text>
    </comment>
    <comment ref="G68" authorId="0" shapeId="0" xr:uid="{00000000-0006-0000-0200-000004000000}">
      <text>
        <r>
          <rPr>
            <b/>
            <sz val="9"/>
            <color indexed="81"/>
            <rFont val="Tahoma"/>
            <family val="2"/>
          </rPr>
          <t>Philip Swannell:</t>
        </r>
        <r>
          <rPr>
            <sz val="9"/>
            <color indexed="81"/>
            <rFont val="Tahoma"/>
            <family val="2"/>
          </rPr>
          <t xml:space="preserve">
single space
</t>
        </r>
      </text>
    </comment>
    <comment ref="G71" authorId="0" shapeId="0" xr:uid="{00000000-0006-0000-0200-000005000000}">
      <text>
        <r>
          <rPr>
            <b/>
            <sz val="9"/>
            <color indexed="81"/>
            <rFont val="Tahoma"/>
            <family val="2"/>
          </rPr>
          <t>Philip Swannell:</t>
        </r>
        <r>
          <rPr>
            <sz val="9"/>
            <color indexed="81"/>
            <rFont val="Tahoma"/>
            <family val="2"/>
          </rPr>
          <t xml:space="preserve">
single space
</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<sst xmlns="http://schemas.openxmlformats.org/spreadsheetml/2006/main" count="4222" uniqueCount="1010">
  <si>
    <t>FileName</t>
  </si>
  <si>
    <t>DateFormat</t>
  </si>
  <si>
    <t>Field Length</t>
  </si>
  <si>
    <t>Each Field Contains</t>
  </si>
  <si>
    <t>Num Rows</t>
  </si>
  <si>
    <t>Num Cols</t>
  </si>
  <si>
    <t>File</t>
  </si>
  <si>
    <t>Size</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</si>
  <si>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</si>
  <si>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</si>
  <si>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</si>
  <si>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</si>
  <si>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</si>
  <si>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</si>
  <si>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</si>
  <si>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</si>
  <si>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</si>
  <si>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</si>
  <si>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</si>
  <si>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</si>
  <si>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</si>
  <si>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</si>
  <si>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</si>
  <si>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</si>
  <si>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</si>
  <si>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</si>
  <si>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</si>
  <si>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</si>
  <si>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</si>
  <si>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</si>
  <si>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</si>
  <si>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</si>
  <si>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</si>
  <si>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</si>
  <si>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</si>
  <si>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</si>
  <si>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</si>
  <si>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</si>
  <si>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Audit</t>
  </si>
  <si>
    <t>Version</t>
  </si>
  <si>
    <t>Date</t>
  </si>
  <si>
    <t>Time</t>
  </si>
  <si>
    <t>Author</t>
  </si>
  <si>
    <t>Comment</t>
  </si>
  <si>
    <t>Philip Swannell</t>
  </si>
  <si>
    <t>More work on IgnoreRepeated.</t>
  </si>
  <si>
    <t>Added argument IgnoreRepeated.</t>
  </si>
  <si>
    <t>Reinstated conditional formatting on sheet Demo.</t>
  </si>
  <si>
    <t>Added a bunch of functions to modCSVTestDeps so that we no longer have dependency on SAI for testing.</t>
  </si>
  <si>
    <t>Removed Help sheet - broken out to separate workbook</t>
  </si>
  <si>
    <t>Help changes</t>
  </si>
  <si>
    <t>Work on Markdown help.</t>
  </si>
  <si>
    <t>Added argument ShowMissingsAs to CSVRead. Simplification of this workbook.</t>
  </si>
  <si>
    <t>Corrections to code comments.</t>
  </si>
  <si>
    <t>Code formatting.</t>
  </si>
  <si>
    <t>Method TimeThreeParsers now has TimeOut argument so that time to execute is averaged over the number of calls required to take (in total) the TimeOut value.</t>
  </si>
  <si>
    <t>Removed reference to SolumAddin.</t>
  </si>
  <si>
    <t>Renamed CSVRead_V3 as CSVRead</t>
  </si>
  <si>
    <t>Removed redundant modules. CSVWrite no longer has Ragged argument.</t>
  </si>
  <si>
    <t>Deleted functions CSVRead_V1 and CSVRead_V2</t>
  </si>
  <si>
    <t>Deleted 2 of the 3 sheets with timing results.</t>
  </si>
  <si>
    <t>Changed method SaveWorkbookAndExportModules to also save a backup to OneDrive.</t>
  </si>
  <si>
    <t>Bug fixes to handling of SkipNumRows etc.</t>
  </si>
  <si>
    <t>Added sheet `TimingResults (3)`</t>
  </si>
  <si>
    <t>CSVRead_V3 now supports SkipToRow and NumRows.</t>
  </si>
  <si>
    <t>CSVRead_V2 now supports SkipToCol and NumCols, not yet SkipToRow and NumRows though.</t>
  </si>
  <si>
    <t>Now have two functions CSVRead_V1 and CSVRead_V2</t>
  </si>
  <si>
    <t>Settled on fastest algo.</t>
  </si>
  <si>
    <t>Added code to compare against https://github.com/sdkn104/VBA-CSV</t>
  </si>
  <si>
    <t>Rewrote code to split a string, rather than examining each character in VBA code, use InStr in a while loop to push the character examination down to C code.</t>
  </si>
  <si>
    <t>Code now compiles.</t>
  </si>
  <si>
    <t>First version. Start with SolumAddin's sFileShow to create CSVParse.</t>
  </si>
  <si>
    <t>ConvertTypes</t>
  </si>
  <si>
    <t>Delimiter</t>
  </si>
  <si>
    <t>IgnoreRepeated</t>
  </si>
  <si>
    <t>SkipToRow</t>
  </si>
  <si>
    <t>SkipToCol</t>
  </si>
  <si>
    <t>NumRows</t>
  </si>
  <si>
    <t>NumCols</t>
  </si>
  <si>
    <t>DecimalSeparator</t>
  </si>
  <si>
    <t>Notes</t>
  </si>
  <si>
    <t/>
  </si>
  <si>
    <t>.</t>
  </si>
  <si>
    <t>,</t>
  </si>
  <si>
    <t xml:space="preserve"> </t>
  </si>
  <si>
    <t>Not relevant to us, we don't distinguish between Floats and Ints.</t>
  </si>
  <si>
    <t>Not relevant to us?</t>
  </si>
  <si>
    <t>D/M/Y</t>
  </si>
  <si>
    <t>Not sure what this is supposed to test</t>
  </si>
  <si>
    <t>I don't support mixed date formats</t>
  </si>
  <si>
    <t>::</t>
  </si>
  <si>
    <t>File is tab delimited but with leading and trailing spaces</t>
  </si>
  <si>
    <t>ND</t>
  </si>
  <si>
    <t xml:space="preserve">Got capitalisation of functions CSVRead and CSVWrite called from cells correct. </t>
  </si>
  <si>
    <t>I don't think I should attempt to match this...See https://github.com/JuliaData/CSV.jl/issues/120 where it states "We now strip trailing whitespace by default (on current master)." as that breaks csv standards</t>
  </si>
  <si>
    <t>Folder</t>
  </si>
  <si>
    <t>test_empty_file.csv</t>
  </si>
  <si>
    <t>test_one_row_of_data.csv</t>
  </si>
  <si>
    <t>test_empty_file_newlines.csv</t>
  </si>
  <si>
    <t>test_single_column.csv</t>
  </si>
  <si>
    <t>dash_as_null.csv</t>
  </si>
  <si>
    <t>plus_as_null.csv</t>
  </si>
  <si>
    <t>comma_decimal.csv</t>
  </si>
  <si>
    <t>test_missing_last_column.csv</t>
  </si>
  <si>
    <t>test_issue_326.wsv</t>
  </si>
  <si>
    <t>test_not_enough_columns.csv</t>
  </si>
  <si>
    <t>test_comments1.csv</t>
  </si>
  <si>
    <t>test_comments_multichar.csv</t>
  </si>
  <si>
    <t>test_correct_trailing_missings.csv</t>
  </si>
  <si>
    <t>test_not_enough_columns2.csv</t>
  </si>
  <si>
    <t>int64_overflow.csv</t>
  </si>
  <si>
    <t>test_tab_null_empty.txt</t>
  </si>
  <si>
    <t>test_basic.csv</t>
  </si>
  <si>
    <t>test_basic_pipe.csv</t>
  </si>
  <si>
    <t>test_mac_line_endings.csv</t>
  </si>
  <si>
    <t>test_newline_line_endings.csv</t>
  </si>
  <si>
    <t>time.csv</t>
  </si>
  <si>
    <t>categorical.csv</t>
  </si>
  <si>
    <t>test_delim.tsv</t>
  </si>
  <si>
    <t>test_delim.wsv</t>
  </si>
  <si>
    <t>test_file_issue_154.csv</t>
  </si>
  <si>
    <t>test_float_in_int_column.csv</t>
  </si>
  <si>
    <t>test_null_only_column.csv</t>
  </si>
  <si>
    <t>test_tab_null_string.txt</t>
  </si>
  <si>
    <t>test_crlf_line_endings.csv</t>
  </si>
  <si>
    <t>test_header_on_row_4.csv</t>
  </si>
  <si>
    <t>test_missing_last_field.csv</t>
  </si>
  <si>
    <t>test_no_header.csv</t>
  </si>
  <si>
    <t>test_dates.csv</t>
  </si>
  <si>
    <t>test_excel_date_formats.csv</t>
  </si>
  <si>
    <t>test_repeated_delimiters.csv</t>
  </si>
  <si>
    <t>test_simple_quoted.csv</t>
  </si>
  <si>
    <t>test_footer_missing.csv</t>
  </si>
  <si>
    <t>test_quoted_delim_and_newline.csv</t>
  </si>
  <si>
    <t>test_missing_value.csv</t>
  </si>
  <si>
    <t>test_truestrings.csv</t>
  </si>
  <si>
    <t>test_floats.csv</t>
  </si>
  <si>
    <t>test_utf8.csv</t>
  </si>
  <si>
    <t>test_windows.csv</t>
  </si>
  <si>
    <t>test_missing_value_NULL.csv</t>
  </si>
  <si>
    <t>test_quoted_numbers.csv</t>
  </si>
  <si>
    <t>test_2_footer_rows.csv</t>
  </si>
  <si>
    <t>test_utf8_with_BOM.csv</t>
  </si>
  <si>
    <t>types_override.csv</t>
  </si>
  <si>
    <t>issue_198_part2.csv</t>
  </si>
  <si>
    <t>test_mixed_date_formats.csv</t>
  </si>
  <si>
    <t>test_multiple_missing.csv</t>
  </si>
  <si>
    <t>test_string_delimiters.csv</t>
  </si>
  <si>
    <t>bools.csv</t>
  </si>
  <si>
    <t>boolext.csv</t>
  </si>
  <si>
    <t>test_datetimes.csv</t>
  </si>
  <si>
    <t>test_comment_first_row.csv</t>
  </si>
  <si>
    <t>issue_207.csv</t>
  </si>
  <si>
    <t>test_comments_multiple.csv</t>
  </si>
  <si>
    <t>test_utf16.csv</t>
  </si>
  <si>
    <t>test_utf16_le.csv</t>
  </si>
  <si>
    <t>test_types.csv</t>
  </si>
  <si>
    <t>test_508.csv</t>
  </si>
  <si>
    <t>issue_198.csv</t>
  </si>
  <si>
    <t>error_comment.txt</t>
  </si>
  <si>
    <t>bug555.txt</t>
  </si>
  <si>
    <t>ampm.csv</t>
  </si>
  <si>
    <t>precompile_small.csv</t>
  </si>
  <si>
    <t>stocks.csv</t>
  </si>
  <si>
    <t>test_repeated_delim_371.csv</t>
  </si>
  <si>
    <t>issue_120.csv</t>
  </si>
  <si>
    <t>census.txt</t>
  </si>
  <si>
    <t>double_quote_quotechar_and_escapechar.csv</t>
  </si>
  <si>
    <t>baseball.csv</t>
  </si>
  <si>
    <t>attenu.csv</t>
  </si>
  <si>
    <t>test_int_sentinel.csv</t>
  </si>
  <si>
    <t>log001_vehicle_status_flags_0.txt</t>
  </si>
  <si>
    <t>csv_segfault.txt</t>
  </si>
  <si>
    <t>TechCrunchcontinentalUSA.csv</t>
  </si>
  <si>
    <t>escape_row_starts.csv</t>
  </si>
  <si>
    <t>Sacramentorealestatetransactions.csv</t>
  </si>
  <si>
    <t>SalesJan2009.csv</t>
  </si>
  <si>
    <t>latest (1).csv</t>
  </si>
  <si>
    <t>fecal_samples.csv</t>
  </si>
  <si>
    <t>big_types.csv</t>
  </si>
  <si>
    <t>GSM2230757_human1_umifm_counts.csv</t>
  </si>
  <si>
    <t>precompile.csv</t>
  </si>
  <si>
    <t>heat_flux.dat</t>
  </si>
  <si>
    <t>norwegian_data.csv</t>
  </si>
  <si>
    <t>table_test.txt</t>
  </si>
  <si>
    <t>SacramentocrimeJanuary2006.csv</t>
  </si>
  <si>
    <t>FL_insurance_sample.csv</t>
  </si>
  <si>
    <t>Fielding.csv</t>
  </si>
  <si>
    <t>pandas_zeros.csv</t>
  </si>
  <si>
    <t>Too many columns to fit on the sheet, otherwise OK</t>
  </si>
  <si>
    <t>N</t>
  </si>
  <si>
    <t>This file does not have footer rows! Instead it has 3 empty rows at the start, which Excel seems to ignore as if SkipToRow = 4</t>
  </si>
  <si>
    <t>1</t>
  </si>
  <si>
    <t>NDBE</t>
  </si>
  <si>
    <t>NDBEQ</t>
  </si>
  <si>
    <t>D</t>
  </si>
  <si>
    <t>B</t>
  </si>
  <si>
    <t>E</t>
  </si>
  <si>
    <t>R</t>
  </si>
  <si>
    <t>NQ</t>
  </si>
  <si>
    <t>DQ</t>
  </si>
  <si>
    <t>BQ</t>
  </si>
  <si>
    <t>EQ</t>
  </si>
  <si>
    <t>Performance</t>
  </si>
  <si>
    <t>Changes to type conversion code. Now possible to convert quoted strings.</t>
  </si>
  <si>
    <t>New argument "Comment" to CSVRead.</t>
  </si>
  <si>
    <t>#</t>
  </si>
  <si>
    <t>//</t>
  </si>
  <si>
    <t>test_converttypes_arg.csv</t>
  </si>
  <si>
    <t>test_skip_args.csv</t>
  </si>
  <si>
    <t>test_skip_args_with_comments.csv</t>
  </si>
  <si>
    <t>New module modCSVTest</t>
  </si>
  <si>
    <t>Removed modCVSTestAgainstExcel.</t>
  </si>
  <si>
    <t>test_triangular.csv</t>
  </si>
  <si>
    <t>{"}</t>
  </si>
  <si>
    <t>test_strange_delimiter.csv</t>
  </si>
  <si>
    <t>test_ignoring_repeated_multicharacter_delimiter.csv</t>
  </si>
  <si>
    <t>Delim</t>
  </si>
  <si>
    <t>RowNo</t>
  </si>
  <si>
    <t>More work on tests</t>
  </si>
  <si>
    <t>NumPassed</t>
  </si>
  <si>
    <t>NumFailed</t>
  </si>
  <si>
    <t>File Size</t>
  </si>
  <si>
    <t>NT</t>
  </si>
  <si>
    <t>T</t>
  </si>
  <si>
    <t>Now support "T" as a ConvertTypes option.</t>
  </si>
  <si>
    <t>Now support UTf8 with BOM</t>
  </si>
  <si>
    <t>Encoding</t>
  </si>
  <si>
    <t>Other resources</t>
  </si>
  <si>
    <t>Python</t>
  </si>
  <si>
    <t>https://docs.python.org/3/library/csv.html</t>
  </si>
  <si>
    <t>Julia</t>
  </si>
  <si>
    <t>https://csv.juliadata.org/stable/</t>
  </si>
  <si>
    <t>https://www.rdocumentation.org/packages/data.table/versions/1.14.0/topics/fread</t>
  </si>
  <si>
    <t>CSVWrite can now write to String.</t>
  </si>
  <si>
    <t>https://raw.githubusercontent.com/plotly/datasets/master/mtcars.csv</t>
  </si>
  <si>
    <t>CSVRead now accepts FileName as URL or a CSV string.</t>
  </si>
  <si>
    <t>UTF-16</t>
  </si>
  <si>
    <t>MissingStrings</t>
  </si>
  <si>
    <t>TrueStrings</t>
  </si>
  <si>
    <t>FalseStrings</t>
  </si>
  <si>
    <t>D-M-Y</t>
  </si>
  <si>
    <t>test_d-m-y_with_time.csv</t>
  </si>
  <si>
    <t>test_m-d-y_with_time.csv</t>
  </si>
  <si>
    <t>M-D-Y</t>
  </si>
  <si>
    <t>test_y-m-d_with_time.csv</t>
  </si>
  <si>
    <t>Y-M-D</t>
  </si>
  <si>
    <t>Check list for release</t>
  </si>
  <si>
    <t>MZTools Review code quality</t>
  </si>
  <si>
    <t>No Stop Resume statements left over from debugging</t>
  </si>
  <si>
    <t>Added module modCVSSentinels, but not yet "plugged in".</t>
  </si>
  <si>
    <t>Added arguments TrueStrings, FalseStrings and MissingStrings .</t>
  </si>
  <si>
    <t>No line numbers in other modules.</t>
  </si>
  <si>
    <t>No links to other workbooks</t>
  </si>
  <si>
    <t>NULL</t>
  </si>
  <si>
    <t>T,TRUE,true</t>
  </si>
  <si>
    <t>F,FALSE,false</t>
  </si>
  <si>
    <t>++</t>
  </si>
  <si>
    <t>NULL,NA,\N</t>
  </si>
  <si>
    <t>-</t>
  </si>
  <si>
    <t>test_bad_ISO8601.csv</t>
  </si>
  <si>
    <t>test_good_ISO8601.csv</t>
  </si>
  <si>
    <t>ISO</t>
  </si>
  <si>
    <t>Work on ISOO8601 date recognition</t>
  </si>
  <si>
    <t>Sheet Demo no longer creates a file on disk.</t>
  </si>
  <si>
    <t>Start</t>
  </si>
  <si>
    <t>Time part</t>
  </si>
  <si>
    <t>^</t>
  </si>
  <si>
    <t>Date part</t>
  </si>
  <si>
    <t>End</t>
  </si>
  <si>
    <t>$</t>
  </si>
  <si>
    <t>\.[0-9]+</t>
  </si>
  <si>
    <t>Work on ISOO8601 date recognition.</t>
  </si>
  <si>
    <t>Good Strings</t>
  </si>
  <si>
    <t>Bad Strings</t>
  </si>
  <si>
    <t>Good</t>
  </si>
  <si>
    <t>Bad</t>
  </si>
  <si>
    <t>Added sheet "RegExp".</t>
  </si>
  <si>
    <t>time part and optional fractional second</t>
  </si>
  <si>
    <t>fractional second</t>
  </si>
  <si>
    <t>[0-9][0-9][0-9][0-9]\-[[0-1][0-9]\-[0-3][0-9]</t>
  </si>
  <si>
    <t>T[0-2][0-9]:[0-5][0-9]:[0-5][0-9]</t>
  </si>
  <si>
    <t>M/D/Y</t>
  </si>
  <si>
    <t>NA</t>
  </si>
  <si>
    <t>+</t>
  </si>
  <si>
    <t>Added more tests.</t>
  </si>
  <si>
    <t>test_empty_lines.csv</t>
  </si>
  <si>
    <t>IgnoreEmptyLines</t>
  </si>
  <si>
    <t>(Z|((\+|\-)[0-2][0-9]:[0-5][0-9]))</t>
  </si>
  <si>
    <t>test_padding.csv</t>
  </si>
  <si>
    <t>test_not_delimited.csv</t>
  </si>
  <si>
    <t>Time Zone</t>
  </si>
  <si>
    <t>(Time part and optional fractional second) and timezone</t>
  </si>
  <si>
    <t>out-of-range e.g. 2021-13-01</t>
  </si>
  <si>
    <t xml:space="preserve">Constructing regular expressions that matches valid ISO8601 strings </t>
  </si>
  <si>
    <t>Regular Expressions</t>
  </si>
  <si>
    <t>Time part and optional fractional second and optional timezone</t>
  </si>
  <si>
    <r>
      <rPr>
        <b/>
        <sz val="9.35"/>
        <color theme="1"/>
        <rFont val="Calibri"/>
        <family val="2"/>
      </rPr>
      <t>rxNoNo</t>
    </r>
    <r>
      <rPr>
        <sz val="11"/>
        <color theme="1"/>
        <rFont val="Calibri"/>
        <family val="2"/>
        <scheme val="minor"/>
      </rPr>
      <t xml:space="preserve"> - accept date, reject datetime</t>
    </r>
  </si>
  <si>
    <r>
      <rPr>
        <b/>
        <sz val="11"/>
        <color theme="1"/>
        <rFont val="Calibri"/>
        <family val="2"/>
      </rPr>
      <t>rxYesNo</t>
    </r>
    <r>
      <rPr>
        <sz val="11"/>
        <color theme="1"/>
        <rFont val="Calibri"/>
        <family val="2"/>
        <scheme val="minor"/>
      </rPr>
      <t xml:space="preserve"> - accept date, accept datetime without time zone, reject datetime with time zone</t>
    </r>
  </si>
  <si>
    <r>
      <rPr>
        <b/>
        <sz val="11"/>
        <color theme="1"/>
        <rFont val="Calibri"/>
        <family val="2"/>
      </rPr>
      <t>rxNoYes</t>
    </r>
    <r>
      <rPr>
        <sz val="11"/>
        <color theme="1"/>
        <rFont val="Calibri"/>
        <family val="2"/>
        <scheme val="minor"/>
      </rPr>
      <t xml:space="preserve"> - accept date, reject datetime without time zone, accept datetime with time zone</t>
    </r>
  </si>
  <si>
    <r>
      <rPr>
        <b/>
        <sz val="11"/>
        <color theme="1"/>
        <rFont val="Calibri"/>
        <family val="2"/>
      </rPr>
      <t>rxYesYes</t>
    </r>
    <r>
      <rPr>
        <sz val="11"/>
        <color theme="1"/>
        <rFont val="Calibri"/>
        <family val="2"/>
        <scheme val="minor"/>
      </rPr>
      <t xml:space="preserve"> - accept date, accept datetime without time zone, accept datetime with time zone</t>
    </r>
  </si>
  <si>
    <t>ISOZ</t>
  </si>
  <si>
    <t>NumSkipped</t>
  </si>
  <si>
    <t>100,000 rows x 50 cols</t>
  </si>
  <si>
    <t>File is UTF-8 BOM, handled correctly.</t>
  </si>
  <si>
    <t>Test not really relevant as we don't try to have all elements of a column having the same type.</t>
  </si>
  <si>
    <t>Line 5113 of the file has "escaped row with new lines in it"</t>
  </si>
  <si>
    <t>Not sure what's being tested for on this one</t>
  </si>
  <si>
    <t>\N</t>
  </si>
  <si>
    <t>Test that the 17th column, last but one row comes back as missing.</t>
  </si>
  <si>
    <t>Not really relevant, we are casting all numbers to doubles.</t>
  </si>
  <si>
    <t>36635 x 18</t>
  </si>
  <si>
    <t>Got rid of RetainQuotes option for ConvertTypes. ConvertTypes TRUE is now NDB rather than NDBE as previously.</t>
  </si>
  <si>
    <t>Refactoring</t>
  </si>
  <si>
    <t>More refactoring.</t>
  </si>
  <si>
    <t>Changes to sheet Demo.</t>
  </si>
  <si>
    <t>Backports to SAI</t>
  </si>
  <si>
    <t>Improve code for VBA header generation</t>
  </si>
  <si>
    <t>Hstack and VStack treatment of 1-d arrays</t>
  </si>
  <si>
    <t>HeaderRowNum</t>
  </si>
  <si>
    <t>HeaderRow</t>
  </si>
  <si>
    <t>test_headers.csv</t>
  </si>
  <si>
    <t>test_ragged_headers.csv</t>
  </si>
  <si>
    <t>Implemented Column-by-column type conversion</t>
  </si>
  <si>
    <t>test_bad_inputs.csv</t>
  </si>
  <si>
    <t>"bad</t>
  </si>
  <si>
    <t>bad</t>
  </si>
  <si>
    <t>bad"</t>
  </si>
  <si>
    <t>BAD</t>
  </si>
  <si>
    <t>Q</t>
  </si>
  <si>
    <t>"</t>
  </si>
  <si>
    <t>test_column-by-column.csv</t>
  </si>
  <si>
    <t xml:space="preserve">0,True
"Col B","N"
"Col C","D"
"Col D","BE"
"Col E","NQ"
"Col F","DQ"
"Col G","BEQ"
</t>
  </si>
  <si>
    <t>Size:</t>
  </si>
  <si>
    <t>Raw: CSVRead with Delimiter = FALSE</t>
  </si>
  <si>
    <t>More tests and fixes to column-by-column formatting.</t>
  </si>
  <si>
    <t>sdkn104
v1.9</t>
  </si>
  <si>
    <t>ws_garcia
v3.1.5</t>
  </si>
  <si>
    <t>CSV.jl
v0.8.5+</t>
  </si>
  <si>
    <t>C:\Users\phili\AppData\Local\Temp\VBA-CSV\Performance\Strings_length_1_0001_x_001_Ascii.csv</t>
  </si>
  <si>
    <t>C:\Users\phili\AppData\Local\Temp\VBA-CSV\Performance\Strings_length_1_0002_x_001_Ascii.csv</t>
  </si>
  <si>
    <t>C:\Users\phili\AppData\Local\Temp\VBA-CSV\Performance\Strings_length_1_0004_x_001_Ascii.csv</t>
  </si>
  <si>
    <t>C:\Users\phili\AppData\Local\Temp\VBA-CSV\Performance\Strings_length_1_0008_x_001_Ascii.csv</t>
  </si>
  <si>
    <t>C:\Users\phili\AppData\Local\Temp\VBA-CSV\Performance\Strings_length_1_0016_x_001_Ascii.csv</t>
  </si>
  <si>
    <t>C:\Users\phili\AppData\Local\Temp\VBA-CSV\Performance\Strings_length_1_0032_x_001_Ascii.csv</t>
  </si>
  <si>
    <t>C:\Users\phili\AppData\Local\Temp\VBA-CSV\Performance\Strings_length_1_0064_x_001_Ascii.csv</t>
  </si>
  <si>
    <t>C:\Users\phili\AppData\Local\Temp\VBA-CSV\Performance\Strings_length_1_0128_x_001_Ascii.csv</t>
  </si>
  <si>
    <t>C:\Users\phili\AppData\Local\Temp\VBA-CSV\Performance\Strings_length_1_0256_x_001_Ascii.csv</t>
  </si>
  <si>
    <t>C:\Users\phili\AppData\Local\Temp\VBA-CSV\Performance\Strings_length_1_0512_x_001_Ascii.csv</t>
  </si>
  <si>
    <t>C:\Users\phili\AppData\Local\Temp\VBA-CSV\Performance\Strings_length_1_1024_x_001_Ascii.csv</t>
  </si>
  <si>
    <t>C:\Users\phili\AppData\Local\Temp\VBA-CSV\Performance\Strings_length_1_2048_x_001_Ascii.csv</t>
  </si>
  <si>
    <t>C:\Users\phili\AppData\Local\Temp\VBA-CSV\Performance\Strings_length_1_4096_x_001_Ascii.csv</t>
  </si>
  <si>
    <t>C:\Users\phili\AppData\Local\Temp\VBA-CSV\Performance\Strings_length_1_8192_x_001_Ascii.csv</t>
  </si>
  <si>
    <t>C:\Users\phili\AppData\Local\Temp\VBA-CSV\Performance\Strings_length_1_16384_x_001_Ascii.csv</t>
  </si>
  <si>
    <t>C:\Users\phili\AppData\Local\Temp\VBA-CSV\Performance\Strings_length_1_32768_x_001_Ascii.csv</t>
  </si>
  <si>
    <t>C:\Users\phili\AppData\Local\Temp\VBA-CSV\Performance\Strings_length_1_65536_x_001_Ascii.csv</t>
  </si>
  <si>
    <t>C:\Users\phili\AppData\Local\Temp\VBA-CSV\Performance\Strings_length_1_131072_x_001_Ascii.csv</t>
  </si>
  <si>
    <t>C:\Users\phili\AppData\Local\Temp\VBA-CSV\Performance\Strings_length_1_262144_x_001_Ascii.csv</t>
  </si>
  <si>
    <t>C:\Users\phili\AppData\Local\Temp\VBA-CSV\Performance\Strings_length_1_524288_x_001_Ascii.csv</t>
  </si>
  <si>
    <t>C:\Users\phili\AppData\Local\Temp\VBA-CSV\Performance\Strings_length_1_1048576_x_001_Ascii.csv</t>
  </si>
  <si>
    <t>C:\Users\phili\AppData\Local\Temp\VBA-CSV\Performance\Strings_length_1_2097152_x_001_Ascii.csv</t>
  </si>
  <si>
    <t>C:\Users\phili\AppData\Local\Temp\VBA-CSV\Performance\Strings_length_32_0001_x_001_Ascii.csv</t>
  </si>
  <si>
    <t>C:\Users\phili\AppData\Local\Temp\VBA-CSV\Performance\Strings_length_32_0002_x_001_Ascii.csv</t>
  </si>
  <si>
    <t>C:\Users\phili\AppData\Local\Temp\VBA-CSV\Performance\Strings_length_32_0004_x_001_Ascii.csv</t>
  </si>
  <si>
    <t>C:\Users\phili\AppData\Local\Temp\VBA-CSV\Performance\Strings_length_32_0008_x_001_Ascii.csv</t>
  </si>
  <si>
    <t>C:\Users\phili\AppData\Local\Temp\VBA-CSV\Performance\Strings_length_32_0016_x_001_Ascii.csv</t>
  </si>
  <si>
    <t>C:\Users\phili\AppData\Local\Temp\VBA-CSV\Performance\Strings_length_32_0032_x_001_Ascii.csv</t>
  </si>
  <si>
    <t>C:\Users\phili\AppData\Local\Temp\VBA-CSV\Performance\Strings_length_32_0064_x_001_Ascii.csv</t>
  </si>
  <si>
    <t>C:\Users\phili\AppData\Local\Temp\VBA-CSV\Performance\Strings_length_32_0128_x_001_Ascii.csv</t>
  </si>
  <si>
    <t>C:\Users\phili\AppData\Local\Temp\VBA-CSV\Performance\Strings_length_32_0256_x_001_Ascii.csv</t>
  </si>
  <si>
    <t>C:\Users\phili\AppData\Local\Temp\VBA-CSV\Performance\Strings_length_32_0512_x_001_Ascii.csv</t>
  </si>
  <si>
    <t>C:\Users\phili\AppData\Local\Temp\VBA-CSV\Performance\Strings_length_32_1024_x_001_Ascii.csv</t>
  </si>
  <si>
    <t>C:\Users\phili\AppData\Local\Temp\VBA-CSV\Performance\Strings_length_32_2048_x_001_Ascii.csv</t>
  </si>
  <si>
    <t>C:\Users\phili\AppData\Local\Temp\VBA-CSV\Performance\Strings_length_32_4096_x_001_Ascii.csv</t>
  </si>
  <si>
    <t>C:\Users\phili\AppData\Local\Temp\VBA-CSV\Performance\Strings_length_32_8192_x_001_Ascii.csv</t>
  </si>
  <si>
    <t>C:\Users\phili\AppData\Local\Temp\VBA-CSV\Performance\Strings_length_32_16384_x_001_Ascii.csv</t>
  </si>
  <si>
    <t>C:\Users\phili\AppData\Local\Temp\VBA-CSV\Performance\Strings_length_32_32768_x_001_Ascii.csv</t>
  </si>
  <si>
    <t>C:\Users\phili\AppData\Local\Temp\VBA-CSV\Performance\Strings_length_32_65536_x_001_Ascii.csv</t>
  </si>
  <si>
    <t>C:\Users\phili\AppData\Local\Temp\VBA-CSV\Performance\Strings_length_32_131072_x_001_Ascii.csv</t>
  </si>
  <si>
    <t>C:\Users\phili\AppData\Local\Temp\VBA-CSV\Performance\Strings_length_32_262144_x_001_Ascii.csv</t>
  </si>
  <si>
    <t>C:\Users\phili\AppData\Local\Temp\VBA-CSV\Performance\Strings_length_32_524288_x_001_Ascii.csv</t>
  </si>
  <si>
    <t>C:\Users\phili\AppData\Local\Temp\VBA-CSV\Performance\Strings_length_32_1048576_x_001_Ascii.csv</t>
  </si>
  <si>
    <t>C:\Users\phili\AppData\Local\Temp\VBA-CSV\Performance\Quoted_Strings_with-LF_length_20_0001_x_001_Ascii.csv</t>
  </si>
  <si>
    <t>C:\Users\phili\AppData\Local\Temp\VBA-CSV\Performance\Quoted_Strings_with-LF_length_20_0002_x_001_Ascii.csv</t>
  </si>
  <si>
    <t>C:\Users\phili\AppData\Local\Temp\VBA-CSV\Performance\Quoted_Strings_with-LF_length_20_0004_x_001_Ascii.csv</t>
  </si>
  <si>
    <t>C:\Users\phili\AppData\Local\Temp\VBA-CSV\Performance\Quoted_Strings_with-LF_length_20_0008_x_001_Ascii.csv</t>
  </si>
  <si>
    <t>C:\Users\phili\AppData\Local\Temp\VBA-CSV\Performance\Quoted_Strings_with-LF_length_20_0016_x_001_Ascii.csv</t>
  </si>
  <si>
    <t>C:\Users\phili\AppData\Local\Temp\VBA-CSV\Performance\Quoted_Strings_with-LF_length_20_0032_x_001_Ascii.csv</t>
  </si>
  <si>
    <t>C:\Users\phili\AppData\Local\Temp\VBA-CSV\Performance\Quoted_Strings_with-LF_length_20_0064_x_001_Ascii.csv</t>
  </si>
  <si>
    <t>C:\Users\phili\AppData\Local\Temp\VBA-CSV\Performance\Quoted_Strings_with-LF_length_20_0128_x_001_Ascii.csv</t>
  </si>
  <si>
    <t>C:\Users\phili\AppData\Local\Temp\VBA-CSV\Performance\Quoted_Strings_with-LF_length_20_0256_x_001_Ascii.csv</t>
  </si>
  <si>
    <t>C:\Users\phili\AppData\Local\Temp\VBA-CSV\Performance\Quoted_Strings_with-LF_length_20_0512_x_001_Ascii.csv</t>
  </si>
  <si>
    <t>C:\Users\phili\AppData\Local\Temp\VBA-CSV\Performance\Quoted_Strings_with-LF_length_20_1024_x_001_Ascii.csv</t>
  </si>
  <si>
    <t>C:\Users\phili\AppData\Local\Temp\VBA-CSV\Performance\Quoted_Strings_with-LF_length_20_2048_x_001_Ascii.csv</t>
  </si>
  <si>
    <t>C:\Users\phili\AppData\Local\Temp\VBA-CSV\Performance\Quoted_Strings_with-LF_length_20_4096_x_001_Ascii.csv</t>
  </si>
  <si>
    <t>C:\Users\phili\AppData\Local\Temp\VBA-CSV\Performance\Quoted_Strings_with-LF_length_20_8192_x_001_Ascii.csv</t>
  </si>
  <si>
    <t>C:\Users\phili\AppData\Local\Temp\VBA-CSV\Performance\Quoted_Strings_with-LF_length_20_16384_x_001_Ascii.csv</t>
  </si>
  <si>
    <t>C:\Users\phili\AppData\Local\Temp\VBA-CSV\Performance\Quoted_Strings_with-LF_length_20_32768_x_001_Ascii.csv</t>
  </si>
  <si>
    <t>C:\Users\phili\AppData\Local\Temp\VBA-CSV\Performance\Quoted_Strings_with-LF_length_20_65536_x_001_Ascii.csv</t>
  </si>
  <si>
    <t>C:\Users\phili\AppData\Local\Temp\VBA-CSV\Performance\Quoted_Strings_with-LF_length_20_131072_x_001_Ascii.csv</t>
  </si>
  <si>
    <t>C:\Users\phili\AppData\Local\Temp\VBA-CSV\Performance\Quoted_Strings_with-LF_length_20_262144_x_001_Ascii.csv</t>
  </si>
  <si>
    <t>C:\Users\phili\AppData\Local\Temp\VBA-CSV\Performance\Quoted_Strings_with-LF_length_20_524288_x_001_Ascii.csv</t>
  </si>
  <si>
    <t>C:\Users\phili\AppData\Local\Temp\VBA-CSV\Performance\Quoted_Strings_with-LF_length_20_1048576_x_001_Ascii.csv</t>
  </si>
  <si>
    <t>C:\Users\phili\AppData\Local\Temp\VBA-CSV\Performance\Doubles_0001_x_010_Ascii.csv</t>
  </si>
  <si>
    <t>C:\Users\phili\AppData\Local\Temp\VBA-CSV\Performance\Doubles_0002_x_010_Ascii.csv</t>
  </si>
  <si>
    <t>C:\Users\phili\AppData\Local\Temp\VBA-CSV\Performance\Doubles_0004_x_010_Ascii.csv</t>
  </si>
  <si>
    <t>C:\Users\phili\AppData\Local\Temp\VBA-CSV\Performance\Doubles_0008_x_010_Ascii.csv</t>
  </si>
  <si>
    <t>C:\Users\phili\AppData\Local\Temp\VBA-CSV\Performance\Doubles_0016_x_010_Ascii.csv</t>
  </si>
  <si>
    <t>C:\Users\phili\AppData\Local\Temp\VBA-CSV\Performance\Doubles_0032_x_010_Ascii.csv</t>
  </si>
  <si>
    <t>C:\Users\phili\AppData\Local\Temp\VBA-CSV\Performance\Doubles_0064_x_010_Ascii.csv</t>
  </si>
  <si>
    <t>C:\Users\phili\AppData\Local\Temp\VBA-CSV\Performance\Doubles_0128_x_010_Ascii.csv</t>
  </si>
  <si>
    <t>C:\Users\phili\AppData\Local\Temp\VBA-CSV\Performance\Doubles_0256_x_010_Ascii.csv</t>
  </si>
  <si>
    <t>C:\Users\phili\AppData\Local\Temp\VBA-CSV\Performance\Doubles_0512_x_010_Ascii.csv</t>
  </si>
  <si>
    <t>C:\Users\phili\AppData\Local\Temp\VBA-CSV\Performance\Doubles_1024_x_010_Ascii.csv</t>
  </si>
  <si>
    <t>C:\Users\phili\AppData\Local\Temp\VBA-CSV\Performance\Doubles_2048_x_010_Ascii.csv</t>
  </si>
  <si>
    <t>C:\Users\phili\AppData\Local\Temp\VBA-CSV\Performance\Doubles_4096_x_010_Ascii.csv</t>
  </si>
  <si>
    <t>C:\Users\phili\AppData\Local\Temp\VBA-CSV\Performance\Doubles_8192_x_010_Ascii.csv</t>
  </si>
  <si>
    <t>C:\Users\phili\AppData\Local\Temp\VBA-CSV\Performance\Doubles_16384_x_010_Ascii.csv</t>
  </si>
  <si>
    <t>C:\Users\phili\AppData\Local\Temp\VBA-CSV\Performance\Doubles_32768_x_010_Ascii.csv</t>
  </si>
  <si>
    <t>C:\Users\phili\AppData\Local\Temp\VBA-CSV\Performance\Doubles_65536_x_010_Ascii.csv</t>
  </si>
  <si>
    <t>C:\Users\phili\AppData\Local\Temp\VBA-CSV\Performance\Doubles_131072_x_010_Ascii.csv</t>
  </si>
  <si>
    <t>C:\Users\phili\AppData\Local\Temp\VBA-CSV\Performance\Doubles_262144_x_010_Ascii.csv</t>
  </si>
  <si>
    <t>C:\Users\phili\AppData\Local\Temp\VBA-CSV\Performance\Strings_length_16_0008_x_001_Ascii.csv</t>
  </si>
  <si>
    <t>C:\Users\phili\AppData\Local\Temp\VBA-CSV\Performance\Strings_length_16_0008_x_002_Ascii.csv</t>
  </si>
  <si>
    <t>C:\Users\phili\AppData\Local\Temp\VBA-CSV\Performance\Strings_length_16_0008_x_004_Ascii.csv</t>
  </si>
  <si>
    <t>C:\Users\phili\AppData\Local\Temp\VBA-CSV\Performance\Strings_length_16_0008_x_008_Ascii.csv</t>
  </si>
  <si>
    <t>C:\Users\phili\AppData\Local\Temp\VBA-CSV\Performance\Strings_length_16_0008_x_016_Ascii.csv</t>
  </si>
  <si>
    <t>C:\Users\phili\AppData\Local\Temp\VBA-CSV\Performance\Strings_length_16_0008_x_032_Ascii.csv</t>
  </si>
  <si>
    <t>C:\Users\phili\AppData\Local\Temp\VBA-CSV\Performance\Strings_length_16_0008_x_064_Ascii.csv</t>
  </si>
  <si>
    <t>C:\Users\phili\AppData\Local\Temp\VBA-CSV\Performance\Strings_length_16_0008_x_128_Ascii.csv</t>
  </si>
  <si>
    <t>C:\Users\phili\AppData\Local\Temp\VBA-CSV\Performance\Strings_length_16_0008_x_256_Ascii.csv</t>
  </si>
  <si>
    <t>C:\Users\phili\AppData\Local\Temp\VBA-CSV\Performance\Strings_length_16_0008_x_512_Ascii.csv</t>
  </si>
  <si>
    <t>C:\Users\phili\AppData\Local\Temp\VBA-CSV\Performance\Strings_length_16_0008_x_1024_Ascii.csv</t>
  </si>
  <si>
    <t>C:\Users\phili\AppData\Local\Temp\VBA-CSV\Performance\Strings_length_16_0008_x_2048_Ascii.csv</t>
  </si>
  <si>
    <t>C:\Users\phili\AppData\Local\Temp\VBA-CSV\Performance\Strings_length_16_0008_x_4096_Ascii.csv</t>
  </si>
  <si>
    <t>C:\Users\phili\AppData\Local\Temp\VBA-CSV\Performance\Strings_length_16_0008_x_8192_Ascii.csv</t>
  </si>
  <si>
    <t>C:\Users\phili\AppData\Local\Temp\VBA-CSV\Performance\Strings_length_1_1024_x_008_Ascii.csv</t>
  </si>
  <si>
    <t>C:\Users\phili\AppData\Local\Temp\VBA-CSV\Performance\Strings_length_2_1024_x_008_Ascii.csv</t>
  </si>
  <si>
    <t>C:\Users\phili\AppData\Local\Temp\VBA-CSV\Performance\Strings_length_4_1024_x_008_Ascii.csv</t>
  </si>
  <si>
    <t>C:\Users\phili\AppData\Local\Temp\VBA-CSV\Performance\Strings_length_8_1024_x_008_Ascii.csv</t>
  </si>
  <si>
    <t>C:\Users\phili\AppData\Local\Temp\VBA-CSV\Performance\Strings_length_16_1024_x_008_Ascii.csv</t>
  </si>
  <si>
    <t>C:\Users\phili\AppData\Local\Temp\VBA-CSV\Performance\Strings_length_32_1024_x_008_Ascii.csv</t>
  </si>
  <si>
    <t>C:\Users\phili\AppData\Local\Temp\VBA-CSV\Performance\Strings_length_64_1024_x_008_Ascii.csv</t>
  </si>
  <si>
    <t>C:\Users\phili\AppData\Local\Temp\VBA-CSV\Performance\Strings_length_128_1024_x_008_Ascii.csv</t>
  </si>
  <si>
    <t>C:\Users\phili\AppData\Local\Temp\VBA-CSV\Performance\Strings_length_256_1024_x_008_Ascii.csv</t>
  </si>
  <si>
    <t>C:\Users\phili\AppData\Local\Temp\VBA-CSV\Performance\Strings_length_512_1024_x_008_Ascii.csv</t>
  </si>
  <si>
    <t>C:\Users\phili\AppData\Local\Temp\VBA-CSV\Performance\Strings_length_1024_1024_x_008_Ascii.csv</t>
  </si>
  <si>
    <t>C:\Users\phili\AppData\Local\Temp\VBA-CSV\Performance\Strings_length_2048_1024_x_008_Ascii.csv</t>
  </si>
  <si>
    <t>C:\Users\phili\AppData\Local\Temp\VBA-CSV\Performance\Strings_length_4096_1024_x_008_Ascii.csv</t>
  </si>
  <si>
    <t>C:\Users\phili\AppData\Local\Temp\VBA-CSV\Performance\Strings_length_8192_1024_x_008_Ascii.csv</t>
  </si>
  <si>
    <t>C:\Users\phili\AppData\Local\Temp\VBA-CSV\Performance\Strings_length_16384_1024_x_008_Ascii.csv</t>
  </si>
  <si>
    <t>C:\Users\phili\AppData\Local\Temp\VBA-CSV\Performance\Quoted_Strings_length_3_1024_x_008_Ascii.csv</t>
  </si>
  <si>
    <t>C:\Users\phili\AppData\Local\Temp\VBA-CSV\Performance\Quoted_Strings_length_4_1024_x_008_Ascii.csv</t>
  </si>
  <si>
    <t>C:\Users\phili\AppData\Local\Temp\VBA-CSV\Performance\Quoted_Strings_length_6_1024_x_008_Ascii.csv</t>
  </si>
  <si>
    <t>C:\Users\phili\AppData\Local\Temp\VBA-CSV\Performance\Quoted_Strings_length_10_1024_x_008_Ascii.csv</t>
  </si>
  <si>
    <t>C:\Users\phili\AppData\Local\Temp\VBA-CSV\Performance\Quoted_Strings_length_18_1024_x_008_Ascii.csv</t>
  </si>
  <si>
    <t>C:\Users\phili\AppData\Local\Temp\VBA-CSV\Performance\Quoted_Strings_length_34_1024_x_008_Ascii.csv</t>
  </si>
  <si>
    <t>C:\Users\phili\AppData\Local\Temp\VBA-CSV\Performance\Quoted_Strings_length_66_1024_x_008_Ascii.csv</t>
  </si>
  <si>
    <t>C:\Users\phili\AppData\Local\Temp\VBA-CSV\Performance\Quoted_Strings_length_130_1024_x_008_Ascii.csv</t>
  </si>
  <si>
    <t>C:\Users\phili\AppData\Local\Temp\VBA-CSV\Performance\Quoted_Strings_length_258_1024_x_008_Ascii.csv</t>
  </si>
  <si>
    <t>C:\Users\phili\AppData\Local\Temp\VBA-CSV\Performance\Quoted_Strings_length_514_1024_x_008_Ascii.csv</t>
  </si>
  <si>
    <t>C:\Users\phili\AppData\Local\Temp\VBA-CSV\Performance\Quoted_Strings_length_1026_1024_x_008_Ascii.csv</t>
  </si>
  <si>
    <t>C:\Users\phili\AppData\Local\Temp\VBA-CSV\Performance\Quoted_Strings_length_2050_1024_x_008_Ascii.csv</t>
  </si>
  <si>
    <t>C:\Users\phili\AppData\Local\Temp\VBA-CSV\Performance\Quoted_Strings_length_4098_1024_x_008_Ascii.csv</t>
  </si>
  <si>
    <t>C:\Users\phili\AppData\Local\Temp\VBA-CSV\Performance\Quoted_Strings_length_8194_1024_x_008_Ascii.csv</t>
  </si>
  <si>
    <t>C:\Users\phili\AppData\Local\Temp\VBA-CSV\Performance\Quoted_Strings_length_16386_1024_x_008_Ascii.csv</t>
  </si>
  <si>
    <t>Parse Time v Num Rows. Log Scales.
One column of 1-char fields.</t>
  </si>
  <si>
    <t>Reworked performance testing to include comparison with Julia.</t>
  </si>
  <si>
    <t>test_not_delimited.txt</t>
  </si>
  <si>
    <t>test_too_few_headers.csv</t>
  </si>
  <si>
    <t>XYZ</t>
  </si>
  <si>
    <t>test_quoted_headers.csv</t>
  </si>
  <si>
    <t>Y-M/D</t>
  </si>
  <si>
    <t xml:space="preserve">1.5,"N"
</t>
  </si>
  <si>
    <t xml:space="preserve">1.5,"N"
2,"N"
</t>
  </si>
  <si>
    <t>test_dateformat.csv</t>
  </si>
  <si>
    <t>YYYY-MM-DD</t>
  </si>
  <si>
    <t xml:space="preserve">1,2,3
False,True,False
</t>
  </si>
  <si>
    <t xml:space="preserve">1,1,2,2
"NB","BN","N","B"
</t>
  </si>
  <si>
    <t>https://raw.githubusercontent.com/fivethirtyeight/data/master/airline-safety/airline-safety.csv</t>
  </si>
  <si>
    <t>This file does not have windows line endings, despite its name.</t>
  </si>
  <si>
    <t xml:space="preserve">0,2,3,4,5,6,7,8
False,"N","B","D","E","NQ","BQ","EQ"
</t>
  </si>
  <si>
    <t xml:space="preserve">-2,2,3,4,5,6,7,8
False,"N","B","D","E","NQ","BQ","EQ"
</t>
  </si>
  <si>
    <t xml:space="preserve">0,2,3,4
False,"XX","B","D"
</t>
  </si>
  <si>
    <t xml:space="preserve">3,4,5
#DIV/0!,"D","E"
</t>
  </si>
  <si>
    <t xml:space="preserve">"Col A","Col B","Col C"
"N","N","N"
</t>
  </si>
  <si>
    <t>test_various_time_formats.csv</t>
  </si>
  <si>
    <t>DN</t>
  </si>
  <si>
    <t>test_y-m-d_dates_with_fractional_seconds.csv</t>
  </si>
  <si>
    <t>Deal with times with fractional seconds - CDate does not cope with them.</t>
  </si>
  <si>
    <t>Test Results</t>
  </si>
  <si>
    <t>Test</t>
  </si>
  <si>
    <t>Chart_3_Time_v_Rows.jpg</t>
  </si>
  <si>
    <t>Chart_2_Time_v_Rows.jpg</t>
  </si>
  <si>
    <t>Chart_1_Time_v_Rows.jpg</t>
  </si>
  <si>
    <t>Chart_4_Time_v_Rows.jpg</t>
  </si>
  <si>
    <t>Chart_5_Time_v_Cols.jpg</t>
  </si>
  <si>
    <t>Chart_6_Time_v_FieldLength.jpg</t>
  </si>
  <si>
    <t>Chart_7_Time_v_FieldLength.jpg</t>
  </si>
  <si>
    <t>Parse Time v Num Rows. Log Scales.
One column of 32-char fields.</t>
  </si>
  <si>
    <t>Parse Time v Num Rows. Log Scales.
One column of 20-char fields with embedded breaks.</t>
  </si>
  <si>
    <t>Parse Time v Num Rows. Log Scales.
10 columns of 17-char numeric fields (no quotes).</t>
  </si>
  <si>
    <t>Parse Time v Num Cols. Log Scales.
8 rows of 16-char fields (no quotes).</t>
  </si>
  <si>
    <t>Parse Time v Field Length. Log Scales.
1024 rows, 8 columns. Fields not quoted.</t>
  </si>
  <si>
    <t>Parse Time v Field Length. Log Scales.
1024 rows, 8 columns. Fields quoted.</t>
  </si>
  <si>
    <t>Workbook now more "portable" i.e. folder locations all relative to the path of the workbook itself.</t>
  </si>
  <si>
    <t>The expressions some, but not all, strings for which elements are</t>
  </si>
  <si>
    <t>&lt;-- see TestResults worksheet.</t>
  </si>
  <si>
    <t>Code of modWrappers moved to modCSVPerformance</t>
  </si>
  <si>
    <t>https://vincentarelbundock.github.io/Rdatasets/csv/carData/TitanicSurvival.csv</t>
  </si>
  <si>
    <t>Changes to compile on 32bit.</t>
  </si>
  <si>
    <t>Deleted temporary sheets used during previous release.</t>
  </si>
  <si>
    <t>Added 2 missing tests - 110 and 124.</t>
  </si>
  <si>
    <t>Fixed compile errors when modCSVReadWrite is "stand-alone".</t>
  </si>
  <si>
    <t>Re-ran performance tests.</t>
  </si>
  <si>
    <t>Recovering from Git woes and their consequences for tests.</t>
  </si>
  <si>
    <t>Amending Tests</t>
  </si>
  <si>
    <t>Updated docstrings.</t>
  </si>
  <si>
    <t>Removed two old Performance sheets.</t>
  </si>
  <si>
    <t>TestNo</t>
  </si>
  <si>
    <t>test_headers_in_fixed_width_file.csv</t>
  </si>
  <si>
    <t>HeaderRow now trimmed.</t>
  </si>
  <si>
    <t>Renamed functions sNRows -&gt; NRows etc.</t>
  </si>
  <si>
    <t>Changes to method CastToDate</t>
  </si>
  <si>
    <t>Can now (optionally) set array lower bounds to zero.</t>
  </si>
  <si>
    <t>Improved speed of method CastToDate.</t>
  </si>
  <si>
    <t>test_array_lower_bounds.csv</t>
  </si>
  <si>
    <t>Improved "word-wrapping" in modCSVReadWrite.</t>
  </si>
  <si>
    <t>Docstring changes.</t>
  </si>
  <si>
    <t>Ran method AmendVBACode</t>
  </si>
  <si>
    <t>mid -&gt; mid$</t>
  </si>
  <si>
    <t>Change to InferSourceType</t>
  </si>
  <si>
    <t>Code comments only.</t>
  </si>
  <si>
    <t>1,2,3</t>
  </si>
  <si>
    <t>Added test for FileName being literal with no line feed.</t>
  </si>
  <si>
    <t>Experimenting with using ADODB.Stream in place of Scripting.TextStream</t>
  </si>
  <si>
    <t>All tests pass with ADODB.Stream, need to check performance.</t>
  </si>
  <si>
    <t>ReadTextWrapper mostly solves the performance problem.</t>
  </si>
  <si>
    <t>Now use ADODB.Stream for UTF-8 files and Scripting.Stream for ASCII, ANSI and UTF-16.</t>
  </si>
  <si>
    <t>UTF-8</t>
  </si>
  <si>
    <t>modCSVReadWrite has no dependencies on other modules - test by copying to new project and compiling.</t>
  </si>
  <si>
    <t>This data generated 19-September-2021 23:04:21</t>
  </si>
  <si>
    <t>255_characters-ANSI.csv</t>
  </si>
  <si>
    <t>255_characters-UTF-8.csv</t>
  </si>
  <si>
    <t>255_characters-UTF-8-BOM.csv</t>
  </si>
  <si>
    <t>255_characters-UTF-16-BE-BOM.csv</t>
  </si>
  <si>
    <t>255_characters-UTF-16-LE-BOM.csv</t>
  </si>
  <si>
    <t>Added five more tests to be sure we interpret ANSI, UTF-8, UTF-8-BOM, UTF-16-LE-BOM and UTF-16-BE-BOM correctly.</t>
  </si>
  <si>
    <t>File has no BOM</t>
  </si>
  <si>
    <t>Changes on Test sheet.</t>
  </si>
  <si>
    <t>Ran MZTools &gt; Clean Project.</t>
  </si>
  <si>
    <t>Ran AmendVBA</t>
  </si>
  <si>
    <t>Rewrote ShowTextFile to work for files with Mac line endings.</t>
  </si>
  <si>
    <t>Method ParseTextFile replaces methods ShowTextFile and SplitCSVContents. Better performance when Delimited = False.</t>
  </si>
  <si>
    <t>Corrected typos on worksheet "Test".</t>
  </si>
  <si>
    <t>Tests lines starting with delimiters when IgnoreRepeated = true, This would be a candidate for column-by-column ConvertTypes</t>
  </si>
  <si>
    <t>File has Mac line endings</t>
  </si>
  <si>
    <t>Last Field in file is neither ISO8601 (no T present) but is handled correctly by Y-M-D as Y-M-D now handles part seconds.</t>
  </si>
  <si>
    <t>Fixed bug that SkipToRow was not defaulting to HeaderRowNum+1 when omitted.</t>
  </si>
  <si>
    <t>More tests using files from the Julia CSV.jl test suite.</t>
  </si>
  <si>
    <t>Reduced the number of lines&gt; 122 in length</t>
  </si>
  <si>
    <t>Enedis_smart_meter_data.csv</t>
  </si>
  <si>
    <t>test_bad_D-M-Y.csv</t>
  </si>
  <si>
    <t>test_bad_M-D-Y.csv</t>
  </si>
  <si>
    <t>test_bad_Y-M-D.csv</t>
  </si>
  <si>
    <t>test_good_D-M-Y.csv</t>
  </si>
  <si>
    <t>test_good_M-D-Y.csv</t>
  </si>
  <si>
    <t>test_good_Y-M-D.csv</t>
  </si>
  <si>
    <t>utf_8_with_bom.csv</t>
  </si>
  <si>
    <t>Added tests for date-time parsing, including decimal fractions of a second for D-M-Y, M-D-Y and Y-M-D.</t>
  </si>
  <si>
    <t>Deleted older of the two Performance sheets.</t>
  </si>
  <si>
    <t>Added to TODO list.</t>
  </si>
  <si>
    <t>CSVWrite now takes argument Encoding rather than Unicode.</t>
  </si>
  <si>
    <t>Late bind to ADODB. It would make installation simpler if late bound to Scripting run time and regular expressions but that I suspect that would hit performance.</t>
  </si>
  <si>
    <t>Work on 32k/255 limit for returning strings to Excel</t>
  </si>
  <si>
    <t>Sorted methods in module modCSVReadWrite</t>
  </si>
  <si>
    <t>test_32K_limit.csv</t>
  </si>
  <si>
    <t>Added tests for breach of 32k limit on field length when calling from Excel.</t>
  </si>
  <si>
    <t>My Repo</t>
  </si>
  <si>
    <t>https://github.com/PGS62/VBA-CSV</t>
  </si>
  <si>
    <t>Added code to generate CSVReadTitanic.gif.</t>
  </si>
  <si>
    <t>Dates</t>
  </si>
  <si>
    <t>Strings</t>
  </si>
  <si>
    <t>Text</t>
  </si>
  <si>
    <t>Data</t>
  </si>
  <si>
    <t>CSVWrite</t>
  </si>
  <si>
    <t>CSVRead</t>
  </si>
  <si>
    <t>Changes to sheet GIF.</t>
  </si>
  <si>
    <t>CSVRead (Delimited = FALSE)</t>
  </si>
  <si>
    <t>Nums</t>
  </si>
  <si>
    <t>Arg DateFormat to CSVRead now defaults to Y-M-D.</t>
  </si>
  <si>
    <t>Merged src and dev folders. Deleted variable HasBOM as no longer needed.</t>
  </si>
  <si>
    <t>Work on Titanic GIF.</t>
  </si>
  <si>
    <t>Bools</t>
  </si>
  <si>
    <t>Work on second GIF</t>
  </si>
  <si>
    <t>A, comma</t>
  </si>
  <si>
    <t>"Quotes"</t>
  </si>
  <si>
    <t>A
LF</t>
  </si>
  <si>
    <t>Test equality (A2:D7=A23:D28)</t>
  </si>
  <si>
    <t>Work on third GIF</t>
  </si>
  <si>
    <t>https://stackoverflow.com/questions/12259595/load-csv-file-into-a-vba-array-rather-than-excel-sheet?</t>
  </si>
  <si>
    <t>https://stackoverflow.com/questions/68354563/difficulty-forcing-vba-to-parse-dates-in-us-uk-format</t>
  </si>
  <si>
    <t>https://stackoverflow.com/questions/6780765/parse-csv-ignoring-commas-inside-string-literals-in-vba</t>
  </si>
  <si>
    <t>Stackoverflow questions</t>
  </si>
  <si>
    <t>https://www.contextis.com/en/blog/comma-separated-vulnerabilities</t>
  </si>
  <si>
    <t>Article on security vulnerability of CSV files</t>
  </si>
  <si>
    <t>https://www.papaparse.com/</t>
  </si>
  <si>
    <t>Javascript</t>
  </si>
  <si>
    <t>Added hyperlinks etc on this sheet.</t>
  </si>
  <si>
    <t>https://dev.to/nastyox1/8-concrete-steps-to-get-stars-on-github-355c</t>
  </si>
  <si>
    <t>Promotion</t>
  </si>
  <si>
    <t>First GIF revisited.</t>
  </si>
  <si>
    <t>Changes prompted by RubberDuck analysis.</t>
  </si>
  <si>
    <t>Re-imported sdkn104 code also.</t>
  </si>
  <si>
    <t>This data generated 30-September-2021 08:35:08</t>
  </si>
  <si>
    <t>C:\Projects\VBA-CSV\julia\juliaparsetimes(CSV_version_main_as_of_29-Aug-2021).csv</t>
  </si>
  <si>
    <t>C:\Projects\VBA-CSV\julia\juliaparsetimes_CSV_version_0.9.0.csv</t>
  </si>
  <si>
    <t>CSV.jl
v0.9.0</t>
  </si>
  <si>
    <t>Performance - shows regression in Julia's performance from version 0.8.5+ to version 0.9.0</t>
  </si>
  <si>
    <t>This data generated 30-September-2021 14:37:17</t>
  </si>
  <si>
    <t>CSVRead
v0.14</t>
  </si>
  <si>
    <t>CSVRead
v0.4</t>
  </si>
  <si>
    <t>Re-ran performance tests. Strangely there seems to have been a regression in Julia's performance...</t>
  </si>
  <si>
    <t>Agree?</t>
  </si>
  <si>
    <t>Expected</t>
  </si>
  <si>
    <t>https://github.com/osiegmar/JavaCsvComparison</t>
  </si>
  <si>
    <t>Added sheet NotRFC4180.</t>
  </si>
  <si>
    <t>Parsing non-standard CSV</t>
  </si>
  <si>
    <t>Work on non-RFC4180</t>
  </si>
  <si>
    <t>ArrayFromCSVfile</t>
  </si>
  <si>
    <t>This data generated 05-October-2021 19:03:58</t>
  </si>
  <si>
    <t>Added another VBA CSV parser to those tested by Performance-testing code. It's the top-voted answer on the most relevant StackOverflow question (at https://stackoverflow.com/questions/12259595/load-csv-file-into-a-vba-array-rather-than-excel-sheet?)</t>
  </si>
  <si>
    <t>Removed line numbers.</t>
  </si>
  <si>
    <t>Method TimeParsers now adjusts for the overhead of calling ElapsedTime within the timing loop.</t>
  </si>
  <si>
    <t>Improved error handling in method Download.</t>
  </si>
  <si>
    <t>Interesting comments on possible errors when parsing a csv file</t>
  </si>
  <si>
    <t>See also</t>
  </si>
  <si>
    <t>https://github.com/22222/CsvTextFieldParser#error-handling</t>
  </si>
  <si>
    <t>Tweaked method PrepareForRelease.</t>
  </si>
  <si>
    <t>C:\Users\phili\AppData\Local\Temp\VBA-CSV\Performance\Strings_length_1_0002_x_002_Ascii.csv</t>
  </si>
  <si>
    <t>C:\Users\phili\AppData\Local\Temp\VBA-CSV\Performance\Strings_length_1_0004_x_004_Ascii.csv</t>
  </si>
  <si>
    <t>C:\Users\phili\AppData\Local\Temp\VBA-CSV\Performance\Strings_length_1_0008_x_008_Ascii.csv</t>
  </si>
  <si>
    <t>C:\Users\phili\AppData\Local\Temp\VBA-CSV\Performance\Strings_length_1_0016_x_016_Ascii.csv</t>
  </si>
  <si>
    <t>C:\Users\phili\AppData\Local\Temp\VBA-CSV\Performance\Strings_length_1_0032_x_032_Ascii.csv</t>
  </si>
  <si>
    <t>C:\Users\phili\AppData\Local\Temp\VBA-CSV\Performance\Strings_length_1_0064_x_064_Ascii.csv</t>
  </si>
  <si>
    <t>C:\Users\phili\AppData\Local\Temp\VBA-CSV\Performance\Strings_length_1_0128_x_128_Ascii.csv</t>
  </si>
  <si>
    <t>C:\Users\phili\AppData\Local\Temp\VBA-CSV\Performance\Strings_length_1_0256_x_256_Ascii.csv</t>
  </si>
  <si>
    <t>C:\Users\phili\AppData\Local\Temp\VBA-CSV\Performance\Strings_length_1_0512_x_512_Ascii.csv</t>
  </si>
  <si>
    <t>C:\Users\phili\AppData\Local\Temp\VBA-CSV\Performance\Strings_length_1_1024_x_1024_Ascii.csv</t>
  </si>
  <si>
    <t>C:\Users\phili\AppData\Local\Temp\VBA-CSV\Performance\Strings_length_1_2048_x_2048_Ascii.csv</t>
  </si>
  <si>
    <t>C:\Users\phili\AppData\Local\Temp\VBA-CSV\Performance\Strings_length_1_4096_x_4096_Ascii.csv</t>
  </si>
  <si>
    <t>C:\Users\phili\AppData\Local\Temp\VBA-CSV\Performance\Strings_length_1_8192_x_8192_Ascii.csv</t>
  </si>
  <si>
    <t>Num Cols and Rows</t>
  </si>
  <si>
    <t>Chart_1_Time_v_N for file with N rows and N columns.jpg</t>
  </si>
  <si>
    <t>Parse Time v N. Log Scales.
N columns, N rows of 1-char fields.</t>
  </si>
  <si>
    <t>This data generated 08-October-2021 19:26:26</t>
  </si>
  <si>
    <t>More performance testing</t>
  </si>
  <si>
    <t>CSVWrite now accepts zero-dimensional Data.</t>
  </si>
  <si>
    <t>CSVWrite now accepts one-dimensional Data.</t>
  </si>
  <si>
    <t>Reverted to 137 as 138 corrupted.</t>
  </si>
  <si>
    <t>Reinstated changes that were lost in 138.</t>
  </si>
  <si>
    <t>Comments in module modCSVTestRDatasets.</t>
  </si>
  <si>
    <t>Added to ToDo list.</t>
  </si>
  <si>
    <t>In release 120 (or soon after) I followed suggestions from RubberDuck code analysis to explicitly declare all arguments as ByVal or ByRef with preference for ByVal. But I now believe that caused a performance hit, especially when ConvertTypes is not FALSE. Reverted declarations to as of version 119. I now declare as follows:
ByVal = argument will be changed in function and we don't want that change to be visible to the caller.
ByRef = argument will be changed in function and we DO want that change to be visible to the caller.
Silent = argument won't be changed in the function, so pass by reference (the default) for better speed.</t>
  </si>
  <si>
    <t>Moved performance testing methods out of modCSVReadWrite. 331 fewer loc.</t>
  </si>
  <si>
    <t>Vba code is now exported to folder c:\Projects\&lt;ProjectName&gt;\vba\&lt;WorkbookName&gt;</t>
  </si>
  <si>
    <t>Now use SolumAddin for exporting VBA code.</t>
  </si>
  <si>
    <t>test_skiptorow_and_headerrow_equal_and_greater_than_1.csv</t>
  </si>
  <si>
    <t>test_date_separator_is_space.csv</t>
  </si>
  <si>
    <t>D M Y</t>
  </si>
  <si>
    <t>Added arguments TrueString and FalseString to CSVWrite.</t>
  </si>
  <si>
    <t>Bumped tag to 16.</t>
  </si>
  <si>
    <t>Tested on Excel 2010, with necessary changes to test code.</t>
  </si>
  <si>
    <t>Now know that for Excel 2013 function MaxStringLengthInArray should return 255. Also changes to code that detects that an array to be returned to Excel contains a too-long string.</t>
  </si>
  <si>
    <t>test_32K_limit_quote_handling.csv</t>
  </si>
  <si>
    <t>Improved handling of files containing long fields - length of field is now tested after "unquoting".</t>
  </si>
  <si>
    <t>test_32K_limit_quote_handling_2.csv</t>
  </si>
  <si>
    <t>CSVWrite, improved validation of TrueString and FalseString. Added one more test for CSVRead.</t>
  </si>
  <si>
    <t>yes</t>
  </si>
  <si>
    <t>no</t>
  </si>
  <si>
    <t>Fixed compile error. Added test 207.</t>
  </si>
  <si>
    <t>Tweaked method ValidateTrueAndFalseStrings. Removed worksheet Adhoc.</t>
  </si>
  <si>
    <t>a</t>
  </si>
  <si>
    <t>b</t>
  </si>
  <si>
    <t>y</t>
  </si>
  <si>
    <t>2/2/2</t>
  </si>
  <si>
    <t>"sdfsdf"</t>
  </si>
  <si>
    <t>"sdfvsdfv</t>
  </si>
  <si>
    <t>sdfv"sdf</t>
  </si>
  <si>
    <t>sadfsdf"sdfv"</t>
  </si>
  <si>
    <t>1e6</t>
  </si>
  <si>
    <t>-1</t>
  </si>
  <si>
    <t>2 2 2</t>
  </si>
  <si>
    <t>2 feb 2002</t>
  </si>
  <si>
    <t>2 xxx 2002</t>
  </si>
  <si>
    <t>xxx</t>
  </si>
  <si>
    <t>Method ValidateTrueAndFalseStrings now rejects strings containing line feed, carriage return, delimiter.</t>
  </si>
  <si>
    <t>Method ValidateTrueAndFalseStrings now rejects strings containing line feed, carriage return, delimiter (cont.)</t>
  </si>
  <si>
    <t>CSVRead: better handling for when Booleans in file are represented by quoted strings. E.g. https://vincentarelbundock.github.io/Rdatasets/csv/carData/TitanicSurvival.csv where the TrueString is quoted yes and FalseString is quoted no.</t>
  </si>
  <si>
    <t>31 12 2002</t>
  </si>
  <si>
    <t>12 31 2002</t>
  </si>
  <si>
    <t>2002 12 31</t>
  </si>
  <si>
    <t>2002 31 12</t>
  </si>
  <si>
    <t xml:space="preserve">
</t>
  </si>
  <si>
    <t>_x000D_</t>
  </si>
  <si>
    <t>TrueString</t>
  </si>
  <si>
    <t>FalseString</t>
  </si>
  <si>
    <t>false</t>
  </si>
  <si>
    <t>true</t>
  </si>
  <si>
    <t>Tweaks to CSVWrite including changed behaviour if DateFormat is passed as null string (as opposed to being omitted). Old behaviour: date format used in output would depend on the Windows locale. New behaviour: date format used is YYYY-MM-DD, i.e. same as omitting the argument.</t>
  </si>
  <si>
    <t>This data generated 28-October-2022 12:23:00</t>
  </si>
  <si>
    <t>CSVRead
v0.17</t>
  </si>
  <si>
    <t>Expected output</t>
  </si>
  <si>
    <t>#CSVWrite: TrueString cannot take the value 'false'!</t>
  </si>
  <si>
    <t>#CSVWrite: FalseString cannot take the value 'true'!</t>
  </si>
  <si>
    <t>#CSVWrite: Got 'xxx' for both TrueString and FalseString, but these cannot be equal to one another!</t>
  </si>
  <si>
    <t xml:space="preserve">"a","b"
1,x
3,y
</t>
  </si>
  <si>
    <t xml:space="preserve">"a","b"
1,"sdfsdf"
3,y
</t>
  </si>
  <si>
    <t xml:space="preserve">"a","b"
1,2 xxx 2002
3,y
</t>
  </si>
  <si>
    <t>#CSVWrite: Got '1' as TrueString but that's not valid because it represents a number!</t>
  </si>
  <si>
    <t>#CSVWrite: Got '1e6' as TrueString but that's not valid because it represents a number!</t>
  </si>
  <si>
    <t>#CSVWrite: Got '-1' as TrueString but that's not valid because it represents a number!</t>
  </si>
  <si>
    <t>#CSVWrite: TrueString contains a line feed character (ascii 10), which is not permitted!</t>
  </si>
  <si>
    <t>#CSVWrite: TrueString contains a carriage return character (ascii 13), which is not permitted!</t>
  </si>
  <si>
    <t>#CSVWrite: Got '1' as FalseString but that's not valid because it represents a number!</t>
  </si>
  <si>
    <t>#CSVWrite: Got '1e6' as FalseString but that's not valid because it represents a number!</t>
  </si>
  <si>
    <t>#CSVWrite: Got '-1' as FalseString but that's not valid because it represents a number!</t>
  </si>
  <si>
    <t>#CSVWrite: FalseString contains a line feed character (ascii 10), which is not permitted!</t>
  </si>
  <si>
    <t>#CSVWrite: FalseString contains a carriage return character (ascii 13), which is not permitted!</t>
  </si>
  <si>
    <t xml:space="preserve">"a","b"
1,xxx
3,2002 31 12
</t>
  </si>
  <si>
    <t>All agree?</t>
  </si>
  <si>
    <t>&lt;- Shift F9 to update</t>
  </si>
  <si>
    <t>#CSVWrite: Got '2 feb 2002' as TrueString but that's not valid because it represents a date!</t>
  </si>
  <si>
    <t>#CSVWrite: Got '2 feb 2002' as FalseString but that's not valid because it represents a date!</t>
  </si>
  <si>
    <t>#CSVWrite: Got '31 12 2002' as FalseString but that's not valid because it represents a date!</t>
  </si>
  <si>
    <t>#CSVWrite: Got '12 31 2002' as FalseString but that's not valid because it represents a date!</t>
  </si>
  <si>
    <t>#CSVWrite: Got '2002 12 31' as FalseString but that's not valid because it represents a date!</t>
  </si>
  <si>
    <t>#CSVWrite: When TrueString contains any double quote characters they must be at the start, the end and nowhere else!</t>
  </si>
  <si>
    <t>#CSVWrite: When FalseString contains any double quote characters they must be at the start, the end and nowhere else!</t>
  </si>
  <si>
    <t>Tests pass (Button Test on worksheet Test)</t>
  </si>
  <si>
    <t>Round trip tests pass (VBA method RoundTripTest)</t>
  </si>
  <si>
    <t>Removed commented-out module modCSVDevUtils. Tweak to method ValidateBooleanRepresentation. Amended variable declaration (automatically, via a script).</t>
  </si>
  <si>
    <t>Code comments about intellisense.</t>
  </si>
  <si>
    <t>foo</t>
  </si>
  <si>
    <t>"foo"</t>
  </si>
  <si>
    <t>"foo</t>
  </si>
  <si>
    <t xml:space="preserve">foo,"foo"
1,2
</t>
  </si>
  <si>
    <t>Updated ref at top of modules to version numbers. NB two edits required.</t>
  </si>
  <si>
    <t>Y-D-M</t>
  </si>
  <si>
    <t>this file does not exists.csv</t>
  </si>
  <si>
    <t>Foo</t>
  </si>
  <si>
    <t>Four_by_four_ragged.csv</t>
  </si>
  <si>
    <t xml:space="preserve">"a","b"
"c,d
</t>
  </si>
  <si>
    <t>F</t>
  </si>
  <si>
    <t>x""y,z</t>
  </si>
  <si>
    <t>foo"</t>
  </si>
  <si>
    <t>"f"oo"</t>
  </si>
  <si>
    <t xml:space="preserve">0,1
True,False
</t>
  </si>
  <si>
    <t>CSVRead: Now reject elements of TrueStrings, FalseStrings and MissingStrings that are not valid fields of a CSV file. Added tests 209 to 232 (to increase code coverage). Use &amp; instead of + for string concatenation. Fixed edge case in CSVRead with regards to missing fields in ragged files.</t>
  </si>
  <si>
    <t>20x20_triangular.csv</t>
  </si>
  <si>
    <t>CSVWrite was not correctly handling argument QuoteAllStrings when the delimiter was not a comma. CSVRead fix to another edge case re ragged files and ShowMissingsAs.</t>
  </si>
  <si>
    <t>QuoteAllStrings</t>
  </si>
  <si>
    <t>DateTimeFormat</t>
  </si>
  <si>
    <t>EOL</t>
  </si>
  <si>
    <t>Output</t>
  </si>
  <si>
    <t>Unix</t>
  </si>
  <si>
    <t>UTF-10</t>
  </si>
  <si>
    <t>c:\Temp\Foo.csv</t>
  </si>
  <si>
    <t>Data2</t>
  </si>
  <si>
    <t>1,1</t>
  </si>
  <si>
    <t>1,2</t>
  </si>
  <si>
    <t>2,1</t>
  </si>
  <si>
    <t>2,2</t>
  </si>
  <si>
    <t>;</t>
  </si>
  <si>
    <t xml:space="preserve">"1,1","1,2"
"2,1","2,2"
</t>
  </si>
  <si>
    <t xml:space="preserve">1,1;1,2
2,1;2,2
</t>
  </si>
  <si>
    <t>Data3</t>
  </si>
  <si>
    <t>Ba,r</t>
  </si>
  <si>
    <t xml:space="preserve">true,Foo
false,"Ba,r"
1,3.14159265358979
#DIV/0!,#N/A
</t>
  </si>
  <si>
    <t xml:space="preserve">true,"Foo"
false,"Ba,r"
1,3.14159265358979
#DIV/0!,#N/A
</t>
  </si>
  <si>
    <t xml:space="preserve">"1,1";"1,2"
"2,1";"2,2"
</t>
  </si>
  <si>
    <t>CSVWrite tests</t>
  </si>
  <si>
    <t>Recalculate worksheet CSVWriteTests</t>
  </si>
  <si>
    <t>More testing of CSVWrite - important to test aspects of CSVWrite that are not tested in the round-trip tests, e.g. invalid inputs and behaviour when returning to worksheet and when QuoteAllStrings is FALSE.</t>
  </si>
  <si>
    <t>In addition to the code of the "round trip tests". So here test aspects not tested in the round trip tests, notably invalid input and QuoteAllStrings = False</t>
  </si>
  <si>
    <t>Round trip tests extended to test various DateTimeFormats. Amended CSVWrite to recognise "ISO" as a DateFormat (was confusing for that to be recognised as DateTimeFormat but not as DateFormat).</t>
  </si>
  <si>
    <t>Improved method InferDelimiter to avoid interpreting the colon inside a date-with-time field as the file delimiter.</t>
  </si>
  <si>
    <t>test_infer_delimiter_first_field_is_datetime_ANSI_comma.csv</t>
  </si>
  <si>
    <t>test_infer_delimiter_first_field_is_datetime_ANSI_Tab.csv</t>
  </si>
  <si>
    <t>test_infer_delimiter_first_field_is_datetime_ANSI_Semi colon.csv</t>
  </si>
  <si>
    <t>test_infer_delimiter_first_field_is_datetime_ANSI_Bar.csv</t>
  </si>
  <si>
    <t>test_infer_delimiter_first_field_is_datetime_UTF-8_comma.csv</t>
  </si>
  <si>
    <t>test_infer_delimiter_first_field_is_datetime_UTF-8_Tab.csv</t>
  </si>
  <si>
    <t>test_infer_delimiter_first_field_is_datetime_UTF-8_Semi colon.csv</t>
  </si>
  <si>
    <t>test_infer_delimiter_first_field_is_datetime_UTF-8_Bar.csv</t>
  </si>
  <si>
    <t>test_infer_delimiter_first_field_is_datetime_UTF-16_comma.csv</t>
  </si>
  <si>
    <t>test_infer_delimiter_first_field_is_datetime_UTF-16_Tab.csv</t>
  </si>
  <si>
    <t>test_infer_delimiter_first_field_is_datetime_UTF-16_Semi colon.csv</t>
  </si>
  <si>
    <t>test_infer_delimiter_first_field_is_datetime_UTF-16_Bar.csv</t>
  </si>
  <si>
    <t>test_inferring_delimiter_when_decimal_is_comma.csv</t>
  </si>
  <si>
    <t>Method InferDelimiter could fail for UTF-8 and UTF-16 files (the BOM was being read as part of the file's contents). Fixed this.</t>
  </si>
  <si>
    <t>Removed breakpoint, removed declared but unused variables.</t>
  </si>
  <si>
    <t>Bumped version to v0.20</t>
  </si>
  <si>
    <t>c:\this\path\does\not\exist.csv</t>
  </si>
  <si>
    <t xml:space="preserve">"a"::"b"
1::T
3::F
</t>
  </si>
  <si>
    <t>#CSVWrite: Delimiter must have at least one character!</t>
  </si>
  <si>
    <t>#CSVWrite: Delimiter cannot start with a double quote, line feed or carriage return!</t>
  </si>
  <si>
    <t>Added tests for CSVWrite. modCSVWrite now uses consts DQ and DQ2 throughout.</t>
  </si>
  <si>
    <t>Improved validation of argument ShowMissingsAs.</t>
  </si>
  <si>
    <t>Tweak to method ReadAllFromStream.</t>
  </si>
  <si>
    <t>Reverted the 4 class modules (garcia code) to as they were in version 145. They had since been amended by MZTools\my AmendVBA code. Did so because my function wrap_ws_garcia has stopped working...</t>
  </si>
  <si>
    <t>Refactored method ParseEncoding. Previously there were two places in the code where we decided whether to use a TextStream or ADODB (according to whether the Encoding argument had been provided or had to be guessed\inferred), now only one place.</t>
  </si>
  <si>
    <t>Added worksheet UnicodeTests</t>
  </si>
  <si>
    <t>This data generated 06-November-2022 12:06:11</t>
  </si>
  <si>
    <t>Changes to method ReadAllFromStream - should give a performance improvement, but need to test whether that is the case.</t>
  </si>
  <si>
    <t>This data generated 06-November-2022 18:56:40</t>
  </si>
  <si>
    <t>Chars_14_to_55295_UTF-8.tsv</t>
  </si>
  <si>
    <t>Chars_14_to_55295_UTF-8_BOM.tsv</t>
  </si>
  <si>
    <t>Chars_14_to_55295_UTF-16_BE_BOM.tsv</t>
  </si>
  <si>
    <t>Chars_14_to_55295_UTF-16_LE_BOM.tsv</t>
  </si>
  <si>
    <t>Removed worksheet UnicodeTests, have replaced by tests 249 to 252.</t>
  </si>
  <si>
    <t>CSVRead
v0.21(176)</t>
  </si>
  <si>
    <t>CSVRead
v0.21(177)</t>
  </si>
  <si>
    <t>Refactored recent changes to modCSVReadWrite.</t>
  </si>
  <si>
    <t>Ran MZTools -&gt; Clean Project.</t>
  </si>
  <si>
    <t>Chars_1_to_65535_UTF-16_LE_BOM.csv</t>
  </si>
  <si>
    <t>Charset is now "windows-1252" for ANSI files.</t>
  </si>
  <si>
    <t>Optimised ReadAllFromStream - ChunkSize now set to 32,768.</t>
  </si>
  <si>
    <t>ToDo</t>
  </si>
  <si>
    <t>Optimise speed for very small files?</t>
  </si>
  <si>
    <t>Added timer functions tic and toc.</t>
  </si>
  <si>
    <t>Removed Stop statement.</t>
  </si>
  <si>
    <t>CSVRead now always uses ADODB text stream (rather than ADODB for some encodings and Scripting.TextStream for other encodings). Refactored and simplified.</t>
  </si>
  <si>
    <t>Change CSVWrite to use ADODB? See http://www.sysmod.com/ADOStream.bas</t>
  </si>
  <si>
    <t>Data4</t>
  </si>
  <si>
    <t>ANSI</t>
  </si>
  <si>
    <t>#CSVWrite: Data contains characters that cannot be written to an ascii file (first found is '✑' with unicode character code 10001). Try calling CSVWrite with argument Encoding as "UTF-8" or "UTF-16"!</t>
  </si>
  <si>
    <t>Reformed error handling. Error handlers in all methods are now simpler just calling new method ReThrow. We now no longer see the "call stack" in the return from CSVRead if the error is "anticipated" (mostly input validation) but we do see the call stack for unanticipated errors.</t>
  </si>
  <si>
    <t>#CSVWrite: EOL must be one of "Windows", "Unix" or "Mac", or the associated end of line characters!</t>
  </si>
  <si>
    <t>Reformed error handling in all the modules.</t>
  </si>
  <si>
    <t>modCSVReadWrite has line numbers</t>
  </si>
  <si>
    <t>Added line numbers to modCSVReadWrite. These will appear in the call stack only for unanticipated errors, i.e. the kind we need to debug.</t>
  </si>
  <si>
    <t>#CSVWrite: Error 'Path not found' when attempting to create file 'c:\this\path\does\not\exist.csv'!</t>
  </si>
  <si>
    <t>Re-ordered methods in modCSVReadWrite.</t>
  </si>
  <si>
    <t>CSVRead
v0.21(190)</t>
  </si>
  <si>
    <t>This data generated 09-November-2022 16:14:31</t>
  </si>
  <si>
    <t>Ran a new set of performance tests. See sheet 'Performance (10)'.</t>
  </si>
  <si>
    <t>Bumped to v0.22</t>
  </si>
  <si>
    <t>Changes on sheet CSVWriteTests.</t>
  </si>
  <si>
    <t>Early bind to ADODB. Will require change to installation instructions.</t>
  </si>
  <si>
    <t>Bumped to v0.23</t>
  </si>
  <si>
    <t>Change to (hopefully) fix bug on non English-language version of Excel. Passing ConvertTypes as True failed on PC with display language of German. Not yet tested though.</t>
  </si>
  <si>
    <t>one_empty_line_windows.csv</t>
  </si>
  <si>
    <t>Added Test254 for a file containing only two characters - a carriage return and a line feed, but test currently fails - need to investigate.</t>
  </si>
  <si>
    <t>All tests passed.</t>
  </si>
  <si>
    <t>a) Removed module modCodeFromStackOverflow.
b) Simplified methods Throw and ReThrow, as a consequence error string now include the "call stack".
c) Changes to tests such that if observed and expected are both error strings that differ but have the same "root cause" then the test passes but with a warning printed to the VBA immediate window.
d) Removed declared-but-unused variables (via MZTools).
e) Changes to round trip testing to pass in TrueStrings and FalseStrings such that tests should work on non English-language PC.</t>
  </si>
  <si>
    <t>Change to expected results for tests to soft code the string representation of True and False, so that tests pass on non English language PCs.</t>
  </si>
  <si>
    <t>Changed CSVWrite so that when called on PC for which the display language of VBA is not English, then errors are written to file using the English-language representation (e.g. #SPILL!). This makes round-tripping work correctly.</t>
  </si>
  <si>
    <t>Bumped to v0.24</t>
  </si>
  <si>
    <t>Simplified method Encode, which now uses a dictionary to handle encoding of Booleans and errors.</t>
  </si>
  <si>
    <t>Further changes to ReThrow. Error strings from CSVRead and CSVWrite are now concise unless m_ErrorStringsEmbedCallStack is set to True.</t>
  </si>
  <si>
    <t>Ensure streams are always closed.</t>
  </si>
  <si>
    <t>1) Bug fix to method ParseCSVContents for case ConvertTypes &lt;&gt; FALSE _and_ SkipToRow &gt; 1 _and_ HeaderRow &gt; 1 _and_ SkipToRow = HeaderRow. Test = 203
2) Argument DateFormat can now use the space character as the separator. e.g. "D M Y" is allowed. Test = 204.</t>
  </si>
  <si>
    <t>Re-imported ws_garcia code - I must have inadvertently changed it when making the Rubberduck-prompted changes and somehow broke it.</t>
  </si>
  <si>
    <t>Added sheet GIF that works in conjunction with workbook VBA-CSV-GIFMaker.xlsm</t>
  </si>
  <si>
    <t>Simplified declaration of CSVRead by not providing unnecessary defaults.</t>
  </si>
  <si>
    <t>Performance turned out to be terrible thanks to bad performance of ADODB.ReadText on large files. Wrote method ReadTextWrapper to (hopefully) solve the problem.</t>
  </si>
  <si>
    <t>Now test all possible responses to bad inputs.</t>
  </si>
  <si>
    <t>Now have two possibilities for DateFormat: ISO and ISOZ, the latter handles datetime with time zone.</t>
  </si>
  <si>
    <t>Add sheet "TimingResults" and module modCompareAgainstAlternatives.</t>
  </si>
  <si>
    <t>Reimported sFileSaveCSV and sFileShow from SolumAddin version 2199. Code does not yet compile</t>
  </si>
  <si>
    <t>Spell-checked this Audit sheet.</t>
  </si>
  <si>
    <t>Added module modCSVWritePerformance, in order to benchmark changes to CSVWrite.</t>
  </si>
  <si>
    <t>Changes to CSVWrite, with hope of improved performance, but not yet tested.</t>
  </si>
  <si>
    <t>Changes in release 208 seem to have more than doubled the speed for CSVWrite for large files. Average time to execute CSVWrite(Data, FileName) when Data is obtained from RDataSets file military.csv (1.4 million rows, 7 cols) falls from 24 seconds to 11 seconds.</t>
  </si>
  <si>
    <t>Refactored CSVWrite.</t>
  </si>
  <si>
    <t>Bumped to v0.25</t>
  </si>
  <si>
    <t>Added error handlers to a couple of methods.</t>
  </si>
  <si>
    <t>Recorded performance of CSVWrite. Edits to rubric at top of modCSVReadWrite.</t>
  </si>
  <si>
    <t>Updated ToDo list.</t>
  </si>
  <si>
    <t>Bumped to v0.26</t>
  </si>
  <si>
    <t>Whitespace only.</t>
  </si>
  <si>
    <t>Method MakeEncoder is now Private - avoids exposing as a worksheet function.</t>
  </si>
  <si>
    <t>Recorded performance of CSVWrite.</t>
  </si>
  <si>
    <t>bb</t>
  </si>
  <si>
    <t>cc</t>
  </si>
  <si>
    <t>test_skiptocol_is_string.csv</t>
  </si>
  <si>
    <t>test_skiptocol_is_string_with_empty_rows.csv</t>
  </si>
  <si>
    <t>test_skiptocol_is_string_with_empty_rows_and_commented_rows.csv</t>
  </si>
  <si>
    <t>SkipToCol and NumCols arguments to CSVRead can now be provided as strings that match into the header row.</t>
  </si>
  <si>
    <t>Removed redundant code.</t>
  </si>
  <si>
    <t>Updated RegisterCSVWrite and docstring for CSVWrite.</t>
  </si>
  <si>
    <t>Added line numbers.</t>
  </si>
  <si>
    <t>test_two_digit_DMY_dates.csv</t>
  </si>
  <si>
    <t>test_two_digit_MDY_dates.csv</t>
  </si>
  <si>
    <t>test_two_digit_YMD_dates.csv</t>
  </si>
  <si>
    <t>Improved parsing of dates: a) Now have constants defining the range of years to which 2-digit years are converted. b) Fixed the possibility for strings to be interpreted as dates even though they did not match the specified DateFormat.</t>
  </si>
  <si>
    <t>Correction to previous release.</t>
  </si>
  <si>
    <t>d/m/yy</t>
  </si>
  <si>
    <t>d/m/yyyy</t>
  </si>
  <si>
    <t>d/mm/yy</t>
  </si>
  <si>
    <t>d/mm/yyyy</t>
  </si>
  <si>
    <t>d/mmm/yy</t>
  </si>
  <si>
    <t>d/mmm/yyyy</t>
  </si>
  <si>
    <t>d/mmmm/yy</t>
  </si>
  <si>
    <t>d/mmmm/yyyy</t>
  </si>
  <si>
    <t>dd/m/yy</t>
  </si>
  <si>
    <t>dd/m/yyyy</t>
  </si>
  <si>
    <t>dd/mm/yy</t>
  </si>
  <si>
    <t>dd/mm/yyyy</t>
  </si>
  <si>
    <t>dd/mmm/yy</t>
  </si>
  <si>
    <t>dd/mmm/yyyy</t>
  </si>
  <si>
    <t>dd/mmmm/yy</t>
  </si>
  <si>
    <t>dd/mmmm/yyyy</t>
  </si>
  <si>
    <t>m/d/yy</t>
  </si>
  <si>
    <t>m/d/yyyy</t>
  </si>
  <si>
    <t>m/dd/yy</t>
  </si>
  <si>
    <t>m/dd/yyyy</t>
  </si>
  <si>
    <t>mm/d/yy</t>
  </si>
  <si>
    <t>mm/d/yyyy</t>
  </si>
  <si>
    <t>mm/dd/yy</t>
  </si>
  <si>
    <t>mm/dd/yyyy</t>
  </si>
  <si>
    <t>mmm/d/yy</t>
  </si>
  <si>
    <t>mmm/d/yyyy</t>
  </si>
  <si>
    <t>mmm/dd/yy</t>
  </si>
  <si>
    <t>mmm/dd/yyyy</t>
  </si>
  <si>
    <t>mmmm/d/yy</t>
  </si>
  <si>
    <t>mmmm/d/yyyy</t>
  </si>
  <si>
    <t>mmmm/dd/yy</t>
  </si>
  <si>
    <t>mmmm/dd/yyyy</t>
  </si>
  <si>
    <t>yy-m-d</t>
  </si>
  <si>
    <t>yy-m-dd</t>
  </si>
  <si>
    <t>yy-mm-d</t>
  </si>
  <si>
    <t>yy-mm-dd</t>
  </si>
  <si>
    <t>yy-mmm-d</t>
  </si>
  <si>
    <t>yy-mmm-dd</t>
  </si>
  <si>
    <t>yy-mmmm-d</t>
  </si>
  <si>
    <t>yy-mmmm-dd</t>
  </si>
  <si>
    <t>yyyy-m-d</t>
  </si>
  <si>
    <t>yyyy-m-dd</t>
  </si>
  <si>
    <t>yyyy-mm-d</t>
  </si>
  <si>
    <t>yyyy-mm-dd</t>
  </si>
  <si>
    <t>yyyy-mmm-d</t>
  </si>
  <si>
    <t>yyyy-mmm-dd</t>
  </si>
  <si>
    <t>yyyy-mmmm-d</t>
  </si>
  <si>
    <t>yyyy-mmmm-dd</t>
  </si>
  <si>
    <t>DateFormats</t>
  </si>
  <si>
    <t>WriteFormat</t>
  </si>
  <si>
    <t>ReadFormat</t>
  </si>
  <si>
    <t>Written</t>
  </si>
  <si>
    <t>ReadBack</t>
  </si>
  <si>
    <t>RoundTripCount</t>
  </si>
  <si>
    <t>IsNumberCount</t>
  </si>
  <si>
    <t>IsTextCount</t>
  </si>
  <si>
    <t>TimeFormat</t>
  </si>
  <si>
    <t>TestID</t>
  </si>
  <si>
    <t>Observed - uses DataTable</t>
  </si>
  <si>
    <t>All Tests Pass?</t>
  </si>
  <si>
    <t>Date Parsing Test</t>
  </si>
  <si>
    <t>Work on date parsing, including new worksheet DateParsingTest</t>
  </si>
  <si>
    <t>WriteFormatDateTime</t>
  </si>
  <si>
    <t>hh:mm:ss.00</t>
  </si>
  <si>
    <t xml:space="preserve">"a","b"
1,2/2/2
3,y
</t>
  </si>
  <si>
    <t xml:space="preserve">"a","b"
1,2 2 2
3,y
</t>
  </si>
  <si>
    <t xml:space="preserve">"a","b"
1,xxx
3,2/2/2
</t>
  </si>
  <si>
    <t xml:space="preserve">"a","b"
1,xxx
3,2 2 2
</t>
  </si>
  <si>
    <t>Recalculate worksheet DateParsingTest</t>
  </si>
  <si>
    <t>&lt;- Shift F9 to update, test for TimeFormat both with and without milliseconds</t>
  </si>
  <si>
    <t>Performance improvements for date parsing.</t>
  </si>
  <si>
    <t>Tweak to ParseDateFormat.</t>
  </si>
  <si>
    <t>Tweak to CastISO8601.</t>
  </si>
  <si>
    <t>Tweak to CastToDouble.</t>
  </si>
  <si>
    <t>Ran "AmendVBA" script.</t>
  </si>
  <si>
    <t>Fix to method ParseDateFromat.</t>
  </si>
  <si>
    <t>test_strange_number_formats.csv</t>
  </si>
  <si>
    <t>Re-wrote method CastToDouble for better speed.</t>
  </si>
  <si>
    <t>RunThisTest</t>
  </si>
  <si>
    <t>Refactor test code - now easy to run a subset of the tests.</t>
  </si>
  <si>
    <t>test_date_format_conflict.csv</t>
  </si>
  <si>
    <t>test_date_format_conflict_2.csv</t>
  </si>
  <si>
    <t>Added two more tests - Test270 &amp; Test271, testing "date format conflicts".</t>
  </si>
  <si>
    <t>Improved error message when file is over 2GB.</t>
  </si>
  <si>
    <t>Added method TestImpactOfTypeConversion</t>
  </si>
  <si>
    <t>Tweaks to TestImpactOfTypeConversion.</t>
  </si>
  <si>
    <t>Deleted worksheets NotRFC4180, Demo, Col-by-col, Sheet1, Notes</t>
  </si>
  <si>
    <t>Re-arranged file locations.</t>
  </si>
  <si>
    <t>Rebased tests 178, 207 &amp; 208. Necessary thanks to changes in file https://vincentarelbundock.github.io/Rdatasets/csv/carData/TitanicSurvival.csv. Example changes: top left element was null string is now text "rownames", yes and no previously appeared quoted, now unquoted.</t>
  </si>
  <si>
    <t>K</t>
  </si>
  <si>
    <t>test_keep_quotes.csv</t>
  </si>
  <si>
    <t>KNB</t>
  </si>
  <si>
    <t>1,TRUE
2,K
3,TRUE
4,TRUE</t>
  </si>
  <si>
    <t>Added tests 272 to 274 to test behaviour of new "K" option to ConvertTypes. Updated "docstrings" for CSVRead and CSVWrite. Updated method RegisterCSVRead.</t>
  </si>
  <si>
    <t>Raw</t>
  </si>
  <si>
    <t>True</t>
  </si>
  <si>
    <t>False</t>
  </si>
  <si>
    <t xml:space="preserve">a,b
1,True
3,False
</t>
  </si>
  <si>
    <t xml:space="preserve">1,1,1,2
2,1,2,2
</t>
  </si>
  <si>
    <t xml:space="preserve">True,Foo
False,Ba,r
1,3.14159265358979
#DIV/0!,#N/A
</t>
  </si>
  <si>
    <t xml:space="preserve">✑,✒
✓,✔
✕,✖
✗,✘
</t>
  </si>
  <si>
    <t>CSVWrite now supports "Raw" as value for QuoteAllStrings argument.</t>
  </si>
  <si>
    <t>#CSVWrite: Encoding must be "ANSI" (the default), "UTF-8", "UTF-16", "UTF-8NOBOM" or "UTF-16NOBOM"!</t>
  </si>
  <si>
    <t>SCVWrite now supports UTF-8NOBOM and UTF-16NOBOM as Encoding argument.</t>
  </si>
  <si>
    <t>Bumped to 0.30.</t>
  </si>
  <si>
    <t>Changes so that the code of modCSVReadWrite compiles when the host application is Word or Powerpoint rather than Excel.</t>
  </si>
  <si>
    <t>Changes in other modules to make it simpler to run tests when the host application is not Excel. Bumped to 0.31.</t>
  </si>
  <si>
    <t>Further changes to make testing on Word, Powerpoint etc. easier.</t>
  </si>
  <si>
    <t>Updated definition of constant Err_Encoding in method ParseEncoding.</t>
  </si>
  <si>
    <t>Can now test CSVWrite when host application is Word/Outlook.</t>
  </si>
  <si>
    <t>All 255 rows shown.</t>
  </si>
  <si>
    <t>Rebased tests 145 and 221.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</si>
</sst>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dd\-mmm\-yyyy"/>
    <numFmt numFmtId="165" formatCode="yyyy\-mm\-dd\Thh:mm:ss"/>
    <numFmt numFmtId="166" formatCode="#,##0_);[Red]\(#,##0\)"/>
    <numFmt numFmtId="167" formatCode="dd\-mmm\-yyyy\ hh:mm:ss"/>
    <numFmt numFmtId="168" formatCode="#,##0;[Red]\-#,##0"/>
    <numFmt numFmtId="169" formatCode="hh:mm"/>
  </numFmts>
  <fonts count="22" x14ac:knownFonts="1">
    <font>
      <sz val="11"/>
      <color theme="1"/>
      <name val="Calibri"/>
      <family val="2"/>
      <scheme val="minor"/>
    </font>
    <font>
      <b/>
      <sz val="11"/>
      <color theme="1"/>
      <name val="Calibri"/>
      <family val="2"/>
      <scheme val="minor"/>
    </font>
    <font>
      <sz val="22"/>
      <color theme="1"/>
      <name val="Calibri"/>
      <family val="2"/>
      <scheme val="minor"/>
    </font>
    <font>
      <i/>
      <sz val="11"/>
      <color theme="1"/>
      <name val="Calibri"/>
      <family val="2"/>
      <scheme val="minor"/>
    </font>
    <font>
      <sz val="11"/>
      <color rgb="FF0000FF"/>
      <name val="Calibri"/>
      <family val="2"/>
      <scheme val="minor"/>
    </font>
    <font>
      <u/>
      <sz val="11"/>
      <color theme="10"/>
      <name val="Calibri"/>
      <family val="2"/>
      <scheme val="minor"/>
    </font>
    <font>
      <sz val="11"/>
      <name val="Calibri"/>
      <family val="2"/>
      <scheme val="minor"/>
    </font>
    <font>
      <b/>
      <sz val="9"/>
      <color indexed="81"/>
      <name val="Tahoma"/>
      <family val="2"/>
    </font>
    <font>
      <sz val="9"/>
      <color indexed="81"/>
      <name val="Tahoma"/>
      <family val="2"/>
    </font>
    <font>
      <b/>
      <sz val="11"/>
      <color rgb="FFFFFFFF"/>
      <name val="Calibri"/>
      <family val="2"/>
      <scheme val="minor"/>
    </font>
    <font>
      <sz val="11"/>
      <color theme="0" tint="-0.24994659260841701"/>
      <name val="Calibri"/>
      <family val="2"/>
      <scheme val="minor"/>
    </font>
    <font>
      <b/>
      <sz val="9.35"/>
      <color theme="1"/>
      <name val="Calibri"/>
      <family val="2"/>
    </font>
    <font>
      <b/>
      <sz val="11"/>
      <color theme="1"/>
      <name val="Calibri"/>
      <family val="2"/>
    </font>
    <font>
      <sz val="11"/>
      <color rgb="FF0070C0"/>
      <name val="Calibri"/>
      <family val="2"/>
      <scheme val="minor"/>
    </font>
    <font>
      <sz val="11"/>
      <color rgb="FF000000"/>
      <name val="Calibri"/>
      <family val="2"/>
    </font>
    <font>
      <i/>
      <sz val="11"/>
      <color rgb="FFFF0000"/>
      <name val="Calibri"/>
      <family val="2"/>
      <scheme val="minor"/>
    </font>
    <font>
      <sz val="11"/>
      <color rgb="FFFF0000"/>
      <name val="Calibri"/>
      <family val="2"/>
      <scheme val="minor"/>
    </font>
    <font>
      <b/>
      <i/>
      <sz val="11"/>
      <color theme="1"/>
      <name val="Calibri"/>
      <family val="2"/>
      <scheme val="minor"/>
    </font>
    <font>
      <sz val="11"/>
      <color theme="0" tint="-0.499984740745262"/>
      <name val="Calibri"/>
      <family val="2"/>
      <scheme val="minor"/>
    </font>
    <font>
      <b/>
      <sz val="11"/>
      <color rgb="FFFF0000"/>
      <name val="Calibri"/>
      <family val="2"/>
      <scheme val="minor"/>
    </font>
    <font>
      <sz val="11"/>
      <color theme="0" tint="-0.24994659260841701"/>
      <name val="Calibri"/>
      <family val="2"/>
      <scheme val="minor"/>
    </font>
    <font>
      <sz val="11"/>
      <color theme="0" tint="-0.24994659260841701"/>
      <name val="Calibri"/>
      <family val="2"/>
      <scheme val="minor"/>
    </font>
  </fonts>
  <fills count="4">
    <fill>
      <patternFill patternType="none"/>
    </fill>
    <fill>
      <patternFill patternType="gray125"/>
    </fill>
    <fill>
      <patternFill patternType="solid">
        <fgColor indexed="65"/>
        <bgColor indexed="64"/>
      </patternFill>
    </fill>
    <fill>
      <patternFill patternType="solid">
        <fgColor rgb="FF0066CC"/>
        <bgColor indexed="64"/>
      </patternFill>
    </fill>
  </fills>
  <borders count="24">
    <border>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indexed="64"/>
      </left>
      <right style="thin">
        <color theme="0" tint="-0.14993743705557422"/>
      </right>
      <top style="thin">
        <color indexed="64"/>
      </top>
      <bottom style="thin">
        <color theme="0" tint="-0.14993743705557422"/>
      </bottom>
      <diagonal/>
    </border>
    <border>
      <left style="thin">
        <color theme="0" tint="-0.14993743705557422"/>
      </left>
      <right style="thin">
        <color theme="0" tint="-0.14993743705557422"/>
      </right>
      <top style="thin">
        <color indexed="64"/>
      </top>
      <bottom style="thin">
        <color theme="0" tint="-0.14993743705557422"/>
      </bottom>
      <diagonal/>
    </border>
    <border>
      <left style="thin">
        <color theme="0" tint="-0.14993743705557422"/>
      </left>
      <right style="thin">
        <color indexed="64"/>
      </right>
      <top style="thin">
        <color indexed="64"/>
      </top>
      <bottom style="thin">
        <color theme="0" tint="-0.14993743705557422"/>
      </bottom>
      <diagonal/>
    </border>
    <border>
      <left style="thin">
        <color indexed="64"/>
      </left>
      <right style="thin">
        <color theme="0" tint="-0.14993743705557422"/>
      </right>
      <top style="thin">
        <color theme="0" tint="-0.14993743705557422"/>
      </top>
      <bottom style="thin">
        <color theme="0" tint="-0.149937437055574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style="thin">
        <color indexed="64"/>
      </right>
      <top style="thin">
        <color theme="0" tint="-0.14993743705557422"/>
      </top>
      <bottom style="thin">
        <color theme="0" tint="-0.14993743705557422"/>
      </bottom>
      <diagonal/>
    </border>
    <border>
      <left style="thin">
        <color indexed="64"/>
      </left>
      <right style="thin">
        <color theme="0" tint="-0.14993743705557422"/>
      </right>
      <top style="thin">
        <color theme="0" tint="-0.14993743705557422"/>
      </top>
      <bottom style="thin">
        <color indexed="64"/>
      </bottom>
      <diagonal/>
    </border>
    <border>
      <left style="thin">
        <color theme="0" tint="-0.14993743705557422"/>
      </left>
      <right style="thin">
        <color theme="0" tint="-0.14993743705557422"/>
      </right>
      <top style="thin">
        <color theme="0" tint="-0.14993743705557422"/>
      </top>
      <bottom style="thin">
        <color indexed="64"/>
      </bottom>
      <diagonal/>
    </border>
    <border>
      <left style="thin">
        <color theme="0" tint="-0.14993743705557422"/>
      </left>
      <right style="thin">
        <color indexed="64"/>
      </right>
      <top style="thin">
        <color theme="0" tint="-0.14993743705557422"/>
      </top>
      <bottom style="thin">
        <color indexed="64"/>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top/>
      <bottom style="thin">
        <color theme="0" tint="-0.24994659260841701"/>
      </bottom>
      <diagonal/>
    </border>
    <border>
      <left/>
      <right style="thin">
        <color theme="0" tint="-0.24994659260841701"/>
      </right>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right/>
      <top/>
      <bottom style="thin">
        <color theme="0" tint="-0.24994659260841701"/>
      </bottom>
      <diagonal/>
    </border>
    <border>
      <left style="thin">
        <color theme="0" tint="-0.24994659260841701"/>
      </left>
      <right/>
      <top style="thin">
        <color theme="0" tint="-0.24994659260841701"/>
      </top>
      <bottom/>
      <diagonal/>
    </border>
    <border>
      <left/>
      <right style="thin">
        <color theme="0" tint="-0.24994659260841701"/>
      </right>
      <top style="thin">
        <color theme="0" tint="-0.24994659260841701"/>
      </top>
      <bottom/>
      <diagonal/>
    </border>
    <border>
      <left/>
      <right/>
      <top style="thin">
        <color theme="0" tint="-0.24994659260841701"/>
      </top>
      <bottom/>
      <diagonal/>
    </border>
    <border>
      <left style="thin">
        <color theme="0" tint="-0.24994659260841701"/>
      </left>
      <right/>
      <top/>
      <bottom/>
      <diagonal/>
    </border>
    <border>
      <left/>
      <right style="thin">
        <color theme="0" tint="-0.24994659260841701"/>
      </right>
      <top/>
      <bottom/>
      <diagonal/>
    </border>
    <border>
      <left style="thin">
        <color theme="0" tint="-0.24994659260841701"/>
      </left>
      <right style="thin">
        <color theme="0" tint="-0.24994659260841701"/>
      </right>
      <top/>
      <bottom/>
      <diagonal/>
    </border>
  </borders>
  <cellStyleXfs count="2">
    <xf numFmtId="0" fontId="0" fillId="0" borderId="0"/>
    <xf numFmtId="0" fontId="5" fillId="0" borderId="0" applyNumberFormat="0" applyFill="0" applyBorder="0" applyAlignment="0" applyProtection="0"/>
  </cellStyleXfs>
  <cellXfs count="128">
    <xf numFmtId="0" fontId="0" fillId="0" borderId="0" xfId="0"/>
    <xf numFmtId="0" fontId="2" fillId="0" borderId="0" xfId="0" quotePrefix="1" applyFont="1" applyAlignment="1">
      <alignment horizontal="left"/>
    </xf>
    <xf numFmtId="0" fontId="3" fillId="0" borderId="0" xfId="0" quotePrefix="1" applyFont="1" applyAlignment="1">
      <alignment horizontal="left"/>
    </xf>
    <xf numFmtId="0" fontId="3" fillId="0" borderId="0" xfId="0" applyFont="1"/>
    <xf numFmtId="0" fontId="4" fillId="0" borderId="0" xfId="0" applyFont="1" applyAlignment="1" applyProtection="1">
      <alignment horizontal="left"/>
      <protection locked="0"/>
    </xf>
    <xf numFmtId="0" fontId="0" fillId="0" borderId="1" xfId="0" applyBorder="1"/>
    <xf numFmtId="0" fontId="0" fillId="0" borderId="1" xfId="0" quotePrefix="1" applyBorder="1" applyAlignment="1">
      <alignment horizontal="center"/>
    </xf>
    <xf numFmtId="0" fontId="2" fillId="0" borderId="0" xfId="0" applyFont="1"/>
    <xf numFmtId="0" fontId="0" fillId="0" borderId="0" xfId="0" applyAlignment="1">
      <alignment vertical="center"/>
    </xf>
    <xf numFmtId="0" fontId="0" fillId="0" borderId="0" xfId="0" quotePrefix="1" applyAlignment="1">
      <alignment horizontal="left" vertical="center" wrapText="1"/>
    </xf>
    <xf numFmtId="0" fontId="0" fillId="0" borderId="0" xfId="0" quotePrefix="1" applyAlignment="1">
      <alignment horizontal="left"/>
    </xf>
    <xf numFmtId="38" fontId="0" fillId="0" borderId="0" xfId="0" applyNumberFormat="1" applyAlignment="1">
      <alignment horizontal="left" vertical="center"/>
    </xf>
    <xf numFmtId="0" fontId="0" fillId="0" borderId="0" xfId="0" applyAlignment="1">
      <alignment horizontal="left" vertical="center"/>
    </xf>
    <xf numFmtId="0" fontId="1" fillId="0" borderId="0" xfId="0" applyFont="1"/>
    <xf numFmtId="164" fontId="6" fillId="2" borderId="6" xfId="0" applyNumberFormat="1" applyFont="1" applyFill="1" applyBorder="1" applyAlignment="1">
      <alignment horizontal="left" vertical="center"/>
    </xf>
    <xf numFmtId="0" fontId="6" fillId="2" borderId="6" xfId="0" applyFont="1" applyFill="1" applyBorder="1" applyAlignment="1">
      <alignment horizontal="left" vertical="center"/>
    </xf>
    <xf numFmtId="0" fontId="6" fillId="2" borderId="7" xfId="0" applyFont="1" applyFill="1" applyBorder="1" applyAlignment="1">
      <alignment horizontal="left" vertical="center" wrapText="1"/>
    </xf>
    <xf numFmtId="0" fontId="6" fillId="2" borderId="7" xfId="0" quotePrefix="1" applyFont="1" applyFill="1" applyBorder="1" applyAlignment="1">
      <alignment horizontal="left" vertical="center" wrapText="1"/>
    </xf>
    <xf numFmtId="38" fontId="6" fillId="2" borderId="8" xfId="0" applyNumberFormat="1" applyFont="1" applyFill="1" applyBorder="1" applyAlignment="1">
      <alignment horizontal="center" vertical="center"/>
    </xf>
    <xf numFmtId="164" fontId="6" fillId="2" borderId="9" xfId="0" applyNumberFormat="1" applyFont="1" applyFill="1" applyBorder="1" applyAlignment="1">
      <alignment horizontal="left" vertical="center"/>
    </xf>
    <xf numFmtId="0" fontId="6" fillId="2" borderId="9" xfId="0" applyFont="1" applyFill="1" applyBorder="1" applyAlignment="1">
      <alignment horizontal="left" vertical="center"/>
    </xf>
    <xf numFmtId="0" fontId="6" fillId="2" borderId="10" xfId="0" quotePrefix="1" applyFont="1" applyFill="1" applyBorder="1" applyAlignment="1">
      <alignment horizontal="left" vertical="center" wrapText="1"/>
    </xf>
    <xf numFmtId="0" fontId="0" fillId="0" borderId="1" xfId="0" applyBorder="1" applyAlignment="1">
      <alignment horizontal="center" vertical="center"/>
    </xf>
    <xf numFmtId="0" fontId="0" fillId="0" borderId="1" xfId="0" applyBorder="1" applyAlignment="1">
      <alignment horizontal="left" vertical="center"/>
    </xf>
    <xf numFmtId="0" fontId="0" fillId="0" borderId="1" xfId="0" quotePrefix="1" applyBorder="1" applyAlignment="1">
      <alignment horizontal="center" vertical="center"/>
    </xf>
    <xf numFmtId="0" fontId="0" fillId="0" borderId="0" xfId="0" applyAlignment="1">
      <alignment horizontal="center"/>
    </xf>
    <xf numFmtId="0" fontId="0" fillId="0" borderId="0" xfId="0" applyAlignment="1">
      <alignment horizontal="right"/>
    </xf>
    <xf numFmtId="0" fontId="0" fillId="0" borderId="12" xfId="0" quotePrefix="1" applyBorder="1" applyAlignment="1">
      <alignment horizontal="left" vertical="center"/>
    </xf>
    <xf numFmtId="0" fontId="0" fillId="0" borderId="1" xfId="0" applyBorder="1" applyAlignment="1">
      <alignment horizontal="left"/>
    </xf>
    <xf numFmtId="0" fontId="0" fillId="0" borderId="12" xfId="0" applyBorder="1" applyAlignment="1">
      <alignment horizontal="left" vertical="center"/>
    </xf>
    <xf numFmtId="0" fontId="6" fillId="0" borderId="12" xfId="0" applyFont="1" applyBorder="1" applyAlignment="1">
      <alignment horizontal="left" vertical="center"/>
    </xf>
    <xf numFmtId="0" fontId="0" fillId="0" borderId="1" xfId="0" quotePrefix="1" applyBorder="1" applyAlignment="1">
      <alignment horizontal="left" vertical="center"/>
    </xf>
    <xf numFmtId="38" fontId="0" fillId="0" borderId="1" xfId="0" applyNumberFormat="1" applyBorder="1" applyAlignment="1">
      <alignment horizontal="center" vertical="center"/>
    </xf>
    <xf numFmtId="165" fontId="0" fillId="0" borderId="0" xfId="0" applyNumberFormat="1"/>
    <xf numFmtId="0" fontId="4" fillId="0" borderId="0" xfId="0" applyFont="1" applyProtection="1">
      <protection locked="0"/>
    </xf>
    <xf numFmtId="0" fontId="0" fillId="0" borderId="0" xfId="0" applyAlignment="1">
      <alignment horizontal="left"/>
    </xf>
    <xf numFmtId="0" fontId="0" fillId="0" borderId="0" xfId="0" quotePrefix="1"/>
    <xf numFmtId="0" fontId="0" fillId="0" borderId="0" xfId="0" quotePrefix="1" applyAlignment="1">
      <alignment horizontal="right"/>
    </xf>
    <xf numFmtId="0" fontId="13" fillId="0" borderId="0" xfId="0" applyFont="1"/>
    <xf numFmtId="38" fontId="0" fillId="0" borderId="0" xfId="0" applyNumberFormat="1"/>
    <xf numFmtId="0" fontId="0" fillId="0" borderId="0" xfId="0" applyAlignment="1">
      <alignment horizontal="center" vertical="center"/>
    </xf>
    <xf numFmtId="0" fontId="0" fillId="0" borderId="0" xfId="0" applyAlignment="1">
      <alignment horizontal="left" vertical="center" wrapText="1"/>
    </xf>
    <xf numFmtId="40" fontId="0" fillId="0" borderId="0" xfId="0" applyNumberFormat="1" applyAlignment="1">
      <alignment horizontal="right"/>
    </xf>
    <xf numFmtId="38" fontId="0" fillId="0" borderId="0" xfId="0" applyNumberFormat="1" applyAlignment="1">
      <alignment horizontal="right"/>
    </xf>
    <xf numFmtId="38" fontId="0" fillId="0" borderId="0" xfId="0" quotePrefix="1" applyNumberFormat="1" applyAlignment="1">
      <alignment horizontal="left"/>
    </xf>
    <xf numFmtId="0" fontId="0" fillId="0" borderId="0" xfId="0" applyAlignment="1">
      <alignment wrapText="1"/>
    </xf>
    <xf numFmtId="0" fontId="0" fillId="0" borderId="1" xfId="0" quotePrefix="1" applyBorder="1" applyAlignment="1">
      <alignment horizontal="left"/>
    </xf>
    <xf numFmtId="0" fontId="6" fillId="0" borderId="0" xfId="0" quotePrefix="1" applyFont="1"/>
    <xf numFmtId="0" fontId="6" fillId="0" borderId="1" xfId="0" applyFont="1" applyBorder="1" applyAlignment="1">
      <alignment horizontal="center" vertical="center"/>
    </xf>
    <xf numFmtId="0" fontId="0" fillId="0" borderId="13" xfId="0" applyBorder="1"/>
    <xf numFmtId="0" fontId="0" fillId="0" borderId="14" xfId="0" applyBorder="1"/>
    <xf numFmtId="166" fontId="0" fillId="0" borderId="1" xfId="0" applyNumberFormat="1" applyBorder="1" applyAlignment="1">
      <alignment horizontal="center" vertical="center"/>
    </xf>
    <xf numFmtId="38" fontId="10" fillId="0" borderId="15" xfId="0" applyNumberFormat="1" applyFont="1" applyBorder="1" applyAlignment="1">
      <alignment horizontal="center" vertical="center"/>
    </xf>
    <xf numFmtId="0" fontId="0" fillId="0" borderId="16" xfId="0" applyBorder="1"/>
    <xf numFmtId="164" fontId="0" fillId="0" borderId="0" xfId="0" applyNumberFormat="1" applyAlignment="1">
      <alignment vertical="center"/>
    </xf>
    <xf numFmtId="0" fontId="0" fillId="0" borderId="0" xfId="0" applyAlignment="1">
      <alignment vertical="center" wrapText="1"/>
    </xf>
    <xf numFmtId="164" fontId="0" fillId="0" borderId="0" xfId="0" quotePrefix="1" applyNumberFormat="1" applyAlignment="1">
      <alignment horizontal="left" vertical="center"/>
    </xf>
    <xf numFmtId="0" fontId="0" fillId="0" borderId="0" xfId="0" quotePrefix="1" applyAlignment="1">
      <alignment horizontal="left" vertical="center"/>
    </xf>
    <xf numFmtId="164" fontId="0" fillId="0" borderId="0" xfId="0" applyNumberFormat="1" applyAlignment="1">
      <alignment vertical="center" wrapText="1"/>
    </xf>
    <xf numFmtId="0" fontId="15" fillId="0" borderId="0" xfId="0" applyFont="1" applyAlignment="1">
      <alignment vertical="center" wrapText="1"/>
    </xf>
    <xf numFmtId="0" fontId="15" fillId="0" borderId="0" xfId="0" quotePrefix="1" applyFont="1" applyAlignment="1">
      <alignment horizontal="left" vertical="center" wrapText="1"/>
    </xf>
    <xf numFmtId="164" fontId="0" fillId="0" borderId="0" xfId="0" quotePrefix="1" applyNumberFormat="1" applyAlignment="1">
      <alignment horizontal="left" vertical="center" wrapText="1"/>
    </xf>
    <xf numFmtId="0" fontId="15" fillId="0" borderId="0" xfId="0" applyFont="1"/>
    <xf numFmtId="0" fontId="15" fillId="0" borderId="0" xfId="0" quotePrefix="1" applyFont="1" applyAlignment="1">
      <alignment horizontal="left"/>
    </xf>
    <xf numFmtId="40" fontId="0" fillId="0" borderId="0" xfId="0" applyNumberFormat="1" applyAlignment="1">
      <alignment horizontal="left"/>
    </xf>
    <xf numFmtId="38" fontId="0" fillId="0" borderId="0" xfId="0" applyNumberFormat="1" applyAlignment="1">
      <alignment horizontal="left"/>
    </xf>
    <xf numFmtId="0" fontId="16" fillId="0" borderId="0" xfId="0" applyFont="1"/>
    <xf numFmtId="0" fontId="0" fillId="0" borderId="0" xfId="0" quotePrefix="1" applyAlignment="1">
      <alignment horizontal="left" wrapText="1"/>
    </xf>
    <xf numFmtId="166" fontId="0" fillId="0" borderId="11" xfId="0" applyNumberFormat="1" applyBorder="1" applyAlignment="1">
      <alignment horizontal="center" vertical="center"/>
    </xf>
    <xf numFmtId="0" fontId="0" fillId="0" borderId="11" xfId="0" applyBorder="1" applyAlignment="1">
      <alignment horizontal="left" vertical="center"/>
    </xf>
    <xf numFmtId="0" fontId="0" fillId="0" borderId="11" xfId="0" applyBorder="1" applyAlignment="1">
      <alignment horizontal="center" vertical="center"/>
    </xf>
    <xf numFmtId="0" fontId="0" fillId="0" borderId="18" xfId="0" applyBorder="1" applyAlignment="1">
      <alignment horizontal="left" vertical="center"/>
    </xf>
    <xf numFmtId="0" fontId="0" fillId="0" borderId="11" xfId="0" quotePrefix="1" applyBorder="1" applyAlignment="1">
      <alignment horizontal="left" vertical="center"/>
    </xf>
    <xf numFmtId="166" fontId="10" fillId="0" borderId="19" xfId="0" applyNumberFormat="1" applyFont="1" applyBorder="1" applyAlignment="1">
      <alignment horizontal="center" vertical="center"/>
    </xf>
    <xf numFmtId="0" fontId="17" fillId="0" borderId="0" xfId="0" applyFont="1"/>
    <xf numFmtId="0" fontId="19" fillId="0" borderId="0" xfId="0" applyFont="1"/>
    <xf numFmtId="0" fontId="0" fillId="0" borderId="11" xfId="0" quotePrefix="1" applyBorder="1" applyAlignment="1">
      <alignment horizontal="center" vertical="center"/>
    </xf>
    <xf numFmtId="0" fontId="17" fillId="0" borderId="1" xfId="0" applyFont="1" applyBorder="1"/>
    <xf numFmtId="0" fontId="18" fillId="0" borderId="1" xfId="0" quotePrefix="1" applyFont="1" applyBorder="1" applyAlignment="1">
      <alignment horizontal="left"/>
    </xf>
    <xf numFmtId="0" fontId="18" fillId="0" borderId="1" xfId="0" applyFont="1" applyBorder="1"/>
    <xf numFmtId="14" fontId="0" fillId="0" borderId="1" xfId="0" quotePrefix="1" applyNumberFormat="1" applyBorder="1" applyAlignment="1">
      <alignment horizontal="left"/>
    </xf>
    <xf numFmtId="0" fontId="0" fillId="0" borderId="1" xfId="0" quotePrefix="1" applyBorder="1" applyAlignment="1">
      <alignment horizontal="right"/>
    </xf>
    <xf numFmtId="15" fontId="0" fillId="0" borderId="1" xfId="0" quotePrefix="1" applyNumberFormat="1" applyBorder="1" applyAlignment="1">
      <alignment horizontal="left"/>
    </xf>
    <xf numFmtId="0" fontId="17" fillId="0" borderId="1" xfId="0" applyFont="1" applyBorder="1" applyAlignment="1">
      <alignment horizontal="center"/>
    </xf>
    <xf numFmtId="166" fontId="10" fillId="0" borderId="15" xfId="0" applyNumberFormat="1" applyFont="1" applyBorder="1" applyAlignment="1">
      <alignment horizontal="center" vertical="center"/>
    </xf>
    <xf numFmtId="166" fontId="20" fillId="0" borderId="15" xfId="0" applyNumberFormat="1" applyFont="1" applyBorder="1" applyAlignment="1">
      <alignment horizontal="center" vertical="center"/>
    </xf>
    <xf numFmtId="166" fontId="20" fillId="0" borderId="19" xfId="0" applyNumberFormat="1" applyFont="1" applyBorder="1" applyAlignment="1">
      <alignment horizontal="center" vertical="center"/>
    </xf>
    <xf numFmtId="0" fontId="4" fillId="0" borderId="0" xfId="0" quotePrefix="1" applyFont="1" applyAlignment="1" applyProtection="1">
      <alignment horizontal="left" vertical="center" wrapText="1"/>
      <protection locked="0"/>
    </xf>
    <xf numFmtId="0" fontId="1" fillId="0" borderId="0" xfId="0" applyFont="1" applyAlignment="1">
      <alignment vertical="center"/>
    </xf>
    <xf numFmtId="0" fontId="5" fillId="0" borderId="0" xfId="1" applyAlignment="1">
      <alignment vertical="center"/>
    </xf>
    <xf numFmtId="0" fontId="5" fillId="0" borderId="0" xfId="1" quotePrefix="1" applyAlignment="1">
      <alignment horizontal="left" vertical="center"/>
    </xf>
    <xf numFmtId="38" fontId="6" fillId="2" borderId="5" xfId="0" applyNumberFormat="1" applyFont="1" applyFill="1" applyBorder="1" applyAlignment="1">
      <alignment horizontal="center" vertical="center"/>
    </xf>
    <xf numFmtId="166" fontId="0" fillId="0" borderId="18" xfId="0" applyNumberFormat="1" applyBorder="1" applyAlignment="1">
      <alignment horizontal="center" vertical="center"/>
    </xf>
    <xf numFmtId="166" fontId="0" fillId="0" borderId="12" xfId="0" applyNumberFormat="1" applyBorder="1" applyAlignment="1">
      <alignment horizontal="center" vertical="center"/>
    </xf>
    <xf numFmtId="0" fontId="0" fillId="0" borderId="19" xfId="0" applyBorder="1" applyAlignment="1">
      <alignment horizontal="center" vertical="center"/>
    </xf>
    <xf numFmtId="0" fontId="0" fillId="0" borderId="15" xfId="0" applyBorder="1" applyAlignment="1">
      <alignment horizontal="center" vertical="center"/>
    </xf>
    <xf numFmtId="164" fontId="0" fillId="0" borderId="0" xfId="0" applyNumberFormat="1"/>
    <xf numFmtId="0" fontId="4" fillId="0" borderId="0" xfId="0" quotePrefix="1" applyFont="1" applyAlignment="1" applyProtection="1">
      <alignment horizontal="left"/>
      <protection locked="0"/>
    </xf>
    <xf numFmtId="0" fontId="0" fillId="0" borderId="18" xfId="0" applyBorder="1"/>
    <xf numFmtId="0" fontId="0" fillId="0" borderId="20" xfId="0" applyBorder="1"/>
    <xf numFmtId="0" fontId="0" fillId="0" borderId="19" xfId="0" applyBorder="1"/>
    <xf numFmtId="0" fontId="0" fillId="0" borderId="21" xfId="0" applyBorder="1"/>
    <xf numFmtId="0" fontId="0" fillId="0" borderId="22" xfId="0" applyBorder="1"/>
    <xf numFmtId="0" fontId="0" fillId="0" borderId="17" xfId="0" applyBorder="1"/>
    <xf numFmtId="167" fontId="0" fillId="0" borderId="16" xfId="0" applyNumberFormat="1" applyBorder="1"/>
    <xf numFmtId="0" fontId="0" fillId="0" borderId="23" xfId="0" applyBorder="1"/>
    <xf numFmtId="167" fontId="0" fillId="0" borderId="23" xfId="0" applyNumberFormat="1" applyBorder="1"/>
    <xf numFmtId="0" fontId="0" fillId="0" borderId="11" xfId="0" applyBorder="1"/>
    <xf numFmtId="0" fontId="19" fillId="0" borderId="0" xfId="0" quotePrefix="1" applyFont="1" applyAlignment="1">
      <alignment horizontal="left"/>
    </xf>
    <xf numFmtId="38" fontId="0" fillId="0" borderId="1" xfId="0" applyNumberFormat="1" applyBorder="1" applyAlignment="1" applyProtection="1">
      <alignment horizontal="center" vertical="center"/>
      <protection locked="0"/>
    </xf>
    <xf numFmtId="166" fontId="0" fillId="0" borderId="1" xfId="0" applyNumberFormat="1" applyBorder="1" applyAlignment="1" applyProtection="1">
      <alignment horizontal="center" vertical="center"/>
      <protection locked="0"/>
    </xf>
    <xf numFmtId="166" fontId="0" fillId="0" borderId="11" xfId="0" applyNumberFormat="1" applyBorder="1" applyAlignment="1" applyProtection="1">
      <alignment horizontal="center" vertical="center"/>
      <protection locked="0"/>
    </xf>
    <xf numFmtId="166" fontId="0" fillId="0" borderId="18" xfId="0" applyNumberFormat="1" applyBorder="1" applyAlignment="1" applyProtection="1">
      <alignment horizontal="center" vertical="center"/>
      <protection locked="0"/>
    </xf>
    <xf numFmtId="166" fontId="21" fillId="0" borderId="19" xfId="0" applyNumberFormat="1" applyFont="1" applyBorder="1" applyAlignment="1">
      <alignment horizontal="center" vertical="center"/>
    </xf>
    <xf numFmtId="0" fontId="17" fillId="0" borderId="11" xfId="0" applyFont="1" applyBorder="1"/>
    <xf numFmtId="0" fontId="0" fillId="0" borderId="1" xfId="0" applyBorder="1" applyAlignment="1">
      <alignment horizontal="center"/>
    </xf>
    <xf numFmtId="0" fontId="1" fillId="0" borderId="2" xfId="0" applyFont="1" applyBorder="1" applyAlignment="1">
      <alignment horizontal="center" vertical="center"/>
    </xf>
    <xf numFmtId="164" fontId="1" fillId="0" borderId="3" xfId="0" applyNumberFormat="1" applyFont="1" applyBorder="1" applyAlignment="1">
      <alignment horizontal="left" vertical="center"/>
    </xf>
    <xf numFmtId="0" fontId="1" fillId="0" borderId="3" xfId="0" applyFont="1" applyBorder="1" applyAlignment="1">
      <alignment horizontal="left" vertical="center"/>
    </xf>
    <xf numFmtId="0" fontId="1" fillId="0" borderId="4" xfId="0" applyFont="1" applyBorder="1" applyAlignment="1">
      <alignment horizontal="left" vertical="center" wrapText="1"/>
    </xf>
    <xf numFmtId="0" fontId="9" fillId="3" borderId="1" xfId="0" applyFont="1" applyFill="1" applyBorder="1" applyAlignment="1">
      <alignment horizontal="center" textRotation="90"/>
    </xf>
    <xf numFmtId="0" fontId="9" fillId="3" borderId="11" xfId="0" applyFont="1" applyFill="1" applyBorder="1" applyAlignment="1">
      <alignment horizontal="center" textRotation="90"/>
    </xf>
    <xf numFmtId="0" fontId="9" fillId="3" borderId="1" xfId="0" quotePrefix="1" applyFont="1" applyFill="1" applyBorder="1" applyAlignment="1">
      <alignment horizontal="center" textRotation="90"/>
    </xf>
    <xf numFmtId="49" fontId="4" fillId="0" borderId="11" xfId="0" applyNumberFormat="1" applyFont="1" applyFill="1" applyBorder="1" applyAlignment="1" applyProtection="1">
      <alignment horizontal="center"/>
      <protection locked="0"/>
    </xf>
    <xf numFmtId="168" fontId="6" fillId="2" borderId="5" xfId="0" applyNumberFormat="1" applyFont="1" applyFill="1" applyBorder="1" applyAlignment="1">
      <alignment horizontal="center" vertical="center"/>
    </xf>
    <xf numFmtId="169" fontId="1" fillId="0" borderId="3" xfId="0" applyNumberFormat="1" applyFont="1" applyBorder="1" applyAlignment="1">
      <alignment horizontal="left" vertical="center"/>
    </xf>
    <xf numFmtId="169" fontId="6" fillId="2" borderId="6" xfId="0" applyNumberFormat="1" applyFont="1" applyFill="1" applyBorder="1" applyAlignment="1">
      <alignment horizontal="left" vertical="center"/>
    </xf>
    <xf numFmtId="169" fontId="6" fillId="2" borderId="9" xfId="0" applyNumberFormat="1" applyFont="1" applyFill="1" applyBorder="1" applyAlignment="1">
      <alignment horizontal="left" vertical="center"/>
    </xf>
  </cellXfs>
  <cellStyles count="2">
    <cellStyle name="Hyperlink" xfId="1" builtinId="8"/>
    <cellStyle name="Normal" xfId="0" builtinId="0"/>
  </cellStyles>
  <dxfs count="94">
    <dxf>
      <font>
        <color rgb="FFFFC000"/>
      </font>
    </dxf>
    <dxf>
      <font>
        <color rgb="FF00B050"/>
      </font>
    </dxf>
    <dxf>
      <font>
        <color rgb="FFC00000"/>
      </font>
    </dxf>
    <dxf>
      <font>
        <strike val="0"/>
        <color rgb="FF00B050"/>
      </font>
    </dxf>
    <dxf>
      <font>
        <color rgb="FFFF0000"/>
      </font>
    </dxf>
    <dxf>
      <font>
        <color rgb="FFFFC000"/>
      </font>
    </dxf>
    <dxf>
      <font>
        <color rgb="FF00B050"/>
      </font>
    </dxf>
    <dxf>
      <font>
        <color rgb="FFC0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FFC000"/>
      </font>
    </dxf>
    <dxf>
      <font>
        <color rgb="FF00B050"/>
      </font>
    </dxf>
    <dxf>
      <font>
        <color rgb="FFC00000"/>
      </font>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rgb="FFFF0000"/>
        </patternFill>
      </fill>
    </dxf>
    <dxf>
      <fill>
        <patternFill>
          <bgColor theme="4" tint="0.79998168889431442"/>
        </patternFill>
      </fill>
    </dxf>
    <dxf>
      <fill>
        <patternFill>
          <bgColor theme="2" tint="-9.9948118533890809E-2"/>
        </patternFill>
      </fill>
    </dxf>
    <dxf>
      <fill>
        <patternFill>
          <bgColor theme="5" tint="0.79998168889431442"/>
        </patternFill>
      </fill>
    </dxf>
    <dxf>
      <fill>
        <patternFill>
          <bgColor theme="5" tint="0.59996337778862885"/>
        </patternFill>
      </fill>
    </dxf>
    <dxf>
      <fill>
        <patternFill>
          <bgColor theme="4" tint="0.79998168889431442"/>
        </patternFill>
      </fill>
    </dxf>
    <dxf>
      <fill>
        <patternFill>
          <bgColor theme="9" tint="0.79998168889431442"/>
        </patternFill>
      </fill>
    </dxf>
    <dxf>
      <alignment horizontal="left" vertical="center" textRotation="0" wrapText="0" indent="0" justifyLastLine="0" shrinkToFit="0" readingOrder="0"/>
      <border diagonalUp="0" diagonalDown="0">
        <left style="thin">
          <color theme="0" tint="-0.24994659260841701"/>
        </left>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left"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numFmt numFmtId="166" formatCode="#,##0_);[Red]\(#,##0\)"/>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vertical/>
        <horizontal/>
      </border>
      <protection locked="0" hidden="0"/>
    </dxf>
    <dxf>
      <numFmt numFmtId="166" formatCode="#,##0_);[Red]\(#,##0\)"/>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font>
        <b val="0"/>
        <i val="0"/>
        <strike val="0"/>
        <outline val="0"/>
        <shadow val="0"/>
        <u val="none"/>
        <vertAlign val="baseline"/>
        <sz val="11"/>
        <color theme="0" tint="-0.24994659260841701"/>
        <name val="Calibri"/>
        <scheme val="minor"/>
      </font>
      <numFmt numFmtId="166" formatCode="#,##0_);[Red]\(#,##0\)"/>
      <alignment horizontal="center" vertical="center" textRotation="0" wrapText="0" indent="0" justifyLastLine="0" shrinkToFit="0" readingOrder="0"/>
      <border diagonalUp="0" diagonalDown="0">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border>
        <top style="thin">
          <color theme="0" tint="-0.24994659260841701"/>
        </top>
      </border>
    </dxf>
    <dxf>
      <border diagonalUp="0" diagonalDown="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dxf>
    <dxf>
      <border>
        <bottom style="thin">
          <color theme="0" tint="-0.24994659260841701"/>
        </bottom>
      </border>
    </dxf>
    <dxf>
      <border diagonalUp="0" diagonalDown="0">
        <left style="thin">
          <color theme="0" tint="-0.24994659260841701"/>
        </left>
        <right style="thin">
          <color theme="0" tint="-0.24994659260841701"/>
        </right>
        <top/>
        <bottom/>
        <vertical style="thin">
          <color theme="0" tint="-0.24994659260841701"/>
        </vertical>
        <horizontal style="thin">
          <color theme="0" tint="-0.24994659260841701"/>
        </horizontal>
      </border>
    </dxf>
  </dxfs>
  <tableStyles count="0" defaultTableStyle="TableStyleMedium2" defaultPivotStyle="PivotStyleLight16"/>
  <colors>
    <mruColors>
      <color rgb="FFFFFFCC"/>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17/06/relationships/rdRichValueTypes" Target="richData/rdRichValueTypes.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17/06/relationships/rdRichValueStructure" Target="richData/rdrichvaluestructure.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17/06/relationships/rdRichValue" Target="richData/rdrichvalue.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 Id="rId27"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Performance!$E$7:$E$28</c:f>
              <c:numCache>
                <c:formatCode>General</c:formatCode>
                <c:ptCount val="22"/>
                <c:pt idx="0">
                  <c:v>1.9493759844064546E-4</c:v>
                </c:pt>
                <c:pt idx="1">
                  <c:v>1.9255689143874387E-4</c:v>
                </c:pt>
                <c:pt idx="2">
                  <c:v>1.9503660334687796E-4</c:v>
                </c:pt>
                <c:pt idx="3">
                  <c:v>2.058042848322109E-4</c:v>
                </c:pt>
                <c:pt idx="4">
                  <c:v>2.1536107593569684E-4</c:v>
                </c:pt>
                <c:pt idx="5">
                  <c:v>2.4304326544468481E-4</c:v>
                </c:pt>
                <c:pt idx="6">
                  <c:v>2.7421652317054267E-4</c:v>
                </c:pt>
                <c:pt idx="7">
                  <c:v>3.5774129641610403E-4</c:v>
                </c:pt>
                <c:pt idx="8">
                  <c:v>5.0276292981989103E-4</c:v>
                </c:pt>
                <c:pt idx="9">
                  <c:v>7.9928887467977262E-4</c:v>
                </c:pt>
                <c:pt idx="10">
                  <c:v>1.4363880781426729E-3</c:v>
                </c:pt>
                <c:pt idx="11">
                  <c:v>2.8561199314826873E-3</c:v>
                </c:pt>
                <c:pt idx="12">
                  <c:v>5.7289903780247033E-3</c:v>
                </c:pt>
                <c:pt idx="13">
                  <c:v>1.1230776008926415E-2</c:v>
                </c:pt>
                <c:pt idx="14">
                  <c:v>2.3738226066266244E-2</c:v>
                </c:pt>
                <c:pt idx="15">
                  <c:v>4.7359376415151241E-2</c:v>
                </c:pt>
                <c:pt idx="16">
                  <c:v>9.4737703773579651E-2</c:v>
                </c:pt>
                <c:pt idx="17">
                  <c:v>0.18319290357197002</c:v>
                </c:pt>
                <c:pt idx="18">
                  <c:v>0.40323945384723348</c:v>
                </c:pt>
                <c:pt idx="19">
                  <c:v>0.75618594285749297</c:v>
                </c:pt>
                <c:pt idx="20">
                  <c:v>1.5470503250035108</c:v>
                </c:pt>
                <c:pt idx="21">
                  <c:v>2.9519643499952508</c:v>
                </c:pt>
              </c:numCache>
            </c:numRef>
          </c:yVal>
          <c:smooth val="0"/>
          <c:extLst>
            <c:ext xmlns:c16="http://schemas.microsoft.com/office/drawing/2014/chart" uri="{C3380CC4-5D6E-409C-BE32-E72D297353CC}">
              <c16:uniqueId val="{00000000-360A-43FE-9031-FE0C0EC4AFBA}"/>
            </c:ext>
          </c:extLst>
        </c:ser>
        <c:ser>
          <c:idx val="1"/>
          <c:order val="1"/>
          <c:tx>
            <c:strRef>
              <c:f>Performance!$F$6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Performance!$F$7:$F$28</c:f>
              <c:numCache>
                <c:formatCode>General</c:formatCode>
                <c:ptCount val="22"/>
                <c:pt idx="0">
                  <c:v>1.2255919062702944E-4</c:v>
                </c:pt>
                <c:pt idx="1">
                  <c:v>1.2650549525611813E-4</c:v>
                </c:pt>
                <c:pt idx="2">
                  <c:v>1.2879811442315575E-4</c:v>
                </c:pt>
                <c:pt idx="3">
                  <c:v>1.3804766979541764E-4</c:v>
                </c:pt>
                <c:pt idx="4">
                  <c:v>1.4223523354379283E-4</c:v>
                </c:pt>
                <c:pt idx="5">
                  <c:v>1.7632359911150659E-4</c:v>
                </c:pt>
                <c:pt idx="6">
                  <c:v>2.2307281731030613E-4</c:v>
                </c:pt>
                <c:pt idx="7">
                  <c:v>2.7585835816047537E-4</c:v>
                </c:pt>
                <c:pt idx="8">
                  <c:v>4.1947010067327106E-4</c:v>
                </c:pt>
                <c:pt idx="9">
                  <c:v>7.6676515871700339E-4</c:v>
                </c:pt>
                <c:pt idx="10">
                  <c:v>1.338192052444643E-3</c:v>
                </c:pt>
                <c:pt idx="11">
                  <c:v>2.6226102254812778E-3</c:v>
                </c:pt>
                <c:pt idx="12">
                  <c:v>5.1509114315320403E-3</c:v>
                </c:pt>
                <c:pt idx="13">
                  <c:v>1.035491573502836E-2</c:v>
                </c:pt>
                <c:pt idx="14">
                  <c:v>2.0577611111117902E-2</c:v>
                </c:pt>
                <c:pt idx="15">
                  <c:v>5.1082770408152567E-2</c:v>
                </c:pt>
                <c:pt idx="16">
                  <c:v>8.0770038709987044E-2</c:v>
                </c:pt>
                <c:pt idx="17">
                  <c:v>0.1661590838714713</c:v>
                </c:pt>
                <c:pt idx="18">
                  <c:v>0.40148243846040432</c:v>
                </c:pt>
                <c:pt idx="19">
                  <c:v>0.8379306999995606</c:v>
                </c:pt>
                <c:pt idx="20">
                  <c:v>1.5809520249968045</c:v>
                </c:pt>
                <c:pt idx="21">
                  <c:v>2.721208850009134</c:v>
                </c:pt>
              </c:numCache>
            </c:numRef>
          </c:yVal>
          <c:smooth val="0"/>
          <c:extLst>
            <c:ext xmlns:c16="http://schemas.microsoft.com/office/drawing/2014/chart" uri="{C3380CC4-5D6E-409C-BE32-E72D297353CC}">
              <c16:uniqueId val="{00000001-360A-43FE-9031-FE0C0EC4AFBA}"/>
            </c:ext>
          </c:extLst>
        </c:ser>
        <c:ser>
          <c:idx val="2"/>
          <c:order val="2"/>
          <c:tx>
            <c:strRef>
              <c:f>Performance!$G$6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Performance!$G$7:$G$28</c:f>
              <c:numCache>
                <c:formatCode>General</c:formatCode>
                <c:ptCount val="22"/>
                <c:pt idx="0">
                  <c:v>1.7155922126918743E-3</c:v>
                </c:pt>
                <c:pt idx="1">
                  <c:v>1.7896163922716392E-3</c:v>
                </c:pt>
                <c:pt idx="2">
                  <c:v>1.75134823117291E-3</c:v>
                </c:pt>
                <c:pt idx="3">
                  <c:v>1.7942440975967035E-3</c:v>
                </c:pt>
                <c:pt idx="4">
                  <c:v>1.7466129235132171E-3</c:v>
                </c:pt>
                <c:pt idx="5">
                  <c:v>1.9127933435452362E-3</c:v>
                </c:pt>
                <c:pt idx="6">
                  <c:v>1.9372386284428188E-3</c:v>
                </c:pt>
                <c:pt idx="7">
                  <c:v>2.2110353669363291E-3</c:v>
                </c:pt>
                <c:pt idx="8">
                  <c:v>2.8212605188960536E-3</c:v>
                </c:pt>
                <c:pt idx="9">
                  <c:v>3.7888056060623827E-3</c:v>
                </c:pt>
                <c:pt idx="10">
                  <c:v>5.9375986951256381E-3</c:v>
                </c:pt>
                <c:pt idx="11">
                  <c:v>1.0813043412569404E-2</c:v>
                </c:pt>
                <c:pt idx="12">
                  <c:v>2.0693050000036312E-2</c:v>
                </c:pt>
                <c:pt idx="13">
                  <c:v>3.961115118114307E-2</c:v>
                </c:pt>
                <c:pt idx="14">
                  <c:v>7.8590521874957631E-2</c:v>
                </c:pt>
                <c:pt idx="15">
                  <c:v>0.15243211212112906</c:v>
                </c:pt>
                <c:pt idx="16">
                  <c:v>0.30472428823465153</c:v>
                </c:pt>
                <c:pt idx="17">
                  <c:v>0.60268153333325047</c:v>
                </c:pt>
                <c:pt idx="18">
                  <c:v>1.1622870599967428</c:v>
                </c:pt>
                <c:pt idx="19">
                  <c:v>2.1632249666727148</c:v>
                </c:pt>
                <c:pt idx="20">
                  <c:v>4.7864168499945663</c:v>
                </c:pt>
                <c:pt idx="21">
                  <c:v>8.8073283999983687</c:v>
                </c:pt>
              </c:numCache>
            </c:numRef>
          </c:yVal>
          <c:smooth val="0"/>
          <c:extLst>
            <c:ext xmlns:c16="http://schemas.microsoft.com/office/drawing/2014/chart" uri="{C3380CC4-5D6E-409C-BE32-E72D297353CC}">
              <c16:uniqueId val="{00000002-360A-43FE-9031-FE0C0EC4AFBA}"/>
            </c:ext>
          </c:extLst>
        </c:ser>
        <c:ser>
          <c:idx val="3"/>
          <c:order val="3"/>
          <c:tx>
            <c:strRef>
              <c:f>Performance!$H$6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360A-43FE-9031-FE0C0EC4AFBA}"/>
            </c:ext>
          </c:extLst>
        </c:ser>
        <c:dLbls>
          <c:showLegendKey val="0"/>
          <c:showVal val="0"/>
          <c:showCatName val="0"/>
          <c:showSerName val="0"/>
          <c:showPercent val="0"/>
          <c:showBubbleSize val="0"/>
        </c:dLbls>
        <c:axId val="573105168"/>
        <c:axId val="573102424"/>
      </c:scatterChart>
      <c:valAx>
        <c:axId val="573105168"/>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3102424"/>
        <c:crosses val="autoZero"/>
        <c:crossBetween val="midCat"/>
      </c:valAx>
      <c:valAx>
        <c:axId val="57310242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31051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Performance!$E$33</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Performance!$E$34:$E$54</c:f>
              <c:numCache>
                <c:formatCode>General</c:formatCode>
                <c:ptCount val="21"/>
                <c:pt idx="0">
                  <c:v>1.9332223553927244E-4</c:v>
                </c:pt>
                <c:pt idx="1">
                  <c:v>1.9325634831766483E-4</c:v>
                </c:pt>
                <c:pt idx="2">
                  <c:v>2.0371987043711525E-4</c:v>
                </c:pt>
                <c:pt idx="3">
                  <c:v>2.1740981781756378E-4</c:v>
                </c:pt>
                <c:pt idx="4">
                  <c:v>2.4103512822922578E-4</c:v>
                </c:pt>
                <c:pt idx="5">
                  <c:v>2.9474658099366244E-4</c:v>
                </c:pt>
                <c:pt idx="6">
                  <c:v>3.7268279794419086E-4</c:v>
                </c:pt>
                <c:pt idx="7">
                  <c:v>5.4632679995774737E-4</c:v>
                </c:pt>
                <c:pt idx="8">
                  <c:v>8.9999521238140327E-4</c:v>
                </c:pt>
                <c:pt idx="9">
                  <c:v>1.5815737507900854E-3</c:v>
                </c:pt>
                <c:pt idx="10">
                  <c:v>3.1851305095604949E-3</c:v>
                </c:pt>
                <c:pt idx="11">
                  <c:v>6.9802884239608598E-3</c:v>
                </c:pt>
                <c:pt idx="12">
                  <c:v>1.2751216539412823E-2</c:v>
                </c:pt>
                <c:pt idx="13">
                  <c:v>2.7298939673884255E-2</c:v>
                </c:pt>
                <c:pt idx="14">
                  <c:v>5.391417096759523E-2</c:v>
                </c:pt>
                <c:pt idx="15">
                  <c:v>0.10869694042559515</c:v>
                </c:pt>
                <c:pt idx="16">
                  <c:v>0.21775337826187277</c:v>
                </c:pt>
                <c:pt idx="17">
                  <c:v>0.44686813333343406</c:v>
                </c:pt>
                <c:pt idx="18">
                  <c:v>0.88242553333596641</c:v>
                </c:pt>
                <c:pt idx="19">
                  <c:v>1.798075166666725</c:v>
                </c:pt>
                <c:pt idx="20">
                  <c:v>3.4669041000015568</c:v>
                </c:pt>
              </c:numCache>
            </c:numRef>
          </c:yVal>
          <c:smooth val="0"/>
          <c:extLst>
            <c:ext xmlns:c16="http://schemas.microsoft.com/office/drawing/2014/chart" uri="{C3380CC4-5D6E-409C-BE32-E72D297353CC}">
              <c16:uniqueId val="{00000000-E238-45FF-B50F-53750C9A8C02}"/>
            </c:ext>
          </c:extLst>
        </c:ser>
        <c:ser>
          <c:idx val="1"/>
          <c:order val="1"/>
          <c:tx>
            <c:strRef>
              <c:f>Performance!$F$33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Performance!$F$34:$F$54</c:f>
              <c:numCache>
                <c:formatCode>General</c:formatCode>
                <c:ptCount val="21"/>
                <c:pt idx="0">
                  <c:v>1.2457618157873194E-4</c:v>
                </c:pt>
                <c:pt idx="1">
                  <c:v>1.296036780713536E-4</c:v>
                </c:pt>
                <c:pt idx="2">
                  <c:v>1.360329823705453E-4</c:v>
                </c:pt>
                <c:pt idx="3">
                  <c:v>1.4749376401188439E-4</c:v>
                </c:pt>
                <c:pt idx="4">
                  <c:v>1.7023951857318296E-4</c:v>
                </c:pt>
                <c:pt idx="5">
                  <c:v>2.1378801522071821E-4</c:v>
                </c:pt>
                <c:pt idx="6">
                  <c:v>2.9590856314319364E-4</c:v>
                </c:pt>
                <c:pt idx="7">
                  <c:v>4.7073200903837299E-4</c:v>
                </c:pt>
                <c:pt idx="8">
                  <c:v>8.1483133452915169E-4</c:v>
                </c:pt>
                <c:pt idx="9">
                  <c:v>1.5131673222420379E-3</c:v>
                </c:pt>
                <c:pt idx="10">
                  <c:v>3.3608534274100492E-3</c:v>
                </c:pt>
                <c:pt idx="11">
                  <c:v>6.3632323155070015E-3</c:v>
                </c:pt>
                <c:pt idx="12">
                  <c:v>1.2411703225834729E-2</c:v>
                </c:pt>
                <c:pt idx="13">
                  <c:v>2.6184996335093098E-2</c:v>
                </c:pt>
                <c:pt idx="14">
                  <c:v>5.3540244680876405E-2</c:v>
                </c:pt>
                <c:pt idx="15">
                  <c:v>0.10591400208371245</c:v>
                </c:pt>
                <c:pt idx="16">
                  <c:v>0.20641728800022974</c:v>
                </c:pt>
                <c:pt idx="17">
                  <c:v>0.41783022500021616</c:v>
                </c:pt>
                <c:pt idx="18">
                  <c:v>0.89157463333200815</c:v>
                </c:pt>
                <c:pt idx="19">
                  <c:v>1.6851726000022609</c:v>
                </c:pt>
                <c:pt idx="20">
                  <c:v>3.4557305499911308</c:v>
                </c:pt>
              </c:numCache>
            </c:numRef>
          </c:yVal>
          <c:smooth val="0"/>
          <c:extLst>
            <c:ext xmlns:c16="http://schemas.microsoft.com/office/drawing/2014/chart" uri="{C3380CC4-5D6E-409C-BE32-E72D297353CC}">
              <c16:uniqueId val="{00000001-E238-45FF-B50F-53750C9A8C02}"/>
            </c:ext>
          </c:extLst>
        </c:ser>
        <c:ser>
          <c:idx val="2"/>
          <c:order val="2"/>
          <c:tx>
            <c:strRef>
              <c:f>Performance!$G$33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Performance!$G$34:$G$54</c:f>
              <c:numCache>
                <c:formatCode>General</c:formatCode>
                <c:ptCount val="21"/>
                <c:pt idx="0">
                  <c:v>1.8031771366750291E-3</c:v>
                </c:pt>
                <c:pt idx="1">
                  <c:v>1.7548499649120985E-3</c:v>
                </c:pt>
                <c:pt idx="2">
                  <c:v>1.7594970795151434E-3</c:v>
                </c:pt>
                <c:pt idx="3">
                  <c:v>1.762221740663591E-3</c:v>
                </c:pt>
                <c:pt idx="4">
                  <c:v>1.7943890204598508E-3</c:v>
                </c:pt>
                <c:pt idx="5">
                  <c:v>1.8902114890328378E-3</c:v>
                </c:pt>
                <c:pt idx="6">
                  <c:v>2.1947455462859064E-3</c:v>
                </c:pt>
                <c:pt idx="7">
                  <c:v>2.5064895739329556E-3</c:v>
                </c:pt>
                <c:pt idx="8">
                  <c:v>2.887131062367319E-3</c:v>
                </c:pt>
                <c:pt idx="9">
                  <c:v>4.2429990670061176E-3</c:v>
                </c:pt>
                <c:pt idx="10">
                  <c:v>7.7960665108900038E-3</c:v>
                </c:pt>
                <c:pt idx="11">
                  <c:v>1.2859873264755068E-2</c:v>
                </c:pt>
                <c:pt idx="12">
                  <c:v>2.5487506091281496E-2</c:v>
                </c:pt>
                <c:pt idx="13">
                  <c:v>5.1391015305927462E-2</c:v>
                </c:pt>
                <c:pt idx="14">
                  <c:v>8.7841037931302074E-2</c:v>
                </c:pt>
                <c:pt idx="15">
                  <c:v>0.17908106785658415</c:v>
                </c:pt>
                <c:pt idx="16">
                  <c:v>0.34496463999967092</c:v>
                </c:pt>
                <c:pt idx="17">
                  <c:v>0.63971012500041979</c:v>
                </c:pt>
                <c:pt idx="18">
                  <c:v>1.397650649996649</c:v>
                </c:pt>
                <c:pt idx="19">
                  <c:v>2.4234779333346523</c:v>
                </c:pt>
                <c:pt idx="20">
                  <c:v>4.9969517999998061</c:v>
                </c:pt>
              </c:numCache>
            </c:numRef>
          </c:yVal>
          <c:smooth val="0"/>
          <c:extLst>
            <c:ext xmlns:c16="http://schemas.microsoft.com/office/drawing/2014/chart" uri="{C3380CC4-5D6E-409C-BE32-E72D297353CC}">
              <c16:uniqueId val="{00000002-E238-45FF-B50F-53750C9A8C02}"/>
            </c:ext>
          </c:extLst>
        </c:ser>
        <c:ser>
          <c:idx val="3"/>
          <c:order val="3"/>
          <c:tx>
            <c:strRef>
              <c:f>Performance!$H$33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E238-45FF-B50F-53750C9A8C02}"/>
            </c:ext>
          </c:extLst>
        </c:ser>
        <c:dLbls>
          <c:showLegendKey val="0"/>
          <c:showVal val="0"/>
          <c:showCatName val="0"/>
          <c:showSerName val="0"/>
          <c:showPercent val="0"/>
          <c:showBubbleSize val="0"/>
        </c:dLbls>
        <c:axId val="511695296"/>
        <c:axId val="511696864"/>
      </c:scatterChart>
      <c:valAx>
        <c:axId val="511695296"/>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1696864"/>
        <c:crosses val="autoZero"/>
        <c:crossBetween val="midCat"/>
      </c:valAx>
      <c:valAx>
        <c:axId val="51169686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169529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Performance!$E$60</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Performance!$E$61:$E$81</c:f>
              <c:numCache>
                <c:formatCode>General</c:formatCode>
                <c:ptCount val="21"/>
                <c:pt idx="0">
                  <c:v>2.1603036941022895E-4</c:v>
                </c:pt>
                <c:pt idx="1">
                  <c:v>2.0999505270585906E-4</c:v>
                </c:pt>
                <c:pt idx="2">
                  <c:v>2.1847792973930791E-4</c:v>
                </c:pt>
                <c:pt idx="3">
                  <c:v>2.3794222423263701E-4</c:v>
                </c:pt>
                <c:pt idx="4">
                  <c:v>3.2511652145723684E-4</c:v>
                </c:pt>
                <c:pt idx="5">
                  <c:v>3.6617420724895246E-4</c:v>
                </c:pt>
                <c:pt idx="6">
                  <c:v>4.9839079039410642E-4</c:v>
                </c:pt>
                <c:pt idx="7">
                  <c:v>7.9430250952963592E-4</c:v>
                </c:pt>
                <c:pt idx="8">
                  <c:v>1.3268735208281737E-3</c:v>
                </c:pt>
                <c:pt idx="9">
                  <c:v>2.4468325831684275E-3</c:v>
                </c:pt>
                <c:pt idx="10">
                  <c:v>4.6253847363471696E-3</c:v>
                </c:pt>
                <c:pt idx="11">
                  <c:v>9.137607846739634E-3</c:v>
                </c:pt>
                <c:pt idx="12">
                  <c:v>1.9623929803949031E-2</c:v>
                </c:pt>
                <c:pt idx="13">
                  <c:v>4.470644107121708E-2</c:v>
                </c:pt>
                <c:pt idx="14">
                  <c:v>9.7730813461217064E-2</c:v>
                </c:pt>
                <c:pt idx="15">
                  <c:v>0.15407529696963276</c:v>
                </c:pt>
                <c:pt idx="16">
                  <c:v>0.31296384705723646</c:v>
                </c:pt>
                <c:pt idx="17">
                  <c:v>0.59565977777755408</c:v>
                </c:pt>
                <c:pt idx="18">
                  <c:v>1.1740978199988603</c:v>
                </c:pt>
                <c:pt idx="19">
                  <c:v>2.4352766999994251</c:v>
                </c:pt>
                <c:pt idx="20">
                  <c:v>4.8907501499925274</c:v>
                </c:pt>
              </c:numCache>
            </c:numRef>
          </c:yVal>
          <c:smooth val="0"/>
          <c:extLst>
            <c:ext xmlns:c16="http://schemas.microsoft.com/office/drawing/2014/chart" uri="{C3380CC4-5D6E-409C-BE32-E72D297353CC}">
              <c16:uniqueId val="{00000000-99FB-4E09-B02A-273F84BF3D69}"/>
            </c:ext>
          </c:extLst>
        </c:ser>
        <c:ser>
          <c:idx val="1"/>
          <c:order val="1"/>
          <c:tx>
            <c:strRef>
              <c:f>Performance!$F$60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Performance!$F$61:$F$81</c:f>
              <c:numCache>
                <c:formatCode>General</c:formatCode>
                <c:ptCount val="21"/>
                <c:pt idx="0">
                  <c:v>1.3940688934115154E-4</c:v>
                </c:pt>
                <c:pt idx="1">
                  <c:v>1.4518203832765902E-4</c:v>
                </c:pt>
                <c:pt idx="2">
                  <c:v>1.5098848592846474E-4</c:v>
                </c:pt>
                <c:pt idx="3">
                  <c:v>1.7172921417751044E-4</c:v>
                </c:pt>
                <c:pt idx="4">
                  <c:v>2.9648368218137801E-4</c:v>
                </c:pt>
                <c:pt idx="5">
                  <c:v>2.9302968823365864E-4</c:v>
                </c:pt>
                <c:pt idx="6">
                  <c:v>4.5090238073709635E-4</c:v>
                </c:pt>
                <c:pt idx="7">
                  <c:v>7.8609262694407181E-4</c:v>
                </c:pt>
                <c:pt idx="8">
                  <c:v>1.4621229824519509E-3</c:v>
                </c:pt>
                <c:pt idx="9">
                  <c:v>2.7270754634684783E-3</c:v>
                </c:pt>
                <c:pt idx="10">
                  <c:v>5.1971300103934243E-3</c:v>
                </c:pt>
                <c:pt idx="11">
                  <c:v>1.0695058974384183E-2</c:v>
                </c:pt>
                <c:pt idx="12">
                  <c:v>2.2815364545518108E-2</c:v>
                </c:pt>
                <c:pt idx="13">
                  <c:v>5.9383738823645914E-2</c:v>
                </c:pt>
                <c:pt idx="14">
                  <c:v>9.1585472727257922E-2</c:v>
                </c:pt>
                <c:pt idx="15">
                  <c:v>0.17911444642855454</c:v>
                </c:pt>
                <c:pt idx="16">
                  <c:v>0.34762850000018564</c:v>
                </c:pt>
                <c:pt idx="17">
                  <c:v>0.65986302500095917</c:v>
                </c:pt>
                <c:pt idx="18">
                  <c:v>1.3619116749978275</c:v>
                </c:pt>
                <c:pt idx="19">
                  <c:v>2.8025458500051172</c:v>
                </c:pt>
                <c:pt idx="20">
                  <c:v>5.3851102000044193</c:v>
                </c:pt>
              </c:numCache>
            </c:numRef>
          </c:yVal>
          <c:smooth val="0"/>
          <c:extLst>
            <c:ext xmlns:c16="http://schemas.microsoft.com/office/drawing/2014/chart" uri="{C3380CC4-5D6E-409C-BE32-E72D297353CC}">
              <c16:uniqueId val="{00000001-99FB-4E09-B02A-273F84BF3D69}"/>
            </c:ext>
          </c:extLst>
        </c:ser>
        <c:ser>
          <c:idx val="2"/>
          <c:order val="2"/>
          <c:tx>
            <c:strRef>
              <c:f>Performance!$G$60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Performance!$G$61:$G$81</c:f>
              <c:numCache>
                <c:formatCode>General</c:formatCode>
                <c:ptCount val="21"/>
                <c:pt idx="0">
                  <c:v>2.0367868431718631E-3</c:v>
                </c:pt>
                <c:pt idx="1">
                  <c:v>2.0634579620428389E-3</c:v>
                </c:pt>
                <c:pt idx="2">
                  <c:v>2.115451649755008E-3</c:v>
                </c:pt>
                <c:pt idx="3">
                  <c:v>2.2696976849839517E-3</c:v>
                </c:pt>
                <c:pt idx="4">
                  <c:v>2.7164956545443334E-3</c:v>
                </c:pt>
                <c:pt idx="5">
                  <c:v>4.0599121753252627E-3</c:v>
                </c:pt>
                <c:pt idx="6">
                  <c:v>4.5158087545106463E-3</c:v>
                </c:pt>
                <c:pt idx="7">
                  <c:v>7.3474961820690346E-3</c:v>
                </c:pt>
                <c:pt idx="8">
                  <c:v>1.2276717402011283E-2</c:v>
                </c:pt>
                <c:pt idx="9">
                  <c:v>2.3429352803717184E-2</c:v>
                </c:pt>
                <c:pt idx="10">
                  <c:v>4.3044569230743915E-2</c:v>
                </c:pt>
                <c:pt idx="11">
                  <c:v>8.376551166681262E-2</c:v>
                </c:pt>
                <c:pt idx="12">
                  <c:v>0.16705684666715873</c:v>
                </c:pt>
                <c:pt idx="13">
                  <c:v>0.47186666363532742</c:v>
                </c:pt>
                <c:pt idx="14">
                  <c:v>0.67650382500141859</c:v>
                </c:pt>
                <c:pt idx="15">
                  <c:v>1.2908083499933127</c:v>
                </c:pt>
                <c:pt idx="16">
                  <c:v>2.5288349500042386</c:v>
                </c:pt>
                <c:pt idx="17">
                  <c:v>5.2252145000093151</c:v>
                </c:pt>
                <c:pt idx="18">
                  <c:v>9.9543455000093672</c:v>
                </c:pt>
                <c:pt idx="19">
                  <c:v>20.408638900000369</c:v>
                </c:pt>
                <c:pt idx="20">
                  <c:v>40.817583500000183</c:v>
                </c:pt>
              </c:numCache>
            </c:numRef>
          </c:yVal>
          <c:smooth val="0"/>
          <c:extLst>
            <c:ext xmlns:c16="http://schemas.microsoft.com/office/drawing/2014/chart" uri="{C3380CC4-5D6E-409C-BE32-E72D297353CC}">
              <c16:uniqueId val="{00000002-99FB-4E09-B02A-273F84BF3D69}"/>
            </c:ext>
          </c:extLst>
        </c:ser>
        <c:ser>
          <c:idx val="3"/>
          <c:order val="3"/>
          <c:tx>
            <c:strRef>
              <c:f>Performance!$H$60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99FB-4E09-B02A-273F84BF3D69}"/>
            </c:ext>
          </c:extLst>
        </c:ser>
        <c:dLbls>
          <c:showLegendKey val="0"/>
          <c:showVal val="0"/>
          <c:showCatName val="0"/>
          <c:showSerName val="0"/>
          <c:showPercent val="0"/>
          <c:showBubbleSize val="0"/>
        </c:dLbls>
        <c:axId val="387495952"/>
        <c:axId val="387497128"/>
      </c:scatterChart>
      <c:valAx>
        <c:axId val="387495952"/>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7497128"/>
        <c:crosses val="autoZero"/>
        <c:crossBetween val="midCat"/>
      </c:valAx>
      <c:valAx>
        <c:axId val="38749712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749595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Performance!$E$87</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Performance!$E$88:$E$106</c:f>
              <c:numCache>
                <c:formatCode>General</c:formatCode>
                <c:ptCount val="19"/>
                <c:pt idx="0">
                  <c:v>2.2792427295108739E-4</c:v>
                </c:pt>
                <c:pt idx="1">
                  <c:v>2.3735727712910436E-4</c:v>
                </c:pt>
                <c:pt idx="2">
                  <c:v>2.6490695629151698E-4</c:v>
                </c:pt>
                <c:pt idx="3">
                  <c:v>3.4772518776159317E-4</c:v>
                </c:pt>
                <c:pt idx="4">
                  <c:v>4.9362111549828159E-4</c:v>
                </c:pt>
                <c:pt idx="5">
                  <c:v>7.8839467129122865E-4</c:v>
                </c:pt>
                <c:pt idx="6">
                  <c:v>1.3945790853344732E-3</c:v>
                </c:pt>
                <c:pt idx="7">
                  <c:v>2.5881496376785069E-3</c:v>
                </c:pt>
                <c:pt idx="8">
                  <c:v>5.0047156999935396E-3</c:v>
                </c:pt>
                <c:pt idx="9">
                  <c:v>9.6366635838551328E-3</c:v>
                </c:pt>
                <c:pt idx="10">
                  <c:v>2.166943506486875E-2</c:v>
                </c:pt>
                <c:pt idx="11">
                  <c:v>4.3713778260913071E-2</c:v>
                </c:pt>
                <c:pt idx="12">
                  <c:v>8.051596507929E-2</c:v>
                </c:pt>
                <c:pt idx="13">
                  <c:v>0.17524996896551376</c:v>
                </c:pt>
                <c:pt idx="14">
                  <c:v>0.34528968666563742</c:v>
                </c:pt>
                <c:pt idx="15">
                  <c:v>0.74310958571316277</c:v>
                </c:pt>
                <c:pt idx="16">
                  <c:v>1.4307936749974033</c:v>
                </c:pt>
                <c:pt idx="17">
                  <c:v>3.0559400000056485</c:v>
                </c:pt>
                <c:pt idx="18">
                  <c:v>5.4907787000120152</c:v>
                </c:pt>
              </c:numCache>
            </c:numRef>
          </c:yVal>
          <c:smooth val="0"/>
          <c:extLst>
            <c:ext xmlns:c16="http://schemas.microsoft.com/office/drawing/2014/chart" uri="{C3380CC4-5D6E-409C-BE32-E72D297353CC}">
              <c16:uniqueId val="{00000000-9BA0-4544-AA3E-8B710A4DF66C}"/>
            </c:ext>
          </c:extLst>
        </c:ser>
        <c:ser>
          <c:idx val="1"/>
          <c:order val="1"/>
          <c:tx>
            <c:strRef>
              <c:f>Performance!$F$87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Performance!$F$88:$F$106</c:f>
              <c:numCache>
                <c:formatCode>General</c:formatCode>
                <c:ptCount val="19"/>
                <c:pt idx="0">
                  <c:v>1.4099030002250111E-4</c:v>
                </c:pt>
                <c:pt idx="1">
                  <c:v>1.647771889931056E-4</c:v>
                </c:pt>
                <c:pt idx="2">
                  <c:v>1.978011749355727E-4</c:v>
                </c:pt>
                <c:pt idx="3">
                  <c:v>2.7715985810107817E-4</c:v>
                </c:pt>
                <c:pt idx="4">
                  <c:v>4.3203358389575197E-4</c:v>
                </c:pt>
                <c:pt idx="5">
                  <c:v>7.2331254158797362E-4</c:v>
                </c:pt>
                <c:pt idx="6">
                  <c:v>1.2937430271660164E-3</c:v>
                </c:pt>
                <c:pt idx="7">
                  <c:v>2.4493031341883097E-3</c:v>
                </c:pt>
                <c:pt idx="8">
                  <c:v>5.0653323886641734E-3</c:v>
                </c:pt>
                <c:pt idx="9">
                  <c:v>9.5386560000146614E-3</c:v>
                </c:pt>
                <c:pt idx="10">
                  <c:v>1.9822639130422176E-2</c:v>
                </c:pt>
                <c:pt idx="11">
                  <c:v>3.9415085039470034E-2</c:v>
                </c:pt>
                <c:pt idx="12">
                  <c:v>8.0399411110972457E-2</c:v>
                </c:pt>
                <c:pt idx="13">
                  <c:v>0.17132572333309024</c:v>
                </c:pt>
                <c:pt idx="14">
                  <c:v>0.33917182000004686</c:v>
                </c:pt>
                <c:pt idx="15">
                  <c:v>0.75026802857090458</c:v>
                </c:pt>
                <c:pt idx="16">
                  <c:v>1.4122081750028883</c:v>
                </c:pt>
                <c:pt idx="17">
                  <c:v>2.8203472000022884</c:v>
                </c:pt>
                <c:pt idx="18">
                  <c:v>5.4284775000123773</c:v>
                </c:pt>
              </c:numCache>
            </c:numRef>
          </c:yVal>
          <c:smooth val="0"/>
          <c:extLst>
            <c:ext xmlns:c16="http://schemas.microsoft.com/office/drawing/2014/chart" uri="{C3380CC4-5D6E-409C-BE32-E72D297353CC}">
              <c16:uniqueId val="{00000001-9BA0-4544-AA3E-8B710A4DF66C}"/>
            </c:ext>
          </c:extLst>
        </c:ser>
        <c:ser>
          <c:idx val="2"/>
          <c:order val="2"/>
          <c:tx>
            <c:strRef>
              <c:f>Performance!$G$87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Performance!$G$88:$G$106</c:f>
              <c:numCache>
                <c:formatCode>General</c:formatCode>
                <c:ptCount val="19"/>
                <c:pt idx="0">
                  <c:v>1.8875052830213154E-3</c:v>
                </c:pt>
                <c:pt idx="1">
                  <c:v>1.975079383894652E-3</c:v>
                </c:pt>
                <c:pt idx="2">
                  <c:v>2.003590224352919E-3</c:v>
                </c:pt>
                <c:pt idx="3">
                  <c:v>2.1970577767979754E-3</c:v>
                </c:pt>
                <c:pt idx="4">
                  <c:v>2.3895637840425266E-3</c:v>
                </c:pt>
                <c:pt idx="5">
                  <c:v>2.938351057576958E-3</c:v>
                </c:pt>
                <c:pt idx="6">
                  <c:v>3.9356509047949852E-3</c:v>
                </c:pt>
                <c:pt idx="7">
                  <c:v>6.0933942752850589E-3</c:v>
                </c:pt>
                <c:pt idx="8">
                  <c:v>1.0666354584246021E-2</c:v>
                </c:pt>
                <c:pt idx="9">
                  <c:v>2.0236807661281237E-2</c:v>
                </c:pt>
                <c:pt idx="10">
                  <c:v>3.8897238759767958E-2</c:v>
                </c:pt>
                <c:pt idx="11">
                  <c:v>7.1626745714456777E-2</c:v>
                </c:pt>
                <c:pt idx="12">
                  <c:v>0.13191720000069931</c:v>
                </c:pt>
                <c:pt idx="13">
                  <c:v>0.26120260500028963</c:v>
                </c:pt>
                <c:pt idx="14">
                  <c:v>0.58767375555665546</c:v>
                </c:pt>
                <c:pt idx="15">
                  <c:v>1.0540096800017635</c:v>
                </c:pt>
                <c:pt idx="16">
                  <c:v>2.146796099996815</c:v>
                </c:pt>
                <c:pt idx="17">
                  <c:v>4.4420923500001663</c:v>
                </c:pt>
                <c:pt idx="18">
                  <c:v>8.5053908999834675</c:v>
                </c:pt>
              </c:numCache>
            </c:numRef>
          </c:yVal>
          <c:smooth val="0"/>
          <c:extLst>
            <c:ext xmlns:c16="http://schemas.microsoft.com/office/drawing/2014/chart" uri="{C3380CC4-5D6E-409C-BE32-E72D297353CC}">
              <c16:uniqueId val="{00000002-9BA0-4544-AA3E-8B710A4DF66C}"/>
            </c:ext>
          </c:extLst>
        </c:ser>
        <c:ser>
          <c:idx val="3"/>
          <c:order val="3"/>
          <c:tx>
            <c:strRef>
              <c:f>Performance!$H$87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9BA0-4544-AA3E-8B710A4DF66C}"/>
            </c:ext>
          </c:extLst>
        </c:ser>
        <c:dLbls>
          <c:showLegendKey val="0"/>
          <c:showVal val="0"/>
          <c:showCatName val="0"/>
          <c:showSerName val="0"/>
          <c:showPercent val="0"/>
          <c:showBubbleSize val="0"/>
        </c:dLbls>
        <c:axId val="652886584"/>
        <c:axId val="652892464"/>
      </c:scatterChart>
      <c:valAx>
        <c:axId val="652886584"/>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2464"/>
        <c:crosses val="autoZero"/>
        <c:crossBetween val="midCat"/>
      </c:valAx>
      <c:valAx>
        <c:axId val="65289246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658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Performance!$E$114</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Performance!$E$115:$E$128</c:f>
              <c:numCache>
                <c:formatCode>General</c:formatCode>
                <c:ptCount val="14"/>
                <c:pt idx="0">
                  <c:v>2.1240498725636034E-4</c:v>
                </c:pt>
                <c:pt idx="1">
                  <c:v>2.332528363501206E-4</c:v>
                </c:pt>
                <c:pt idx="2">
                  <c:v>2.5566845119428833E-4</c:v>
                </c:pt>
                <c:pt idx="3">
                  <c:v>3.1877286752509743E-4</c:v>
                </c:pt>
                <c:pt idx="4">
                  <c:v>4.346720681550744E-4</c:v>
                </c:pt>
                <c:pt idx="5">
                  <c:v>6.6757056074797023E-4</c:v>
                </c:pt>
                <c:pt idx="6">
                  <c:v>1.191419251847576E-3</c:v>
                </c:pt>
                <c:pt idx="7">
                  <c:v>2.0229185275112025E-3</c:v>
                </c:pt>
                <c:pt idx="8">
                  <c:v>4.0455661812455477E-3</c:v>
                </c:pt>
                <c:pt idx="9">
                  <c:v>7.5539527190117634E-3</c:v>
                </c:pt>
                <c:pt idx="10">
                  <c:v>1.7089690102435929E-2</c:v>
                </c:pt>
                <c:pt idx="11">
                  <c:v>3.0867474691340137E-2</c:v>
                </c:pt>
                <c:pt idx="12">
                  <c:v>6.5361933766065958E-2</c:v>
                </c:pt>
                <c:pt idx="13">
                  <c:v>0.13532608108063279</c:v>
                </c:pt>
              </c:numCache>
            </c:numRef>
          </c:yVal>
          <c:smooth val="0"/>
          <c:extLst>
            <c:ext xmlns:c16="http://schemas.microsoft.com/office/drawing/2014/chart" uri="{C3380CC4-5D6E-409C-BE32-E72D297353CC}">
              <c16:uniqueId val="{00000000-506C-4F9C-BC1D-51E234783755}"/>
            </c:ext>
          </c:extLst>
        </c:ser>
        <c:ser>
          <c:idx val="1"/>
          <c:order val="1"/>
          <c:tx>
            <c:strRef>
              <c:f>Performance!$F$114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Performance!$F$115:$F$128</c:f>
              <c:numCache>
                <c:formatCode>General</c:formatCode>
                <c:ptCount val="14"/>
                <c:pt idx="0">
                  <c:v>1.3918948027736601E-4</c:v>
                </c:pt>
                <c:pt idx="1">
                  <c:v>1.5985631573910567E-4</c:v>
                </c:pt>
                <c:pt idx="2">
                  <c:v>1.8271161295090851E-4</c:v>
                </c:pt>
                <c:pt idx="3">
                  <c:v>2.4826676266169863E-4</c:v>
                </c:pt>
                <c:pt idx="4">
                  <c:v>3.515343011822879E-4</c:v>
                </c:pt>
                <c:pt idx="5">
                  <c:v>5.8730326521191554E-4</c:v>
                </c:pt>
                <c:pt idx="6">
                  <c:v>9.8164069493511291E-4</c:v>
                </c:pt>
                <c:pt idx="7">
                  <c:v>2.0078500200802142E-3</c:v>
                </c:pt>
                <c:pt idx="8">
                  <c:v>3.7798297052151642E-3</c:v>
                </c:pt>
                <c:pt idx="9">
                  <c:v>7.5178927928191827E-3</c:v>
                </c:pt>
                <c:pt idx="10">
                  <c:v>1.5150540785475709E-2</c:v>
                </c:pt>
                <c:pt idx="11">
                  <c:v>3.0345362424144918E-2</c:v>
                </c:pt>
                <c:pt idx="12">
                  <c:v>6.1113074390294328E-2</c:v>
                </c:pt>
                <c:pt idx="13">
                  <c:v>0.12759762749992659</c:v>
                </c:pt>
              </c:numCache>
            </c:numRef>
          </c:yVal>
          <c:smooth val="0"/>
          <c:extLst>
            <c:ext xmlns:c16="http://schemas.microsoft.com/office/drawing/2014/chart" uri="{C3380CC4-5D6E-409C-BE32-E72D297353CC}">
              <c16:uniqueId val="{00000001-506C-4F9C-BC1D-51E234783755}"/>
            </c:ext>
          </c:extLst>
        </c:ser>
        <c:ser>
          <c:idx val="2"/>
          <c:order val="2"/>
          <c:tx>
            <c:strRef>
              <c:f>Performance!$G$114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Performance!$G$115:$G$128</c:f>
              <c:numCache>
                <c:formatCode>General</c:formatCode>
                <c:ptCount val="14"/>
                <c:pt idx="0">
                  <c:v>1.937607671440435E-3</c:v>
                </c:pt>
                <c:pt idx="1">
                  <c:v>2.189477189146749E-3</c:v>
                </c:pt>
                <c:pt idx="2">
                  <c:v>1.9889688146381744E-3</c:v>
                </c:pt>
                <c:pt idx="3">
                  <c:v>2.0730288557225226E-3</c:v>
                </c:pt>
                <c:pt idx="4">
                  <c:v>2.3905860898715985E-3</c:v>
                </c:pt>
                <c:pt idx="5">
                  <c:v>3.3667174293355662E-3</c:v>
                </c:pt>
                <c:pt idx="6">
                  <c:v>6.7847328358238215E-3</c:v>
                </c:pt>
                <c:pt idx="7">
                  <c:v>2.1874634497804062E-2</c:v>
                </c:pt>
                <c:pt idx="8">
                  <c:v>7.0265229166883117E-2</c:v>
                </c:pt>
                <c:pt idx="9">
                  <c:v>0.28132137222241405</c:v>
                </c:pt>
                <c:pt idx="10">
                  <c:v>1.0084649599972182</c:v>
                </c:pt>
                <c:pt idx="11">
                  <c:v>3.9763355000031879</c:v>
                </c:pt>
                <c:pt idx="12">
                  <c:v>15.737117700016825</c:v>
                </c:pt>
                <c:pt idx="13">
                  <c:v>61.418444599985378</c:v>
                </c:pt>
              </c:numCache>
            </c:numRef>
          </c:yVal>
          <c:smooth val="0"/>
          <c:extLst>
            <c:ext xmlns:c16="http://schemas.microsoft.com/office/drawing/2014/chart" uri="{C3380CC4-5D6E-409C-BE32-E72D297353CC}">
              <c16:uniqueId val="{00000002-506C-4F9C-BC1D-51E234783755}"/>
            </c:ext>
          </c:extLst>
        </c:ser>
        <c:ser>
          <c:idx val="3"/>
          <c:order val="3"/>
          <c:tx>
            <c:strRef>
              <c:f>Performance!$H$114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506C-4F9C-BC1D-51E234783755}"/>
            </c:ext>
          </c:extLst>
        </c:ser>
        <c:dLbls>
          <c:showLegendKey val="0"/>
          <c:showVal val="0"/>
          <c:showCatName val="0"/>
          <c:showSerName val="0"/>
          <c:showPercent val="0"/>
          <c:showBubbleSize val="0"/>
        </c:dLbls>
        <c:axId val="652888936"/>
        <c:axId val="652890896"/>
      </c:scatterChart>
      <c:valAx>
        <c:axId val="652888936"/>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0896"/>
        <c:crosses val="autoZero"/>
        <c:crossBetween val="midCat"/>
      </c:valAx>
      <c:valAx>
        <c:axId val="6528908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89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Performance!$E$141</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Performance!$E$142:$E$156</c:f>
              <c:numCache>
                <c:formatCode>General</c:formatCode>
                <c:ptCount val="15"/>
                <c:pt idx="0">
                  <c:v>1.0957623632404143E-2</c:v>
                </c:pt>
                <c:pt idx="1">
                  <c:v>9.3386914179145204E-3</c:v>
                </c:pt>
                <c:pt idx="2">
                  <c:v>1.0709235974267419E-2</c:v>
                </c:pt>
                <c:pt idx="3">
                  <c:v>1.1739411032848835E-2</c:v>
                </c:pt>
                <c:pt idx="4">
                  <c:v>1.7251356896554954E-2</c:v>
                </c:pt>
                <c:pt idx="5">
                  <c:v>2.3413453271115311E-2</c:v>
                </c:pt>
                <c:pt idx="6">
                  <c:v>3.8739643076909351E-2</c:v>
                </c:pt>
                <c:pt idx="7">
                  <c:v>6.7107366666896262E-2</c:v>
                </c:pt>
                <c:pt idx="8">
                  <c:v>0.12330457073190568</c:v>
                </c:pt>
                <c:pt idx="9">
                  <c:v>0.23338619090976531</c:v>
                </c:pt>
                <c:pt idx="10">
                  <c:v>0.4510721916667535</c:v>
                </c:pt>
                <c:pt idx="11">
                  <c:v>0.89851573333241197</c:v>
                </c:pt>
                <c:pt idx="12">
                  <c:v>1.8697677333257161</c:v>
                </c:pt>
                <c:pt idx="13">
                  <c:v>3.8196983000088949</c:v>
                </c:pt>
                <c:pt idx="14">
                  <c:v>8.0403213999816217</c:v>
                </c:pt>
              </c:numCache>
            </c:numRef>
          </c:yVal>
          <c:smooth val="0"/>
          <c:extLst>
            <c:ext xmlns:c16="http://schemas.microsoft.com/office/drawing/2014/chart" uri="{C3380CC4-5D6E-409C-BE32-E72D297353CC}">
              <c16:uniqueId val="{00000000-7668-414C-B154-1DDD4131DD6C}"/>
            </c:ext>
          </c:extLst>
        </c:ser>
        <c:ser>
          <c:idx val="1"/>
          <c:order val="1"/>
          <c:tx>
            <c:strRef>
              <c:f>Performance!$F$141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Performance!$F$142:$F$156</c:f>
              <c:numCache>
                <c:formatCode>General</c:formatCode>
                <c:ptCount val="15"/>
                <c:pt idx="0">
                  <c:v>9.3235102420572182E-3</c:v>
                </c:pt>
                <c:pt idx="1">
                  <c:v>9.4009505638885972E-3</c:v>
                </c:pt>
                <c:pt idx="2">
                  <c:v>1.027646139625066E-2</c:v>
                </c:pt>
                <c:pt idx="3">
                  <c:v>1.1532791935536186E-2</c:v>
                </c:pt>
                <c:pt idx="4">
                  <c:v>1.4862245400588218E-2</c:v>
                </c:pt>
                <c:pt idx="5">
                  <c:v>2.3376976635424578E-2</c:v>
                </c:pt>
                <c:pt idx="6">
                  <c:v>3.7530094776311265E-2</c:v>
                </c:pt>
                <c:pt idx="7">
                  <c:v>6.5395410389597106E-2</c:v>
                </c:pt>
                <c:pt idx="8">
                  <c:v>0.1191157547617054</c:v>
                </c:pt>
                <c:pt idx="9">
                  <c:v>0.24387502380912857</c:v>
                </c:pt>
                <c:pt idx="10">
                  <c:v>0.45186925833453034</c:v>
                </c:pt>
                <c:pt idx="11">
                  <c:v>0.89864731666360365</c:v>
                </c:pt>
                <c:pt idx="12">
                  <c:v>1.7946698666686036</c:v>
                </c:pt>
                <c:pt idx="13">
                  <c:v>3.6893871499923989</c:v>
                </c:pt>
                <c:pt idx="14">
                  <c:v>7.5983599000028335</c:v>
                </c:pt>
              </c:numCache>
            </c:numRef>
          </c:yVal>
          <c:smooth val="0"/>
          <c:extLst>
            <c:ext xmlns:c16="http://schemas.microsoft.com/office/drawing/2014/chart" uri="{C3380CC4-5D6E-409C-BE32-E72D297353CC}">
              <c16:uniqueId val="{00000001-7668-414C-B154-1DDD4131DD6C}"/>
            </c:ext>
          </c:extLst>
        </c:ser>
        <c:ser>
          <c:idx val="2"/>
          <c:order val="2"/>
          <c:tx>
            <c:strRef>
              <c:f>Performance!$G$141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Performance!$G$142:$G$156</c:f>
              <c:numCache>
                <c:formatCode>General</c:formatCode>
                <c:ptCount val="15"/>
                <c:pt idx="0">
                  <c:v>2.6467739153535119E-2</c:v>
                </c:pt>
                <c:pt idx="1">
                  <c:v>2.4925057213887832E-2</c:v>
                </c:pt>
                <c:pt idx="2">
                  <c:v>2.5473668527798869E-2</c:v>
                </c:pt>
                <c:pt idx="3">
                  <c:v>2.5292254545469534E-2</c:v>
                </c:pt>
                <c:pt idx="4">
                  <c:v>2.9750949112469737E-2</c:v>
                </c:pt>
                <c:pt idx="5">
                  <c:v>2.9318706432700549E-2</c:v>
                </c:pt>
                <c:pt idx="6">
                  <c:v>3.0083492215448142E-2</c:v>
                </c:pt>
                <c:pt idx="7">
                  <c:v>3.5723303571285211E-2</c:v>
                </c:pt>
                <c:pt idx="8">
                  <c:v>4.4929010714310734E-2</c:v>
                </c:pt>
                <c:pt idx="9">
                  <c:v>8.0126930158474441E-2</c:v>
                </c:pt>
                <c:pt idx="10">
                  <c:v>0.18591220370446401</c:v>
                </c:pt>
                <c:pt idx="11">
                  <c:v>0.59226878888956791</c:v>
                </c:pt>
                <c:pt idx="12">
                  <c:v>2.3026114333382188</c:v>
                </c:pt>
                <c:pt idx="13">
                  <c:v>9.0646576999861281</c:v>
                </c:pt>
                <c:pt idx="14">
                  <c:v>52.966925000015181</c:v>
                </c:pt>
              </c:numCache>
            </c:numRef>
          </c:yVal>
          <c:smooth val="0"/>
          <c:extLst>
            <c:ext xmlns:c16="http://schemas.microsoft.com/office/drawing/2014/chart" uri="{C3380CC4-5D6E-409C-BE32-E72D297353CC}">
              <c16:uniqueId val="{00000002-7668-414C-B154-1DDD4131DD6C}"/>
            </c:ext>
          </c:extLst>
        </c:ser>
        <c:ser>
          <c:idx val="3"/>
          <c:order val="3"/>
          <c:tx>
            <c:strRef>
              <c:f>Performance!$H$141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7668-414C-B154-1DDD4131DD6C}"/>
            </c:ext>
          </c:extLst>
        </c:ser>
        <c:dLbls>
          <c:showLegendKey val="0"/>
          <c:showVal val="0"/>
          <c:showCatName val="0"/>
          <c:showSerName val="0"/>
          <c:showPercent val="0"/>
          <c:showBubbleSize val="0"/>
        </c:dLbls>
        <c:axId val="652892072"/>
        <c:axId val="652887760"/>
      </c:scatterChart>
      <c:valAx>
        <c:axId val="652892072"/>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7760"/>
        <c:crosses val="autoZero"/>
        <c:crossBetween val="midCat"/>
      </c:valAx>
      <c:valAx>
        <c:axId val="65288776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207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Performance!$E$168</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Performance!$E$169:$E$183</c:f>
              <c:numCache>
                <c:formatCode>General</c:formatCode>
                <c:ptCount val="15"/>
                <c:pt idx="0">
                  <c:v>2.863958685725395E-2</c:v>
                </c:pt>
                <c:pt idx="1">
                  <c:v>2.8117404494459448E-2</c:v>
                </c:pt>
                <c:pt idx="2">
                  <c:v>2.8169466853776182E-2</c:v>
                </c:pt>
                <c:pt idx="3">
                  <c:v>3.1579226249959902E-2</c:v>
                </c:pt>
                <c:pt idx="4">
                  <c:v>3.6385819565190977E-2</c:v>
                </c:pt>
                <c:pt idx="5">
                  <c:v>4.3801200869695647E-2</c:v>
                </c:pt>
                <c:pt idx="6">
                  <c:v>5.8880307058707865E-2</c:v>
                </c:pt>
                <c:pt idx="7">
                  <c:v>9.2837077777302407E-2</c:v>
                </c:pt>
                <c:pt idx="8">
                  <c:v>0.1462060514280373</c:v>
                </c:pt>
                <c:pt idx="9">
                  <c:v>0.2480512095235532</c:v>
                </c:pt>
                <c:pt idx="10">
                  <c:v>0.48626665454569529</c:v>
                </c:pt>
                <c:pt idx="11">
                  <c:v>1.1820432199980133</c:v>
                </c:pt>
                <c:pt idx="12">
                  <c:v>1.9848110999931425</c:v>
                </c:pt>
                <c:pt idx="13">
                  <c:v>4.0339941499987617</c:v>
                </c:pt>
                <c:pt idx="14">
                  <c:v>8.2692575000110082</c:v>
                </c:pt>
              </c:numCache>
            </c:numRef>
          </c:yVal>
          <c:smooth val="0"/>
          <c:extLst>
            <c:ext xmlns:c16="http://schemas.microsoft.com/office/drawing/2014/chart" uri="{C3380CC4-5D6E-409C-BE32-E72D297353CC}">
              <c16:uniqueId val="{00000000-1829-48F7-9C3B-C916426F2A90}"/>
            </c:ext>
          </c:extLst>
        </c:ser>
        <c:ser>
          <c:idx val="1"/>
          <c:order val="1"/>
          <c:tx>
            <c:strRef>
              <c:f>Performance!$F$168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Performance!$F$169:$F$183</c:f>
              <c:numCache>
                <c:formatCode>General</c:formatCode>
                <c:ptCount val="15"/>
                <c:pt idx="0">
                  <c:v>2.8734509142814203E-2</c:v>
                </c:pt>
                <c:pt idx="1">
                  <c:v>2.7634918231945433E-2</c:v>
                </c:pt>
                <c:pt idx="2">
                  <c:v>2.947731823523474E-2</c:v>
                </c:pt>
                <c:pt idx="3">
                  <c:v>3.0175103012090886E-2</c:v>
                </c:pt>
                <c:pt idx="4">
                  <c:v>3.4459608219275316E-2</c:v>
                </c:pt>
                <c:pt idx="5">
                  <c:v>4.6861097196206257E-2</c:v>
                </c:pt>
                <c:pt idx="6">
                  <c:v>5.6863877272421218E-2</c:v>
                </c:pt>
                <c:pt idx="7">
                  <c:v>8.6272103448021067E-2</c:v>
                </c:pt>
                <c:pt idx="8">
                  <c:v>0.14316462500007926</c:v>
                </c:pt>
                <c:pt idx="9">
                  <c:v>0.2568308600006276</c:v>
                </c:pt>
                <c:pt idx="10">
                  <c:v>0.46667612727138807</c:v>
                </c:pt>
                <c:pt idx="11">
                  <c:v>1.1172675799985883</c:v>
                </c:pt>
                <c:pt idx="12">
                  <c:v>1.8488516333260729</c:v>
                </c:pt>
                <c:pt idx="13">
                  <c:v>3.7703116000047885</c:v>
                </c:pt>
                <c:pt idx="14">
                  <c:v>8.2677175999851897</c:v>
                </c:pt>
              </c:numCache>
            </c:numRef>
          </c:yVal>
          <c:smooth val="0"/>
          <c:extLst>
            <c:ext xmlns:c16="http://schemas.microsoft.com/office/drawing/2014/chart" uri="{C3380CC4-5D6E-409C-BE32-E72D297353CC}">
              <c16:uniqueId val="{00000001-1829-48F7-9C3B-C916426F2A90}"/>
            </c:ext>
          </c:extLst>
        </c:ser>
        <c:ser>
          <c:idx val="2"/>
          <c:order val="2"/>
          <c:tx>
            <c:strRef>
              <c:f>Performance!$G$168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Performance!$G$169:$G$183</c:f>
              <c:numCache>
                <c:formatCode>General</c:formatCode>
                <c:ptCount val="15"/>
                <c:pt idx="0">
                  <c:v>4.8683385437047019E-2</c:v>
                </c:pt>
                <c:pt idx="1">
                  <c:v>5.1712565979147425E-2</c:v>
                </c:pt>
                <c:pt idx="2">
                  <c:v>5.0567819191862574E-2</c:v>
                </c:pt>
                <c:pt idx="3">
                  <c:v>5.3870839785010886E-2</c:v>
                </c:pt>
                <c:pt idx="4">
                  <c:v>5.1255271428535525E-2</c:v>
                </c:pt>
                <c:pt idx="5">
                  <c:v>5.9539041666582873E-2</c:v>
                </c:pt>
                <c:pt idx="6">
                  <c:v>5.9704961904485356E-2</c:v>
                </c:pt>
                <c:pt idx="7">
                  <c:v>5.8321758139564459E-2</c:v>
                </c:pt>
                <c:pt idx="8">
                  <c:v>6.9808136111128585E-2</c:v>
                </c:pt>
                <c:pt idx="9">
                  <c:v>8.1840266129039524E-2</c:v>
                </c:pt>
                <c:pt idx="10">
                  <c:v>0.19612695769263574</c:v>
                </c:pt>
                <c:pt idx="11">
                  <c:v>0.63359172499986016</c:v>
                </c:pt>
                <c:pt idx="12">
                  <c:v>2.1386256999976467</c:v>
                </c:pt>
                <c:pt idx="13">
                  <c:v>10.148901699983981</c:v>
                </c:pt>
                <c:pt idx="14">
                  <c:v>54.935016300005373</c:v>
                </c:pt>
              </c:numCache>
            </c:numRef>
          </c:yVal>
          <c:smooth val="0"/>
          <c:extLst>
            <c:ext xmlns:c16="http://schemas.microsoft.com/office/drawing/2014/chart" uri="{C3380CC4-5D6E-409C-BE32-E72D297353CC}">
              <c16:uniqueId val="{00000002-1829-48F7-9C3B-C916426F2A90}"/>
            </c:ext>
          </c:extLst>
        </c:ser>
        <c:ser>
          <c:idx val="3"/>
          <c:order val="3"/>
          <c:tx>
            <c:strRef>
              <c:f>Performance!$H$168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1829-48F7-9C3B-C916426F2A90}"/>
            </c:ext>
          </c:extLst>
        </c:ser>
        <c:dLbls>
          <c:showLegendKey val="0"/>
          <c:showVal val="0"/>
          <c:showCatName val="0"/>
          <c:showSerName val="0"/>
          <c:showPercent val="0"/>
          <c:showBubbleSize val="0"/>
        </c:dLbls>
        <c:axId val="652887368"/>
        <c:axId val="652889720"/>
      </c:scatterChart>
      <c:valAx>
        <c:axId val="652887368"/>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9720"/>
        <c:crosses val="autoZero"/>
        <c:crossBetween val="midCat"/>
      </c:valAx>
      <c:valAx>
        <c:axId val="65288972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73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(2)'!$E$6</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(2)'!$E$7:$E$28</c:f>
              <c:numCache>
                <c:formatCode>General</c:formatCode>
                <c:ptCount val="22"/>
                <c:pt idx="0">
                  <c:v>2.2345201323383128E-4</c:v>
                </c:pt>
                <c:pt idx="1">
                  <c:v>2.2925067625999284E-4</c:v>
                </c:pt>
                <c:pt idx="2">
                  <c:v>2.684695409398351E-4</c:v>
                </c:pt>
                <c:pt idx="3">
                  <c:v>2.4211277357781886E-4</c:v>
                </c:pt>
                <c:pt idx="4">
                  <c:v>2.8401318375731151E-4</c:v>
                </c:pt>
                <c:pt idx="5">
                  <c:v>2.9707304379088213E-4</c:v>
                </c:pt>
                <c:pt idx="6">
                  <c:v>3.3917513396205607E-4</c:v>
                </c:pt>
                <c:pt idx="7">
                  <c:v>4.6945631395808217E-4</c:v>
                </c:pt>
                <c:pt idx="8">
                  <c:v>7.4764834032488682E-4</c:v>
                </c:pt>
                <c:pt idx="9">
                  <c:v>1.1012160757208312E-3</c:v>
                </c:pt>
                <c:pt idx="10">
                  <c:v>1.960875843103756E-3</c:v>
                </c:pt>
                <c:pt idx="11">
                  <c:v>4.0066770216028056E-3</c:v>
                </c:pt>
                <c:pt idx="12">
                  <c:v>8.6777850951631416E-3</c:v>
                </c:pt>
                <c:pt idx="13">
                  <c:v>1.6625865115830519E-2</c:v>
                </c:pt>
                <c:pt idx="14">
                  <c:v>2.933516783628896E-2</c:v>
                </c:pt>
                <c:pt idx="15">
                  <c:v>6.8814282190718057E-2</c:v>
                </c:pt>
                <c:pt idx="16">
                  <c:v>0.12849504359138125</c:v>
                </c:pt>
                <c:pt idx="17">
                  <c:v>0.29542131176875797</c:v>
                </c:pt>
                <c:pt idx="18">
                  <c:v>0.52315487000159921</c:v>
                </c:pt>
                <c:pt idx="19">
                  <c:v>0.99028803334416204</c:v>
                </c:pt>
                <c:pt idx="20">
                  <c:v>1.7217741666827351</c:v>
                </c:pt>
                <c:pt idx="21">
                  <c:v>4.0228261499432847</c:v>
                </c:pt>
              </c:numCache>
            </c:numRef>
          </c:yVal>
          <c:smooth val="0"/>
          <c:extLst>
            <c:ext xmlns:c16="http://schemas.microsoft.com/office/drawing/2014/chart" uri="{C3380CC4-5D6E-409C-BE32-E72D297353CC}">
              <c16:uniqueId val="{00000000-3E11-4B99-B9E8-834E439B2818}"/>
            </c:ext>
          </c:extLst>
        </c:ser>
        <c:ser>
          <c:idx val="1"/>
          <c:order val="1"/>
          <c:tx>
            <c:strRef>
              <c:f>'Performance (2)'!$F$6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(2)'!$F$7:$F$28</c:f>
              <c:numCache>
                <c:formatCode>General</c:formatCode>
                <c:ptCount val="22"/>
                <c:pt idx="0">
                  <c:v>1.7200969073099593E-4</c:v>
                </c:pt>
                <c:pt idx="1">
                  <c:v>1.6230644679158569E-4</c:v>
                </c:pt>
                <c:pt idx="2">
                  <c:v>1.7616572595990478E-4</c:v>
                </c:pt>
                <c:pt idx="3">
                  <c:v>1.7164456077966864E-4</c:v>
                </c:pt>
                <c:pt idx="4">
                  <c:v>2.2635937528410694E-4</c:v>
                </c:pt>
                <c:pt idx="5">
                  <c:v>2.2316525776094689E-4</c:v>
                </c:pt>
                <c:pt idx="6">
                  <c:v>2.7691963890113109E-4</c:v>
                </c:pt>
                <c:pt idx="7">
                  <c:v>3.7583029915839636E-4</c:v>
                </c:pt>
                <c:pt idx="8">
                  <c:v>6.8458926911388579E-4</c:v>
                </c:pt>
                <c:pt idx="9">
                  <c:v>9.7195858115907776E-4</c:v>
                </c:pt>
                <c:pt idx="10">
                  <c:v>1.9761523113562825E-3</c:v>
                </c:pt>
                <c:pt idx="11">
                  <c:v>5.5194133556001794E-3</c:v>
                </c:pt>
                <c:pt idx="12">
                  <c:v>7.1951112230877867E-3</c:v>
                </c:pt>
                <c:pt idx="13">
                  <c:v>1.6163216451663645E-2</c:v>
                </c:pt>
                <c:pt idx="14">
                  <c:v>3.0163330723060273E-2</c:v>
                </c:pt>
                <c:pt idx="15">
                  <c:v>6.1779906171270542E-2</c:v>
                </c:pt>
                <c:pt idx="16">
                  <c:v>0.12513347999774851</c:v>
                </c:pt>
                <c:pt idx="17">
                  <c:v>0.25558344000019134</c:v>
                </c:pt>
                <c:pt idx="18">
                  <c:v>0.50997012001462283</c:v>
                </c:pt>
                <c:pt idx="19">
                  <c:v>0.8940389666628713</c:v>
                </c:pt>
                <c:pt idx="20">
                  <c:v>1.6939624666702002</c:v>
                </c:pt>
                <c:pt idx="21">
                  <c:v>4.0961689000250772</c:v>
                </c:pt>
              </c:numCache>
            </c:numRef>
          </c:yVal>
          <c:smooth val="0"/>
          <c:extLst>
            <c:ext xmlns:c16="http://schemas.microsoft.com/office/drawing/2014/chart" uri="{C3380CC4-5D6E-409C-BE32-E72D297353CC}">
              <c16:uniqueId val="{00000001-3E11-4B99-B9E8-834E439B2818}"/>
            </c:ext>
          </c:extLst>
        </c:ser>
        <c:ser>
          <c:idx val="2"/>
          <c:order val="2"/>
          <c:tx>
            <c:strRef>
              <c:f>'Performance (2)'!$G$6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(2)'!$G$7:$G$28</c:f>
              <c:numCache>
                <c:formatCode>General</c:formatCode>
                <c:ptCount val="22"/>
                <c:pt idx="0">
                  <c:v>2.7538213656039803E-3</c:v>
                </c:pt>
                <c:pt idx="1">
                  <c:v>3.4015427210501263E-3</c:v>
                </c:pt>
                <c:pt idx="2">
                  <c:v>2.90465081296104E-3</c:v>
                </c:pt>
                <c:pt idx="3">
                  <c:v>2.8447839022223099E-3</c:v>
                </c:pt>
                <c:pt idx="4">
                  <c:v>3.5620767092849645E-3</c:v>
                </c:pt>
                <c:pt idx="5">
                  <c:v>2.8999235942635845E-3</c:v>
                </c:pt>
                <c:pt idx="6">
                  <c:v>3.342586363582339E-3</c:v>
                </c:pt>
                <c:pt idx="7">
                  <c:v>3.5366569308147803E-3</c:v>
                </c:pt>
                <c:pt idx="8">
                  <c:v>4.696824694786903E-3</c:v>
                </c:pt>
                <c:pt idx="9">
                  <c:v>6.1098941393146547E-3</c:v>
                </c:pt>
                <c:pt idx="10">
                  <c:v>1.10232420701591E-2</c:v>
                </c:pt>
                <c:pt idx="11">
                  <c:v>1.5688523510762938E-2</c:v>
                </c:pt>
                <c:pt idx="12">
                  <c:v>2.6456330687290541E-2</c:v>
                </c:pt>
                <c:pt idx="13">
                  <c:v>5.0753449496690826E-2</c:v>
                </c:pt>
                <c:pt idx="14">
                  <c:v>9.7842224998972743E-2</c:v>
                </c:pt>
                <c:pt idx="15">
                  <c:v>0.1974909000027065</c:v>
                </c:pt>
                <c:pt idx="16">
                  <c:v>0.46704975456338038</c:v>
                </c:pt>
                <c:pt idx="17">
                  <c:v>0.78253625712490504</c:v>
                </c:pt>
                <c:pt idx="18">
                  <c:v>1.6356932750204578</c:v>
                </c:pt>
                <c:pt idx="19">
                  <c:v>2.7046193500282243</c:v>
                </c:pt>
                <c:pt idx="20">
                  <c:v>5.838137699989602</c:v>
                </c:pt>
                <c:pt idx="21">
                  <c:v>10.713167800102383</c:v>
                </c:pt>
              </c:numCache>
            </c:numRef>
          </c:yVal>
          <c:smooth val="0"/>
          <c:extLst>
            <c:ext xmlns:c16="http://schemas.microsoft.com/office/drawing/2014/chart" uri="{C3380CC4-5D6E-409C-BE32-E72D297353CC}">
              <c16:uniqueId val="{00000002-3E11-4B99-B9E8-834E439B2818}"/>
            </c:ext>
          </c:extLst>
        </c:ser>
        <c:ser>
          <c:idx val="3"/>
          <c:order val="3"/>
          <c:tx>
            <c:strRef>
              <c:f>'Performance (2)'!$H$6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3E11-4B99-B9E8-834E439B2818}"/>
            </c:ext>
          </c:extLst>
        </c:ser>
        <c:ser>
          <c:idx val="4"/>
          <c:order val="4"/>
          <c:tx>
            <c:strRef>
              <c:f>'Performance (2)'!$I$6</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(2)'!$I$7:$I$28</c:f>
              <c:numCache>
                <c:formatCode>General</c:formatCode>
                <c:ptCount val="22"/>
                <c:pt idx="0">
                  <c:v>4.9529470034670627E-4</c:v>
                </c:pt>
                <c:pt idx="1">
                  <c:v>5.1009997959600086E-4</c:v>
                </c:pt>
                <c:pt idx="2">
                  <c:v>5.0673963717441975E-4</c:v>
                </c:pt>
                <c:pt idx="3">
                  <c:v>4.7980040303233852E-4</c:v>
                </c:pt>
                <c:pt idx="4">
                  <c:v>5.0150451354062187E-4</c:v>
                </c:pt>
                <c:pt idx="5">
                  <c:v>6.2158130283441072E-4</c:v>
                </c:pt>
                <c:pt idx="6">
                  <c:v>4.8383975227404683E-4</c:v>
                </c:pt>
                <c:pt idx="7">
                  <c:v>4.9965024482861997E-4</c:v>
                </c:pt>
                <c:pt idx="8">
                  <c:v>5.0963204566303129E-4</c:v>
                </c:pt>
                <c:pt idx="9">
                  <c:v>5.3157559004890498E-4</c:v>
                </c:pt>
                <c:pt idx="10">
                  <c:v>5.6779468544174432E-4</c:v>
                </c:pt>
                <c:pt idx="11">
                  <c:v>6.7367286445701969E-4</c:v>
                </c:pt>
                <c:pt idx="12">
                  <c:v>1.2416190712689348E-3</c:v>
                </c:pt>
                <c:pt idx="13">
                  <c:v>1.7382690050471853E-3</c:v>
                </c:pt>
                <c:pt idx="14">
                  <c:v>2.6055237102657635E-3</c:v>
                </c:pt>
                <c:pt idx="15">
                  <c:v>4.6520929558332581E-3</c:v>
                </c:pt>
                <c:pt idx="16">
                  <c:v>9.142596281424737E-3</c:v>
                </c:pt>
                <c:pt idx="17">
                  <c:v>1.4583090651487123E-2</c:v>
                </c:pt>
                <c:pt idx="18">
                  <c:v>2.8879309522694553E-2</c:v>
                </c:pt>
                <c:pt idx="19">
                  <c:v>5.7942527464066432E-2</c:v>
                </c:pt>
                <c:pt idx="20">
                  <c:v>0.11978571187882196</c:v>
                </c:pt>
                <c:pt idx="21">
                  <c:v>0.21783333023389181</c:v>
                </c:pt>
              </c:numCache>
            </c:numRef>
          </c:yVal>
          <c:smooth val="0"/>
          <c:extLst>
            <c:ext xmlns:c16="http://schemas.microsoft.com/office/drawing/2014/chart" uri="{C3380CC4-5D6E-409C-BE32-E72D297353CC}">
              <c16:uniqueId val="{00000004-3E11-4B99-B9E8-834E439B2818}"/>
            </c:ext>
          </c:extLst>
        </c:ser>
        <c:dLbls>
          <c:showLegendKey val="0"/>
          <c:showVal val="0"/>
          <c:showCatName val="0"/>
          <c:showSerName val="0"/>
          <c:showPercent val="0"/>
          <c:showBubbleSize val="0"/>
        </c:dLbls>
        <c:axId val="652893640"/>
        <c:axId val="652888152"/>
      </c:scatterChart>
      <c:valAx>
        <c:axId val="652893640"/>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8152"/>
        <c:crosses val="autoZero"/>
        <c:crossBetween val="midCat"/>
      </c:valAx>
      <c:valAx>
        <c:axId val="65288815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36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(2)'!$E$33</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(2)'!$E$34:$E$54</c:f>
              <c:numCache>
                <c:formatCode>General</c:formatCode>
                <c:ptCount val="21"/>
                <c:pt idx="0">
                  <c:v>2.3860191830099169E-4</c:v>
                </c:pt>
                <c:pt idx="1">
                  <c:v>2.3645250638757508E-4</c:v>
                </c:pt>
                <c:pt idx="2">
                  <c:v>2.5402061572422181E-4</c:v>
                </c:pt>
                <c:pt idx="3">
                  <c:v>2.8097030231936389E-4</c:v>
                </c:pt>
                <c:pt idx="4">
                  <c:v>3.3473616279761407E-4</c:v>
                </c:pt>
                <c:pt idx="5">
                  <c:v>4.0965958543969666E-4</c:v>
                </c:pt>
                <c:pt idx="6">
                  <c:v>5.7302807700981861E-4</c:v>
                </c:pt>
                <c:pt idx="7">
                  <c:v>7.8511654890220904E-4</c:v>
                </c:pt>
                <c:pt idx="8">
                  <c:v>1.2362550556134751E-3</c:v>
                </c:pt>
                <c:pt idx="9">
                  <c:v>2.1546187419171467E-3</c:v>
                </c:pt>
                <c:pt idx="10">
                  <c:v>5.4743595184917259E-3</c:v>
                </c:pt>
                <c:pt idx="11">
                  <c:v>8.3177976744973486E-3</c:v>
                </c:pt>
                <c:pt idx="12">
                  <c:v>1.8109056679195715E-2</c:v>
                </c:pt>
                <c:pt idx="13">
                  <c:v>3.3404677999205885E-2</c:v>
                </c:pt>
                <c:pt idx="14">
                  <c:v>6.5174716881585201E-2</c:v>
                </c:pt>
                <c:pt idx="15">
                  <c:v>0.1308056692330119</c:v>
                </c:pt>
                <c:pt idx="16">
                  <c:v>0.26398311578668654</c:v>
                </c:pt>
                <c:pt idx="17">
                  <c:v>0.53436507999431337</c:v>
                </c:pt>
                <c:pt idx="18">
                  <c:v>1.1994268599897624</c:v>
                </c:pt>
                <c:pt idx="19">
                  <c:v>2.5516341333277524</c:v>
                </c:pt>
                <c:pt idx="20">
                  <c:v>5.3702770000090823</c:v>
                </c:pt>
              </c:numCache>
            </c:numRef>
          </c:yVal>
          <c:smooth val="0"/>
          <c:extLst>
            <c:ext xmlns:c16="http://schemas.microsoft.com/office/drawing/2014/chart" uri="{C3380CC4-5D6E-409C-BE32-E72D297353CC}">
              <c16:uniqueId val="{00000000-2A0B-4E8F-AC28-A18E43A56140}"/>
            </c:ext>
          </c:extLst>
        </c:ser>
        <c:ser>
          <c:idx val="1"/>
          <c:order val="1"/>
          <c:tx>
            <c:strRef>
              <c:f>'Performance (2)'!$F$33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(2)'!$F$34:$F$54</c:f>
              <c:numCache>
                <c:formatCode>General</c:formatCode>
                <c:ptCount val="21"/>
                <c:pt idx="0">
                  <c:v>1.6730002676465763E-4</c:v>
                </c:pt>
                <c:pt idx="1">
                  <c:v>1.857374368472797E-4</c:v>
                </c:pt>
                <c:pt idx="2">
                  <c:v>1.8455084339280594E-4</c:v>
                </c:pt>
                <c:pt idx="3">
                  <c:v>2.0551943359959705E-4</c:v>
                </c:pt>
                <c:pt idx="4">
                  <c:v>2.400079729310964E-4</c:v>
                </c:pt>
                <c:pt idx="5">
                  <c:v>3.2953817965675794E-4</c:v>
                </c:pt>
                <c:pt idx="6">
                  <c:v>6.2548679008162824E-4</c:v>
                </c:pt>
                <c:pt idx="7">
                  <c:v>6.4167714616563179E-4</c:v>
                </c:pt>
                <c:pt idx="8">
                  <c:v>1.158873209738424E-3</c:v>
                </c:pt>
                <c:pt idx="9">
                  <c:v>2.2927540540225904E-3</c:v>
                </c:pt>
                <c:pt idx="10">
                  <c:v>5.3973335490442465E-3</c:v>
                </c:pt>
                <c:pt idx="11">
                  <c:v>9.1244145716372575E-3</c:v>
                </c:pt>
                <c:pt idx="12">
                  <c:v>1.6996929152884473E-2</c:v>
                </c:pt>
                <c:pt idx="13">
                  <c:v>3.3895021622270545E-2</c:v>
                </c:pt>
                <c:pt idx="14">
                  <c:v>6.5927707893455298E-2</c:v>
                </c:pt>
                <c:pt idx="15">
                  <c:v>0.13199111052764287</c:v>
                </c:pt>
                <c:pt idx="16">
                  <c:v>0.27240342106425058</c:v>
                </c:pt>
                <c:pt idx="17">
                  <c:v>0.51690495999064301</c:v>
                </c:pt>
                <c:pt idx="18">
                  <c:v>1.041525759967044</c:v>
                </c:pt>
                <c:pt idx="19">
                  <c:v>2.2199386667149761</c:v>
                </c:pt>
                <c:pt idx="20">
                  <c:v>4.3903248499846086</c:v>
                </c:pt>
              </c:numCache>
            </c:numRef>
          </c:yVal>
          <c:smooth val="0"/>
          <c:extLst>
            <c:ext xmlns:c16="http://schemas.microsoft.com/office/drawing/2014/chart" uri="{C3380CC4-5D6E-409C-BE32-E72D297353CC}">
              <c16:uniqueId val="{00000001-2A0B-4E8F-AC28-A18E43A56140}"/>
            </c:ext>
          </c:extLst>
        </c:ser>
        <c:ser>
          <c:idx val="2"/>
          <c:order val="2"/>
          <c:tx>
            <c:strRef>
              <c:f>'Performance (2)'!$G$33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(2)'!$G$34:$G$54</c:f>
              <c:numCache>
                <c:formatCode>General</c:formatCode>
                <c:ptCount val="21"/>
                <c:pt idx="0">
                  <c:v>2.7987607163244207E-3</c:v>
                </c:pt>
                <c:pt idx="1">
                  <c:v>3.2492356725543001E-3</c:v>
                </c:pt>
                <c:pt idx="2">
                  <c:v>2.9094637580998266E-3</c:v>
                </c:pt>
                <c:pt idx="3">
                  <c:v>3.0999317420536843E-3</c:v>
                </c:pt>
                <c:pt idx="4">
                  <c:v>3.4337563485906867E-3</c:v>
                </c:pt>
                <c:pt idx="5">
                  <c:v>3.5715332143341325E-3</c:v>
                </c:pt>
                <c:pt idx="6">
                  <c:v>5.1962152647622405E-3</c:v>
                </c:pt>
                <c:pt idx="7">
                  <c:v>3.7559448198104897E-3</c:v>
                </c:pt>
                <c:pt idx="8">
                  <c:v>4.6023607175632725E-3</c:v>
                </c:pt>
                <c:pt idx="9">
                  <c:v>6.6729550665865344E-3</c:v>
                </c:pt>
                <c:pt idx="10">
                  <c:v>1.3881011911180293E-2</c:v>
                </c:pt>
                <c:pt idx="11">
                  <c:v>1.94894210109306E-2</c:v>
                </c:pt>
                <c:pt idx="12">
                  <c:v>3.1547393081651172E-2</c:v>
                </c:pt>
                <c:pt idx="13">
                  <c:v>5.9291057647479807E-2</c:v>
                </c:pt>
                <c:pt idx="14">
                  <c:v>0.10961002608477745</c:v>
                </c:pt>
                <c:pt idx="15">
                  <c:v>0.20154799600131809</c:v>
                </c:pt>
                <c:pt idx="16">
                  <c:v>0.42291389167075977</c:v>
                </c:pt>
                <c:pt idx="17">
                  <c:v>0.77006321427013191</c:v>
                </c:pt>
                <c:pt idx="18">
                  <c:v>1.7175040000583977</c:v>
                </c:pt>
                <c:pt idx="19">
                  <c:v>3.8036452000960708</c:v>
                </c:pt>
                <c:pt idx="20">
                  <c:v>6.1934548998251557</c:v>
                </c:pt>
              </c:numCache>
            </c:numRef>
          </c:yVal>
          <c:smooth val="0"/>
          <c:extLst>
            <c:ext xmlns:c16="http://schemas.microsoft.com/office/drawing/2014/chart" uri="{C3380CC4-5D6E-409C-BE32-E72D297353CC}">
              <c16:uniqueId val="{00000002-2A0B-4E8F-AC28-A18E43A56140}"/>
            </c:ext>
          </c:extLst>
        </c:ser>
        <c:ser>
          <c:idx val="3"/>
          <c:order val="3"/>
          <c:tx>
            <c:strRef>
              <c:f>'Performance (2)'!$H$33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2A0B-4E8F-AC28-A18E43A56140}"/>
            </c:ext>
          </c:extLst>
        </c:ser>
        <c:ser>
          <c:idx val="4"/>
          <c:order val="4"/>
          <c:tx>
            <c:strRef>
              <c:f>'Performance (2)'!$I$33</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(2)'!$I$34:$I$54</c:f>
              <c:numCache>
                <c:formatCode>General</c:formatCode>
                <c:ptCount val="21"/>
                <c:pt idx="0">
                  <c:v>4.7696270151674139E-4</c:v>
                </c:pt>
                <c:pt idx="1">
                  <c:v>4.5703839122486289E-4</c:v>
                </c:pt>
                <c:pt idx="2">
                  <c:v>4.8435834649111401E-4</c:v>
                </c:pt>
                <c:pt idx="3">
                  <c:v>4.9411997232928155E-4</c:v>
                </c:pt>
                <c:pt idx="4">
                  <c:v>5.1398026315789471E-4</c:v>
                </c:pt>
                <c:pt idx="5">
                  <c:v>5.0005000500050005E-4</c:v>
                </c:pt>
                <c:pt idx="6">
                  <c:v>5.1056877361380581E-4</c:v>
                </c:pt>
                <c:pt idx="7">
                  <c:v>5.7675010563249115E-4</c:v>
                </c:pt>
                <c:pt idx="8">
                  <c:v>6.8138457345325704E-4</c:v>
                </c:pt>
                <c:pt idx="9">
                  <c:v>1.0539515126492627E-3</c:v>
                </c:pt>
                <c:pt idx="10">
                  <c:v>9.5111280197831465E-4</c:v>
                </c:pt>
                <c:pt idx="11">
                  <c:v>9.9900141670862443E-4</c:v>
                </c:pt>
                <c:pt idx="12">
                  <c:v>1.4701558365186711E-3</c:v>
                </c:pt>
                <c:pt idx="13">
                  <c:v>2.8357870311456249E-3</c:v>
                </c:pt>
                <c:pt idx="14">
                  <c:v>4.5366515940670517E-3</c:v>
                </c:pt>
                <c:pt idx="15">
                  <c:v>7.6722817618120323E-3</c:v>
                </c:pt>
                <c:pt idx="16">
                  <c:v>1.4606413966365181E-2</c:v>
                </c:pt>
                <c:pt idx="17">
                  <c:v>3.4054422054161017E-2</c:v>
                </c:pt>
                <c:pt idx="18">
                  <c:v>5.6133333841959634E-2</c:v>
                </c:pt>
                <c:pt idx="19">
                  <c:v>0.12570000290870667</c:v>
                </c:pt>
                <c:pt idx="20">
                  <c:v>0.25489999055862428</c:v>
                </c:pt>
              </c:numCache>
            </c:numRef>
          </c:yVal>
          <c:smooth val="0"/>
          <c:extLst>
            <c:ext xmlns:c16="http://schemas.microsoft.com/office/drawing/2014/chart" uri="{C3380CC4-5D6E-409C-BE32-E72D297353CC}">
              <c16:uniqueId val="{00000004-2A0B-4E8F-AC28-A18E43A56140}"/>
            </c:ext>
          </c:extLst>
        </c:ser>
        <c:dLbls>
          <c:showLegendKey val="0"/>
          <c:showVal val="0"/>
          <c:showCatName val="0"/>
          <c:showSerName val="0"/>
          <c:showPercent val="0"/>
          <c:showBubbleSize val="0"/>
        </c:dLbls>
        <c:axId val="652891680"/>
        <c:axId val="652890112"/>
      </c:scatterChart>
      <c:valAx>
        <c:axId val="652891680"/>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0112"/>
        <c:crosses val="autoZero"/>
        <c:crossBetween val="midCat"/>
      </c:valAx>
      <c:valAx>
        <c:axId val="65289011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16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(2)'!$E$60</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(2)'!$E$61:$E$81</c:f>
              <c:numCache>
                <c:formatCode>General</c:formatCode>
                <c:ptCount val="21"/>
                <c:pt idx="0">
                  <c:v>2.5492502803827545E-4</c:v>
                </c:pt>
                <c:pt idx="1">
                  <c:v>2.8443575857750852E-4</c:v>
                </c:pt>
                <c:pt idx="2">
                  <c:v>2.7609166207356655E-4</c:v>
                </c:pt>
                <c:pt idx="3">
                  <c:v>2.9098415386928525E-4</c:v>
                </c:pt>
                <c:pt idx="4">
                  <c:v>3.3658879164271543E-4</c:v>
                </c:pt>
                <c:pt idx="5">
                  <c:v>4.2610601619247888E-4</c:v>
                </c:pt>
                <c:pt idx="6">
                  <c:v>5.9728238175298738E-4</c:v>
                </c:pt>
                <c:pt idx="7">
                  <c:v>1.006259987896278E-3</c:v>
                </c:pt>
                <c:pt idx="8">
                  <c:v>1.6687700366753617E-3</c:v>
                </c:pt>
                <c:pt idx="9">
                  <c:v>3.1089466749623907E-3</c:v>
                </c:pt>
                <c:pt idx="10">
                  <c:v>7.7642793799642213E-3</c:v>
                </c:pt>
                <c:pt idx="11">
                  <c:v>1.1923844047955105E-2</c:v>
                </c:pt>
                <c:pt idx="12">
                  <c:v>2.3821284286012608E-2</c:v>
                </c:pt>
                <c:pt idx="13">
                  <c:v>5.1013445453436085E-2</c:v>
                </c:pt>
                <c:pt idx="14">
                  <c:v>0.10035546666796447</c:v>
                </c:pt>
                <c:pt idx="15">
                  <c:v>0.21030905416895015</c:v>
                </c:pt>
                <c:pt idx="16">
                  <c:v>0.36765929284904686</c:v>
                </c:pt>
                <c:pt idx="17">
                  <c:v>0.83311579998449559</c:v>
                </c:pt>
                <c:pt idx="18">
                  <c:v>1.4507091750274412</c:v>
                </c:pt>
                <c:pt idx="19">
                  <c:v>3.6396999000571668</c:v>
                </c:pt>
                <c:pt idx="20">
                  <c:v>6.7533578998409212</c:v>
                </c:pt>
              </c:numCache>
            </c:numRef>
          </c:yVal>
          <c:smooth val="0"/>
          <c:extLst>
            <c:ext xmlns:c16="http://schemas.microsoft.com/office/drawing/2014/chart" uri="{C3380CC4-5D6E-409C-BE32-E72D297353CC}">
              <c16:uniqueId val="{00000000-FADD-43A3-8A02-C291AF393E03}"/>
            </c:ext>
          </c:extLst>
        </c:ser>
        <c:ser>
          <c:idx val="1"/>
          <c:order val="1"/>
          <c:tx>
            <c:strRef>
              <c:f>'Performance (2)'!$F$60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(2)'!$F$61:$F$81</c:f>
              <c:numCache>
                <c:formatCode>General</c:formatCode>
                <c:ptCount val="21"/>
                <c:pt idx="0">
                  <c:v>1.9412089059642348E-4</c:v>
                </c:pt>
                <c:pt idx="1">
                  <c:v>1.9402618160912948E-4</c:v>
                </c:pt>
                <c:pt idx="2">
                  <c:v>2.0807516540956701E-4</c:v>
                </c:pt>
                <c:pt idx="3">
                  <c:v>2.6490660097884598E-4</c:v>
                </c:pt>
                <c:pt idx="4">
                  <c:v>2.9795303896487738E-4</c:v>
                </c:pt>
                <c:pt idx="5">
                  <c:v>3.7600263196973312E-4</c:v>
                </c:pt>
                <c:pt idx="6">
                  <c:v>7.3590133920986263E-4</c:v>
                </c:pt>
                <c:pt idx="7">
                  <c:v>9.6693894797239078E-4</c:v>
                </c:pt>
                <c:pt idx="8">
                  <c:v>1.8947357332137001E-3</c:v>
                </c:pt>
                <c:pt idx="9">
                  <c:v>3.3850669147224947E-3</c:v>
                </c:pt>
                <c:pt idx="10">
                  <c:v>7.1840784482352822E-3</c:v>
                </c:pt>
                <c:pt idx="11">
                  <c:v>1.3141610236163802E-2</c:v>
                </c:pt>
                <c:pt idx="12">
                  <c:v>2.7152620540378061E-2</c:v>
                </c:pt>
                <c:pt idx="13">
                  <c:v>5.5116159783210605E-2</c:v>
                </c:pt>
                <c:pt idx="14">
                  <c:v>0.11165063111111521</c:v>
                </c:pt>
                <c:pt idx="15">
                  <c:v>0.23555487272625958</c:v>
                </c:pt>
                <c:pt idx="16">
                  <c:v>0.41516262307189977</c:v>
                </c:pt>
                <c:pt idx="17">
                  <c:v>0.81418260000646114</c:v>
                </c:pt>
                <c:pt idx="18">
                  <c:v>1.6582080749794841</c:v>
                </c:pt>
                <c:pt idx="19">
                  <c:v>3.9138649000087753</c:v>
                </c:pt>
                <c:pt idx="20">
                  <c:v>8.037796099903062</c:v>
                </c:pt>
              </c:numCache>
            </c:numRef>
          </c:yVal>
          <c:smooth val="0"/>
          <c:extLst>
            <c:ext xmlns:c16="http://schemas.microsoft.com/office/drawing/2014/chart" uri="{C3380CC4-5D6E-409C-BE32-E72D297353CC}">
              <c16:uniqueId val="{00000001-FADD-43A3-8A02-C291AF393E03}"/>
            </c:ext>
          </c:extLst>
        </c:ser>
        <c:ser>
          <c:idx val="2"/>
          <c:order val="2"/>
          <c:tx>
            <c:strRef>
              <c:f>'Performance (2)'!$G$60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(2)'!$G$61:$G$81</c:f>
              <c:numCache>
                <c:formatCode>General</c:formatCode>
                <c:ptCount val="21"/>
                <c:pt idx="0">
                  <c:v>3.3386367822665279E-3</c:v>
                </c:pt>
                <c:pt idx="1">
                  <c:v>3.595131056886742E-3</c:v>
                </c:pt>
                <c:pt idx="2">
                  <c:v>3.3978972825697501E-3</c:v>
                </c:pt>
                <c:pt idx="3">
                  <c:v>3.8291929554619226E-3</c:v>
                </c:pt>
                <c:pt idx="4">
                  <c:v>3.8424110599434413E-3</c:v>
                </c:pt>
                <c:pt idx="5">
                  <c:v>4.835994294042946E-3</c:v>
                </c:pt>
                <c:pt idx="6">
                  <c:v>8.9037996440052038E-3</c:v>
                </c:pt>
                <c:pt idx="7">
                  <c:v>9.6528988415159594E-3</c:v>
                </c:pt>
                <c:pt idx="8">
                  <c:v>1.6364464379567043E-2</c:v>
                </c:pt>
                <c:pt idx="9">
                  <c:v>2.8799508046626444E-2</c:v>
                </c:pt>
                <c:pt idx="10">
                  <c:v>5.6612216851810053E-2</c:v>
                </c:pt>
                <c:pt idx="11">
                  <c:v>0.10839301914947623</c:v>
                </c:pt>
                <c:pt idx="12">
                  <c:v>0.22810448636300862</c:v>
                </c:pt>
                <c:pt idx="13">
                  <c:v>0.41028099229487663</c:v>
                </c:pt>
                <c:pt idx="14">
                  <c:v>0.84061096666846424</c:v>
                </c:pt>
                <c:pt idx="15">
                  <c:v>1.6920788999802123</c:v>
                </c:pt>
                <c:pt idx="16">
                  <c:v>3.5056381999747828</c:v>
                </c:pt>
                <c:pt idx="17">
                  <c:v>6.3073009999934584</c:v>
                </c:pt>
                <c:pt idx="18">
                  <c:v>15.091180399991572</c:v>
                </c:pt>
                <c:pt idx="19">
                  <c:v>27.946268699830398</c:v>
                </c:pt>
                <c:pt idx="20">
                  <c:v>56.318410799838603</c:v>
                </c:pt>
              </c:numCache>
            </c:numRef>
          </c:yVal>
          <c:smooth val="0"/>
          <c:extLst>
            <c:ext xmlns:c16="http://schemas.microsoft.com/office/drawing/2014/chart" uri="{C3380CC4-5D6E-409C-BE32-E72D297353CC}">
              <c16:uniqueId val="{00000002-FADD-43A3-8A02-C291AF393E03}"/>
            </c:ext>
          </c:extLst>
        </c:ser>
        <c:ser>
          <c:idx val="3"/>
          <c:order val="3"/>
          <c:tx>
            <c:strRef>
              <c:f>'Performance (2)'!$H$60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FADD-43A3-8A02-C291AF393E03}"/>
            </c:ext>
          </c:extLst>
        </c:ser>
        <c:ser>
          <c:idx val="4"/>
          <c:order val="4"/>
          <c:tx>
            <c:strRef>
              <c:f>'Performance (2)'!$I$60</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(2)'!$I$61:$I$81</c:f>
              <c:numCache>
                <c:formatCode>General</c:formatCode>
                <c:ptCount val="21"/>
                <c:pt idx="0">
                  <c:v>6.0797665369649806E-4</c:v>
                </c:pt>
                <c:pt idx="1">
                  <c:v>6.6480521207286261E-4</c:v>
                </c:pt>
                <c:pt idx="2">
                  <c:v>5.9206631142687976E-4</c:v>
                </c:pt>
                <c:pt idx="3">
                  <c:v>6.0790273556231007E-4</c:v>
                </c:pt>
                <c:pt idx="4">
                  <c:v>7.2762984541259305E-4</c:v>
                </c:pt>
                <c:pt idx="5">
                  <c:v>8.2047915982934034E-4</c:v>
                </c:pt>
                <c:pt idx="6">
                  <c:v>6.2317759077125617E-4</c:v>
                </c:pt>
                <c:pt idx="7">
                  <c:v>8.4990651028386875E-4</c:v>
                </c:pt>
                <c:pt idx="8">
                  <c:v>1.0212418300653595E-3</c:v>
                </c:pt>
                <c:pt idx="9">
                  <c:v>9.6469226316804938E-4</c:v>
                </c:pt>
                <c:pt idx="10">
                  <c:v>1.0945502139463235E-3</c:v>
                </c:pt>
                <c:pt idx="11">
                  <c:v>1.6592567775450405E-3</c:v>
                </c:pt>
                <c:pt idx="12">
                  <c:v>1.7346938313682447E-3</c:v>
                </c:pt>
                <c:pt idx="13">
                  <c:v>3.1725888324873096E-3</c:v>
                </c:pt>
                <c:pt idx="14">
                  <c:v>5.8186045912809146E-3</c:v>
                </c:pt>
                <c:pt idx="15">
                  <c:v>1.1438356142610176E-2</c:v>
                </c:pt>
                <c:pt idx="16">
                  <c:v>1.8043165584262326E-2</c:v>
                </c:pt>
                <c:pt idx="17">
                  <c:v>4.6302751663627975E-2</c:v>
                </c:pt>
                <c:pt idx="18">
                  <c:v>7.7907690635094271E-2</c:v>
                </c:pt>
                <c:pt idx="19">
                  <c:v>0.14720587870653937</c:v>
                </c:pt>
                <c:pt idx="20">
                  <c:v>0.38757143701825825</c:v>
                </c:pt>
              </c:numCache>
            </c:numRef>
          </c:yVal>
          <c:smooth val="0"/>
          <c:extLst>
            <c:ext xmlns:c16="http://schemas.microsoft.com/office/drawing/2014/chart" uri="{C3380CC4-5D6E-409C-BE32-E72D297353CC}">
              <c16:uniqueId val="{00000004-FADD-43A3-8A02-C291AF393E03}"/>
            </c:ext>
          </c:extLst>
        </c:ser>
        <c:dLbls>
          <c:showLegendKey val="0"/>
          <c:showVal val="0"/>
          <c:showCatName val="0"/>
          <c:showSerName val="0"/>
          <c:showPercent val="0"/>
          <c:showBubbleSize val="0"/>
        </c:dLbls>
        <c:axId val="652863456"/>
        <c:axId val="652868160"/>
      </c:scatterChart>
      <c:valAx>
        <c:axId val="652863456"/>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8160"/>
        <c:crosses val="autoZero"/>
        <c:crossBetween val="midCat"/>
      </c:valAx>
      <c:valAx>
        <c:axId val="65286816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34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(2)'!$E$87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(2)'!$E$88:$E$106</c:f>
              <c:numCache>
                <c:formatCode>General</c:formatCode>
                <c:ptCount val="19"/>
                <c:pt idx="0">
                  <c:v>4.260557600590334E-4</c:v>
                </c:pt>
                <c:pt idx="1">
                  <c:v>2.8710016077786486E-4</c:v>
                </c:pt>
                <c:pt idx="2">
                  <c:v>3.6852060730900192E-4</c:v>
                </c:pt>
                <c:pt idx="3">
                  <c:v>4.7059177412267993E-4</c:v>
                </c:pt>
                <c:pt idx="4">
                  <c:v>6.5236473580565979E-4</c:v>
                </c:pt>
                <c:pt idx="5">
                  <c:v>1.0210659791583647E-3</c:v>
                </c:pt>
                <c:pt idx="6">
                  <c:v>2.1512041290000241E-3</c:v>
                </c:pt>
                <c:pt idx="7">
                  <c:v>3.7339283580850088E-3</c:v>
                </c:pt>
                <c:pt idx="8">
                  <c:v>7.2432950795419219E-3</c:v>
                </c:pt>
                <c:pt idx="9">
                  <c:v>1.5270026218963832E-2</c:v>
                </c:pt>
                <c:pt idx="10">
                  <c:v>3.6565493430303291E-2</c:v>
                </c:pt>
                <c:pt idx="11">
                  <c:v>5.9299141176811912E-2</c:v>
                </c:pt>
                <c:pt idx="12">
                  <c:v>0.13417956052887203</c:v>
                </c:pt>
                <c:pt idx="13">
                  <c:v>0.2477010857158651</c:v>
                </c:pt>
                <c:pt idx="14">
                  <c:v>0.50132408181459387</c:v>
                </c:pt>
                <c:pt idx="15">
                  <c:v>1.1785292800050229</c:v>
                </c:pt>
                <c:pt idx="16">
                  <c:v>1.8766474667160462</c:v>
                </c:pt>
                <c:pt idx="17">
                  <c:v>3.8146873499499634</c:v>
                </c:pt>
                <c:pt idx="18">
                  <c:v>7.7563485000282526</c:v>
                </c:pt>
              </c:numCache>
            </c:numRef>
          </c:yVal>
          <c:smooth val="0"/>
          <c:extLst>
            <c:ext xmlns:c16="http://schemas.microsoft.com/office/drawing/2014/chart" uri="{C3380CC4-5D6E-409C-BE32-E72D297353CC}">
              <c16:uniqueId val="{00000000-3471-47A4-9A37-B1E39628C5A7}"/>
            </c:ext>
          </c:extLst>
        </c:ser>
        <c:ser>
          <c:idx val="1"/>
          <c:order val="1"/>
          <c:tx>
            <c:strRef>
              <c:f>'Performance (2)'!$F$87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(2)'!$F$88:$F$106</c:f>
              <c:numCache>
                <c:formatCode>General</c:formatCode>
                <c:ptCount val="19"/>
                <c:pt idx="0">
                  <c:v>2.0256179711702812E-4</c:v>
                </c:pt>
                <c:pt idx="1">
                  <c:v>2.1822109282703184E-4</c:v>
                </c:pt>
                <c:pt idx="2">
                  <c:v>2.60737190379917E-4</c:v>
                </c:pt>
                <c:pt idx="3">
                  <c:v>3.9549409158446525E-4</c:v>
                </c:pt>
                <c:pt idx="4">
                  <c:v>5.4802838666997413E-4</c:v>
                </c:pt>
                <c:pt idx="5">
                  <c:v>1.1606397632139363E-3</c:v>
                </c:pt>
                <c:pt idx="6">
                  <c:v>1.7757376775658815E-3</c:v>
                </c:pt>
                <c:pt idx="7">
                  <c:v>3.268852353010789E-3</c:v>
                </c:pt>
                <c:pt idx="8">
                  <c:v>7.1841847702148959E-3</c:v>
                </c:pt>
                <c:pt idx="9">
                  <c:v>1.4077994943690601E-2</c:v>
                </c:pt>
                <c:pt idx="10">
                  <c:v>2.913886453512363E-2</c:v>
                </c:pt>
                <c:pt idx="11">
                  <c:v>5.5705804445056455E-2</c:v>
                </c:pt>
                <c:pt idx="12">
                  <c:v>0.11435654999645935</c:v>
                </c:pt>
                <c:pt idx="13">
                  <c:v>0.25349583999486641</c:v>
                </c:pt>
                <c:pt idx="14">
                  <c:v>0.50014955455183308</c:v>
                </c:pt>
                <c:pt idx="15">
                  <c:v>1.0244387833323951</c:v>
                </c:pt>
                <c:pt idx="16">
                  <c:v>1.8164940000666927</c:v>
                </c:pt>
                <c:pt idx="17">
                  <c:v>4.1285330000100657</c:v>
                </c:pt>
                <c:pt idx="18">
                  <c:v>7.8001851001754403</c:v>
                </c:pt>
              </c:numCache>
            </c:numRef>
          </c:yVal>
          <c:smooth val="0"/>
          <c:extLst>
            <c:ext xmlns:c16="http://schemas.microsoft.com/office/drawing/2014/chart" uri="{C3380CC4-5D6E-409C-BE32-E72D297353CC}">
              <c16:uniqueId val="{00000001-3471-47A4-9A37-B1E39628C5A7}"/>
            </c:ext>
          </c:extLst>
        </c:ser>
        <c:ser>
          <c:idx val="2"/>
          <c:order val="2"/>
          <c:tx>
            <c:strRef>
              <c:f>'Performance (2)'!$G$87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(2)'!$G$88:$G$106</c:f>
              <c:numCache>
                <c:formatCode>General</c:formatCode>
                <c:ptCount val="19"/>
                <c:pt idx="0">
                  <c:v>3.2323385262530736E-3</c:v>
                </c:pt>
                <c:pt idx="1">
                  <c:v>3.1887518801151224E-3</c:v>
                </c:pt>
                <c:pt idx="2">
                  <c:v>3.4859466202596025E-3</c:v>
                </c:pt>
                <c:pt idx="3">
                  <c:v>3.6118600722604066E-3</c:v>
                </c:pt>
                <c:pt idx="4">
                  <c:v>3.8042488212240398E-3</c:v>
                </c:pt>
                <c:pt idx="5">
                  <c:v>5.9132404255528822E-3</c:v>
                </c:pt>
                <c:pt idx="6">
                  <c:v>6.1765096296935718E-3</c:v>
                </c:pt>
                <c:pt idx="7">
                  <c:v>8.7865578950170366E-3</c:v>
                </c:pt>
                <c:pt idx="8">
                  <c:v>2.2144445574603381E-2</c:v>
                </c:pt>
                <c:pt idx="9">
                  <c:v>3.0071398802380449E-2</c:v>
                </c:pt>
                <c:pt idx="10">
                  <c:v>5.2157726039392095E-2</c:v>
                </c:pt>
                <c:pt idx="11">
                  <c:v>9.5654624527460846E-2</c:v>
                </c:pt>
                <c:pt idx="12">
                  <c:v>0.18086879286316357</c:v>
                </c:pt>
                <c:pt idx="13">
                  <c:v>0.35087491334415971</c:v>
                </c:pt>
                <c:pt idx="14">
                  <c:v>0.81065704284368878</c:v>
                </c:pt>
                <c:pt idx="15">
                  <c:v>1.4202550749760121</c:v>
                </c:pt>
                <c:pt idx="16">
                  <c:v>2.62618709995877</c:v>
                </c:pt>
                <c:pt idx="17">
                  <c:v>5.9246184001676738</c:v>
                </c:pt>
                <c:pt idx="18">
                  <c:v>10.97615969995968</c:v>
                </c:pt>
              </c:numCache>
            </c:numRef>
          </c:yVal>
          <c:smooth val="0"/>
          <c:extLst>
            <c:ext xmlns:c16="http://schemas.microsoft.com/office/drawing/2014/chart" uri="{C3380CC4-5D6E-409C-BE32-E72D297353CC}">
              <c16:uniqueId val="{00000002-3471-47A4-9A37-B1E39628C5A7}"/>
            </c:ext>
          </c:extLst>
        </c:ser>
        <c:ser>
          <c:idx val="3"/>
          <c:order val="3"/>
          <c:tx>
            <c:strRef>
              <c:f>'Performance (2)'!$H$87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3471-47A4-9A37-B1E39628C5A7}"/>
            </c:ext>
          </c:extLst>
        </c:ser>
        <c:ser>
          <c:idx val="4"/>
          <c:order val="4"/>
          <c:tx>
            <c:strRef>
              <c:f>'Performance (2)'!$I$87</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(2)'!$I$88:$I$106</c:f>
              <c:numCache>
                <c:formatCode>General</c:formatCode>
                <c:ptCount val="19"/>
                <c:pt idx="0">
                  <c:v>5.7630244352236055E-4</c:v>
                </c:pt>
                <c:pt idx="1">
                  <c:v>5.8554865909357071E-4</c:v>
                </c:pt>
                <c:pt idx="2">
                  <c:v>6.4724919093851134E-4</c:v>
                </c:pt>
                <c:pt idx="3">
                  <c:v>8.4530853761622987E-4</c:v>
                </c:pt>
                <c:pt idx="4">
                  <c:v>8.4875233406891872E-4</c:v>
                </c:pt>
                <c:pt idx="5">
                  <c:v>8.9493466976910683E-4</c:v>
                </c:pt>
                <c:pt idx="6">
                  <c:v>9.1132111664622478E-4</c:v>
                </c:pt>
                <c:pt idx="7">
                  <c:v>1.0237510237510238E-3</c:v>
                </c:pt>
                <c:pt idx="8">
                  <c:v>1.2121212121212121E-3</c:v>
                </c:pt>
                <c:pt idx="9">
                  <c:v>6.3464466085288726E-3</c:v>
                </c:pt>
                <c:pt idx="10">
                  <c:v>2.5163563160543532E-3</c:v>
                </c:pt>
                <c:pt idx="11">
                  <c:v>3.0680981150434062E-3</c:v>
                </c:pt>
                <c:pt idx="12">
                  <c:v>5.3853606253830297E-3</c:v>
                </c:pt>
                <c:pt idx="13">
                  <c:v>8.7754387604562865E-3</c:v>
                </c:pt>
                <c:pt idx="14">
                  <c:v>1.0706638115631691E-2</c:v>
                </c:pt>
                <c:pt idx="15">
                  <c:v>2.7831683064451312E-2</c:v>
                </c:pt>
                <c:pt idx="16">
                  <c:v>5.3223404478519518E-2</c:v>
                </c:pt>
                <c:pt idx="17">
                  <c:v>8.5338984505604884E-2</c:v>
                </c:pt>
                <c:pt idx="18">
                  <c:v>0.17799999796111007</c:v>
                </c:pt>
              </c:numCache>
            </c:numRef>
          </c:yVal>
          <c:smooth val="0"/>
          <c:extLst>
            <c:ext xmlns:c16="http://schemas.microsoft.com/office/drawing/2014/chart" uri="{C3380CC4-5D6E-409C-BE32-E72D297353CC}">
              <c16:uniqueId val="{00000004-3471-47A4-9A37-B1E39628C5A7}"/>
            </c:ext>
          </c:extLst>
        </c:ser>
        <c:dLbls>
          <c:showLegendKey val="0"/>
          <c:showVal val="0"/>
          <c:showCatName val="0"/>
          <c:showSerName val="0"/>
          <c:showPercent val="0"/>
          <c:showBubbleSize val="0"/>
        </c:dLbls>
        <c:axId val="652866200"/>
        <c:axId val="652864240"/>
      </c:scatterChart>
      <c:valAx>
        <c:axId val="652866200"/>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4240"/>
        <c:crosses val="autoZero"/>
        <c:crossBetween val="midCat"/>
      </c:valAx>
      <c:valAx>
        <c:axId val="65286424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620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(2)'!$E$114</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(2)'!$E$115:$E$128</c:f>
              <c:numCache>
                <c:formatCode>General</c:formatCode>
                <c:ptCount val="14"/>
                <c:pt idx="0">
                  <c:v>2.8283621811257028E-4</c:v>
                </c:pt>
                <c:pt idx="1">
                  <c:v>2.9089974401579061E-4</c:v>
                </c:pt>
                <c:pt idx="2">
                  <c:v>3.3322977007952325E-4</c:v>
                </c:pt>
                <c:pt idx="3">
                  <c:v>5.2095118773354764E-4</c:v>
                </c:pt>
                <c:pt idx="4">
                  <c:v>7.5972993010318284E-4</c:v>
                </c:pt>
                <c:pt idx="5">
                  <c:v>9.0880543441264219E-4</c:v>
                </c:pt>
                <c:pt idx="6">
                  <c:v>1.5277768102674547E-3</c:v>
                </c:pt>
                <c:pt idx="7">
                  <c:v>2.8654419817563835E-3</c:v>
                </c:pt>
                <c:pt idx="8">
                  <c:v>5.4263996748901491E-3</c:v>
                </c:pt>
                <c:pt idx="9">
                  <c:v>1.1290625733708117E-2</c:v>
                </c:pt>
                <c:pt idx="10">
                  <c:v>2.263303438930591E-2</c:v>
                </c:pt>
                <c:pt idx="11">
                  <c:v>4.7819179999420328E-2</c:v>
                </c:pt>
                <c:pt idx="12">
                  <c:v>9.9809599999228824E-2</c:v>
                </c:pt>
                <c:pt idx="13">
                  <c:v>0.19102355925780204</c:v>
                </c:pt>
              </c:numCache>
            </c:numRef>
          </c:yVal>
          <c:smooth val="0"/>
          <c:extLst>
            <c:ext xmlns:c16="http://schemas.microsoft.com/office/drawing/2014/chart" uri="{C3380CC4-5D6E-409C-BE32-E72D297353CC}">
              <c16:uniqueId val="{00000000-3FA4-4ABD-9180-5CC89702C6B5}"/>
            </c:ext>
          </c:extLst>
        </c:ser>
        <c:ser>
          <c:idx val="1"/>
          <c:order val="1"/>
          <c:tx>
            <c:strRef>
              <c:f>'Performance (2)'!$F$114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(2)'!$F$115:$F$128</c:f>
              <c:numCache>
                <c:formatCode>General</c:formatCode>
                <c:ptCount val="14"/>
                <c:pt idx="0">
                  <c:v>1.967986184959523E-4</c:v>
                </c:pt>
                <c:pt idx="1">
                  <c:v>2.1599347271593895E-4</c:v>
                </c:pt>
                <c:pt idx="2">
                  <c:v>2.5037158379754388E-4</c:v>
                </c:pt>
                <c:pt idx="3">
                  <c:v>3.5833587502051285E-4</c:v>
                </c:pt>
                <c:pt idx="4">
                  <c:v>5.2293622671476317E-4</c:v>
                </c:pt>
                <c:pt idx="5">
                  <c:v>8.2114845646578938E-4</c:v>
                </c:pt>
                <c:pt idx="6">
                  <c:v>1.4780055572001577E-3</c:v>
                </c:pt>
                <c:pt idx="7">
                  <c:v>2.6806982851508379E-3</c:v>
                </c:pt>
                <c:pt idx="8">
                  <c:v>5.1934139146387328E-3</c:v>
                </c:pt>
                <c:pt idx="9">
                  <c:v>1.1907806666567922E-2</c:v>
                </c:pt>
                <c:pt idx="10">
                  <c:v>2.1276387287366947E-2</c:v>
                </c:pt>
                <c:pt idx="11">
                  <c:v>4.7622448114572828E-2</c:v>
                </c:pt>
                <c:pt idx="12">
                  <c:v>0.10317679591552943</c:v>
                </c:pt>
                <c:pt idx="13">
                  <c:v>0.18548100000178372</c:v>
                </c:pt>
              </c:numCache>
            </c:numRef>
          </c:yVal>
          <c:smooth val="0"/>
          <c:extLst>
            <c:ext xmlns:c16="http://schemas.microsoft.com/office/drawing/2014/chart" uri="{C3380CC4-5D6E-409C-BE32-E72D297353CC}">
              <c16:uniqueId val="{00000001-3FA4-4ABD-9180-5CC89702C6B5}"/>
            </c:ext>
          </c:extLst>
        </c:ser>
        <c:ser>
          <c:idx val="2"/>
          <c:order val="2"/>
          <c:tx>
            <c:strRef>
              <c:f>'Performance (2)'!$G$114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(2)'!$G$115:$G$128</c:f>
              <c:numCache>
                <c:formatCode>General</c:formatCode>
                <c:ptCount val="14"/>
                <c:pt idx="0">
                  <c:v>3.165135696188464E-3</c:v>
                </c:pt>
                <c:pt idx="1">
                  <c:v>3.2469565584021922E-3</c:v>
                </c:pt>
                <c:pt idx="2">
                  <c:v>3.3915258306315391E-3</c:v>
                </c:pt>
                <c:pt idx="3">
                  <c:v>4.149575020801044E-3</c:v>
                </c:pt>
                <c:pt idx="4">
                  <c:v>3.9259094976654843E-3</c:v>
                </c:pt>
                <c:pt idx="5">
                  <c:v>5.3573418630494451E-3</c:v>
                </c:pt>
                <c:pt idx="6">
                  <c:v>9.8742376728244204E-3</c:v>
                </c:pt>
                <c:pt idx="7">
                  <c:v>2.7656096685935039E-2</c:v>
                </c:pt>
                <c:pt idx="8">
                  <c:v>0.10586896250121451</c:v>
                </c:pt>
                <c:pt idx="9">
                  <c:v>0.38027264999358784</c:v>
                </c:pt>
                <c:pt idx="10">
                  <c:v>1.4419279249850661</c:v>
                </c:pt>
                <c:pt idx="11">
                  <c:v>5.755887100007385</c:v>
                </c:pt>
                <c:pt idx="12">
                  <c:v>22.015662800054997</c:v>
                </c:pt>
                <c:pt idx="13">
                  <c:v>86.05874940007925</c:v>
                </c:pt>
              </c:numCache>
            </c:numRef>
          </c:yVal>
          <c:smooth val="0"/>
          <c:extLst>
            <c:ext xmlns:c16="http://schemas.microsoft.com/office/drawing/2014/chart" uri="{C3380CC4-5D6E-409C-BE32-E72D297353CC}">
              <c16:uniqueId val="{00000002-3FA4-4ABD-9180-5CC89702C6B5}"/>
            </c:ext>
          </c:extLst>
        </c:ser>
        <c:ser>
          <c:idx val="3"/>
          <c:order val="3"/>
          <c:tx>
            <c:strRef>
              <c:f>'Performance (2)'!$H$114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3FA4-4ABD-9180-5CC89702C6B5}"/>
            </c:ext>
          </c:extLst>
        </c:ser>
        <c:ser>
          <c:idx val="4"/>
          <c:order val="4"/>
          <c:tx>
            <c:strRef>
              <c:f>'Performance (2)'!$I$114</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(2)'!$I$115:$I$128</c:f>
              <c:numCache>
                <c:formatCode>General</c:formatCode>
                <c:ptCount val="14"/>
                <c:pt idx="0">
                  <c:v>8.6073334480977798E-4</c:v>
                </c:pt>
                <c:pt idx="1">
                  <c:v>6.4532782653588022E-4</c:v>
                </c:pt>
                <c:pt idx="2">
                  <c:v>6.6190097961344981E-4</c:v>
                </c:pt>
                <c:pt idx="3">
                  <c:v>7.7736318407960203E-4</c:v>
                </c:pt>
                <c:pt idx="4">
                  <c:v>1.2039489525644113E-3</c:v>
                </c:pt>
                <c:pt idx="5">
                  <c:v>2.16076058772688E-3</c:v>
                </c:pt>
                <c:pt idx="6">
                  <c:v>2.6994064184889819E-3</c:v>
                </c:pt>
                <c:pt idx="7">
                  <c:v>4.9534653673077578E-3</c:v>
                </c:pt>
                <c:pt idx="8">
                  <c:v>9.7675779834389687E-3</c:v>
                </c:pt>
                <c:pt idx="9">
                  <c:v>1.8726591760299626E-2</c:v>
                </c:pt>
                <c:pt idx="10">
                  <c:v>3.6158273545958158E-2</c:v>
                </c:pt>
                <c:pt idx="11">
                  <c:v>6.9611112276713058E-2</c:v>
                </c:pt>
                <c:pt idx="12">
                  <c:v>0.14537143026079449</c:v>
                </c:pt>
                <c:pt idx="13">
                  <c:v>0.27705264091491699</c:v>
                </c:pt>
              </c:numCache>
            </c:numRef>
          </c:yVal>
          <c:smooth val="0"/>
          <c:extLst>
            <c:ext xmlns:c16="http://schemas.microsoft.com/office/drawing/2014/chart" uri="{C3380CC4-5D6E-409C-BE32-E72D297353CC}">
              <c16:uniqueId val="{00000004-3FA4-4ABD-9180-5CC89702C6B5}"/>
            </c:ext>
          </c:extLst>
        </c:ser>
        <c:dLbls>
          <c:showLegendKey val="0"/>
          <c:showVal val="0"/>
          <c:showCatName val="0"/>
          <c:showSerName val="0"/>
          <c:showPercent val="0"/>
          <c:showBubbleSize val="0"/>
        </c:dLbls>
        <c:axId val="652871688"/>
        <c:axId val="652866592"/>
      </c:scatterChart>
      <c:valAx>
        <c:axId val="652871688"/>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6592"/>
        <c:crosses val="autoZero"/>
        <c:crossBetween val="midCat"/>
      </c:valAx>
      <c:valAx>
        <c:axId val="65286659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16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(2)'!$E$141</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(2)'!$E$142:$E$156</c:f>
              <c:numCache>
                <c:formatCode>General</c:formatCode>
                <c:ptCount val="15"/>
                <c:pt idx="0">
                  <c:v>1.4212796600435257E-2</c:v>
                </c:pt>
                <c:pt idx="1">
                  <c:v>1.5112437462586111E-2</c:v>
                </c:pt>
                <c:pt idx="2">
                  <c:v>1.6071811858684015E-2</c:v>
                </c:pt>
                <c:pt idx="3">
                  <c:v>1.7430614930668123E-2</c:v>
                </c:pt>
                <c:pt idx="4">
                  <c:v>2.012732369454959E-2</c:v>
                </c:pt>
                <c:pt idx="5">
                  <c:v>3.0888255828408741E-2</c:v>
                </c:pt>
                <c:pt idx="6">
                  <c:v>4.8550713592597723E-2</c:v>
                </c:pt>
                <c:pt idx="7">
                  <c:v>8.0179403177536426E-2</c:v>
                </c:pt>
                <c:pt idx="8">
                  <c:v>0.16162495807023539</c:v>
                </c:pt>
                <c:pt idx="9">
                  <c:v>0.30446345882271142</c:v>
                </c:pt>
                <c:pt idx="10">
                  <c:v>0.61651947776166105</c:v>
                </c:pt>
                <c:pt idx="11">
                  <c:v>1.1566804799716919</c:v>
                </c:pt>
                <c:pt idx="12">
                  <c:v>2.3390945333521813</c:v>
                </c:pt>
                <c:pt idx="13">
                  <c:v>5.0382807999849319</c:v>
                </c:pt>
                <c:pt idx="14">
                  <c:v>9.8094697999767959</c:v>
                </c:pt>
              </c:numCache>
            </c:numRef>
          </c:yVal>
          <c:smooth val="0"/>
          <c:extLst>
            <c:ext xmlns:c16="http://schemas.microsoft.com/office/drawing/2014/chart" uri="{C3380CC4-5D6E-409C-BE32-E72D297353CC}">
              <c16:uniqueId val="{00000000-7C38-4C08-8160-1A91DAFFC7EB}"/>
            </c:ext>
          </c:extLst>
        </c:ser>
        <c:ser>
          <c:idx val="1"/>
          <c:order val="1"/>
          <c:tx>
            <c:strRef>
              <c:f>'Performance (2)'!$F$141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(2)'!$F$142:$F$156</c:f>
              <c:numCache>
                <c:formatCode>General</c:formatCode>
                <c:ptCount val="15"/>
                <c:pt idx="0">
                  <c:v>1.3007164156282103E-2</c:v>
                </c:pt>
                <c:pt idx="1">
                  <c:v>1.4046043258296389E-2</c:v>
                </c:pt>
                <c:pt idx="2">
                  <c:v>1.5140832024077769E-2</c:v>
                </c:pt>
                <c:pt idx="3">
                  <c:v>1.7438037978900589E-2</c:v>
                </c:pt>
                <c:pt idx="4">
                  <c:v>1.9542780078154465E-2</c:v>
                </c:pt>
                <c:pt idx="5">
                  <c:v>2.8847127011441893E-2</c:v>
                </c:pt>
                <c:pt idx="6">
                  <c:v>5.2268008332854755E-2</c:v>
                </c:pt>
                <c:pt idx="7">
                  <c:v>9.3202074071288943E-2</c:v>
                </c:pt>
                <c:pt idx="8">
                  <c:v>0.14970733823857324</c:v>
                </c:pt>
                <c:pt idx="9">
                  <c:v>0.30049269410836343</c:v>
                </c:pt>
                <c:pt idx="10">
                  <c:v>0.61911510000936687</c:v>
                </c:pt>
                <c:pt idx="11">
                  <c:v>1.147496940009296</c:v>
                </c:pt>
                <c:pt idx="12">
                  <c:v>2.2981321666544923</c:v>
                </c:pt>
                <c:pt idx="13">
                  <c:v>5.0614055499900132</c:v>
                </c:pt>
                <c:pt idx="14">
                  <c:v>10.153069699881598</c:v>
                </c:pt>
              </c:numCache>
            </c:numRef>
          </c:yVal>
          <c:smooth val="0"/>
          <c:extLst>
            <c:ext xmlns:c16="http://schemas.microsoft.com/office/drawing/2014/chart" uri="{C3380CC4-5D6E-409C-BE32-E72D297353CC}">
              <c16:uniqueId val="{00000001-7C38-4C08-8160-1A91DAFFC7EB}"/>
            </c:ext>
          </c:extLst>
        </c:ser>
        <c:ser>
          <c:idx val="2"/>
          <c:order val="2"/>
          <c:tx>
            <c:strRef>
              <c:f>'Performance (2)'!$G$141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(2)'!$G$142:$G$156</c:f>
              <c:numCache>
                <c:formatCode>General</c:formatCode>
                <c:ptCount val="15"/>
                <c:pt idx="0">
                  <c:v>3.3847149324641133E-2</c:v>
                </c:pt>
                <c:pt idx="1">
                  <c:v>3.5428364083997278E-2</c:v>
                </c:pt>
                <c:pt idx="2">
                  <c:v>3.5866554999457935E-2</c:v>
                </c:pt>
                <c:pt idx="3">
                  <c:v>4.0690765040358755E-2</c:v>
                </c:pt>
                <c:pt idx="4">
                  <c:v>3.7142607407575405E-2</c:v>
                </c:pt>
                <c:pt idx="5">
                  <c:v>3.4994869929301987E-2</c:v>
                </c:pt>
                <c:pt idx="6">
                  <c:v>3.9948593651402804E-2</c:v>
                </c:pt>
                <c:pt idx="7">
                  <c:v>4.7041347663779959E-2</c:v>
                </c:pt>
                <c:pt idx="8">
                  <c:v>5.5408369230393037E-2</c:v>
                </c:pt>
                <c:pt idx="9">
                  <c:v>9.5473156604950996E-2</c:v>
                </c:pt>
                <c:pt idx="10">
                  <c:v>0.24034761904650145</c:v>
                </c:pt>
                <c:pt idx="11">
                  <c:v>0.72663311430785271</c:v>
                </c:pt>
                <c:pt idx="12">
                  <c:v>2.7924631499918178</c:v>
                </c:pt>
                <c:pt idx="13">
                  <c:v>11.895734900142998</c:v>
                </c:pt>
                <c:pt idx="14">
                  <c:v>70.84085960010998</c:v>
                </c:pt>
              </c:numCache>
            </c:numRef>
          </c:yVal>
          <c:smooth val="0"/>
          <c:extLst>
            <c:ext xmlns:c16="http://schemas.microsoft.com/office/drawing/2014/chart" uri="{C3380CC4-5D6E-409C-BE32-E72D297353CC}">
              <c16:uniqueId val="{00000002-7C38-4C08-8160-1A91DAFFC7EB}"/>
            </c:ext>
          </c:extLst>
        </c:ser>
        <c:ser>
          <c:idx val="3"/>
          <c:order val="3"/>
          <c:tx>
            <c:strRef>
              <c:f>'Performance (2)'!$H$141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7C38-4C08-8160-1A91DAFFC7EB}"/>
            </c:ext>
          </c:extLst>
        </c:ser>
        <c:ser>
          <c:idx val="4"/>
          <c:order val="4"/>
          <c:tx>
            <c:strRef>
              <c:f>'Performance (2)'!$I$141</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(2)'!$I$142:$I$156</c:f>
              <c:numCache>
                <c:formatCode>General</c:formatCode>
                <c:ptCount val="15"/>
                <c:pt idx="0">
                  <c:v>2.0004000663757324E-3</c:v>
                </c:pt>
                <c:pt idx="1">
                  <c:v>1.8076644974692696E-3</c:v>
                </c:pt>
                <c:pt idx="2">
                  <c:v>2.0681255420902166E-3</c:v>
                </c:pt>
                <c:pt idx="3">
                  <c:v>2.0027711857714919E-3</c:v>
                </c:pt>
                <c:pt idx="4">
                  <c:v>2.3314684976786723E-3</c:v>
                </c:pt>
                <c:pt idx="5">
                  <c:v>2.9065041314987909E-3</c:v>
                </c:pt>
                <c:pt idx="6">
                  <c:v>3.0919753474953735E-3</c:v>
                </c:pt>
                <c:pt idx="7">
                  <c:v>6.1724136028383754E-3</c:v>
                </c:pt>
                <c:pt idx="8">
                  <c:v>8.9606441197540333E-3</c:v>
                </c:pt>
                <c:pt idx="9">
                  <c:v>1.3319148662242484E-2</c:v>
                </c:pt>
                <c:pt idx="10">
                  <c:v>3.106832356186387E-2</c:v>
                </c:pt>
                <c:pt idx="11">
                  <c:v>5.6235956342032788E-2</c:v>
                </c:pt>
                <c:pt idx="12">
                  <c:v>8.9333333467182363E-2</c:v>
                </c:pt>
                <c:pt idx="13">
                  <c:v>0.18622222653141729</c:v>
                </c:pt>
                <c:pt idx="14">
                  <c:v>0.55777780214945472</c:v>
                </c:pt>
              </c:numCache>
            </c:numRef>
          </c:yVal>
          <c:smooth val="0"/>
          <c:extLst>
            <c:ext xmlns:c16="http://schemas.microsoft.com/office/drawing/2014/chart" uri="{C3380CC4-5D6E-409C-BE32-E72D297353CC}">
              <c16:uniqueId val="{00000004-7C38-4C08-8160-1A91DAFFC7EB}"/>
            </c:ext>
          </c:extLst>
        </c:ser>
        <c:dLbls>
          <c:showLegendKey val="0"/>
          <c:showVal val="0"/>
          <c:showCatName val="0"/>
          <c:showSerName val="0"/>
          <c:showPercent val="0"/>
          <c:showBubbleSize val="0"/>
        </c:dLbls>
        <c:axId val="652865024"/>
        <c:axId val="652868944"/>
      </c:scatterChart>
      <c:valAx>
        <c:axId val="652865024"/>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8944"/>
        <c:crosses val="autoZero"/>
        <c:crossBetween val="midCat"/>
      </c:valAx>
      <c:valAx>
        <c:axId val="65286894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502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(2)'!$E$168</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(2)'!$E$169:$E$183</c:f>
              <c:numCache>
                <c:formatCode>General</c:formatCode>
                <c:ptCount val="15"/>
                <c:pt idx="0">
                  <c:v>3.7629825563723206E-2</c:v>
                </c:pt>
                <c:pt idx="1">
                  <c:v>3.7894897727352203E-2</c:v>
                </c:pt>
                <c:pt idx="2">
                  <c:v>3.8485972520020853E-2</c:v>
                </c:pt>
                <c:pt idx="3">
                  <c:v>3.8270667175769463E-2</c:v>
                </c:pt>
                <c:pt idx="4">
                  <c:v>4.2006752500310537E-2</c:v>
                </c:pt>
                <c:pt idx="5">
                  <c:v>5.5892031867527864E-2</c:v>
                </c:pt>
                <c:pt idx="6">
                  <c:v>7.1242930984098313E-2</c:v>
                </c:pt>
                <c:pt idx="7">
                  <c:v>0.10531297500225871</c:v>
                </c:pt>
                <c:pt idx="8">
                  <c:v>0.21484598750248551</c:v>
                </c:pt>
                <c:pt idx="9">
                  <c:v>0.33583132666535676</c:v>
                </c:pt>
                <c:pt idx="10">
                  <c:v>0.62521905000903644</c:v>
                </c:pt>
                <c:pt idx="11">
                  <c:v>1.8986519000027329</c:v>
                </c:pt>
                <c:pt idx="12">
                  <c:v>4.6662595499074087</c:v>
                </c:pt>
                <c:pt idx="13">
                  <c:v>5.0516604000004008</c:v>
                </c:pt>
                <c:pt idx="14">
                  <c:v>14.022400700021535</c:v>
                </c:pt>
              </c:numCache>
            </c:numRef>
          </c:yVal>
          <c:smooth val="0"/>
          <c:extLst>
            <c:ext xmlns:c16="http://schemas.microsoft.com/office/drawing/2014/chart" uri="{C3380CC4-5D6E-409C-BE32-E72D297353CC}">
              <c16:uniqueId val="{00000000-6AB4-4338-892C-85779D53B107}"/>
            </c:ext>
          </c:extLst>
        </c:ser>
        <c:ser>
          <c:idx val="1"/>
          <c:order val="1"/>
          <c:tx>
            <c:strRef>
              <c:f>'Performance (2)'!$F$168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(2)'!$F$169:$F$183</c:f>
              <c:numCache>
                <c:formatCode>General</c:formatCode>
                <c:ptCount val="15"/>
                <c:pt idx="0">
                  <c:v>3.5413776760474899E-2</c:v>
                </c:pt>
                <c:pt idx="1">
                  <c:v>3.7896137593552134E-2</c:v>
                </c:pt>
                <c:pt idx="2">
                  <c:v>3.8395006106526568E-2</c:v>
                </c:pt>
                <c:pt idx="3">
                  <c:v>3.8846279846417697E-2</c:v>
                </c:pt>
                <c:pt idx="4">
                  <c:v>4.6638486111381404E-2</c:v>
                </c:pt>
                <c:pt idx="5">
                  <c:v>6.2909329999820324E-2</c:v>
                </c:pt>
                <c:pt idx="6">
                  <c:v>7.1179291548233631E-2</c:v>
                </c:pt>
                <c:pt idx="7">
                  <c:v>0.11127657778043713</c:v>
                </c:pt>
                <c:pt idx="8">
                  <c:v>0.18548614073855182</c:v>
                </c:pt>
                <c:pt idx="9">
                  <c:v>0.35936204285826534</c:v>
                </c:pt>
                <c:pt idx="10">
                  <c:v>0.78764402856385074</c:v>
                </c:pt>
                <c:pt idx="11">
                  <c:v>1.5846637000213377</c:v>
                </c:pt>
                <c:pt idx="12">
                  <c:v>3.1022944999858737</c:v>
                </c:pt>
                <c:pt idx="13">
                  <c:v>5.7075034000445157</c:v>
                </c:pt>
                <c:pt idx="14">
                  <c:v>16.243746899999678</c:v>
                </c:pt>
              </c:numCache>
            </c:numRef>
          </c:yVal>
          <c:smooth val="0"/>
          <c:extLst>
            <c:ext xmlns:c16="http://schemas.microsoft.com/office/drawing/2014/chart" uri="{C3380CC4-5D6E-409C-BE32-E72D297353CC}">
              <c16:uniqueId val="{00000001-6AB4-4338-892C-85779D53B107}"/>
            </c:ext>
          </c:extLst>
        </c:ser>
        <c:ser>
          <c:idx val="2"/>
          <c:order val="2"/>
          <c:tx>
            <c:strRef>
              <c:f>'Performance (2)'!$G$168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(2)'!$G$169:$G$183</c:f>
              <c:numCache>
                <c:formatCode>General</c:formatCode>
                <c:ptCount val="15"/>
                <c:pt idx="0">
                  <c:v>6.1230029269098873E-2</c:v>
                </c:pt>
                <c:pt idx="1">
                  <c:v>6.1275449998835781E-2</c:v>
                </c:pt>
                <c:pt idx="2">
                  <c:v>6.501922987147489E-2</c:v>
                </c:pt>
                <c:pt idx="3">
                  <c:v>6.1557092681163696E-2</c:v>
                </c:pt>
                <c:pt idx="4">
                  <c:v>6.9439821918048469E-2</c:v>
                </c:pt>
                <c:pt idx="5">
                  <c:v>0.10090281399898231</c:v>
                </c:pt>
                <c:pt idx="6">
                  <c:v>6.7269151999304694E-2</c:v>
                </c:pt>
                <c:pt idx="7">
                  <c:v>8.2089327418455676E-2</c:v>
                </c:pt>
                <c:pt idx="8">
                  <c:v>9.8301625490992098E-2</c:v>
                </c:pt>
                <c:pt idx="9">
                  <c:v>0.1104706543467372</c:v>
                </c:pt>
                <c:pt idx="10">
                  <c:v>0.27258079473272356</c:v>
                </c:pt>
                <c:pt idx="11">
                  <c:v>1.0499120799824595</c:v>
                </c:pt>
                <c:pt idx="12">
                  <c:v>3.5417987999971956</c:v>
                </c:pt>
                <c:pt idx="13">
                  <c:v>14.666332900058478</c:v>
                </c:pt>
                <c:pt idx="14">
                  <c:v>104.86836199997924</c:v>
                </c:pt>
              </c:numCache>
            </c:numRef>
          </c:yVal>
          <c:smooth val="0"/>
          <c:extLst>
            <c:ext xmlns:c16="http://schemas.microsoft.com/office/drawing/2014/chart" uri="{C3380CC4-5D6E-409C-BE32-E72D297353CC}">
              <c16:uniqueId val="{00000002-6AB4-4338-892C-85779D53B107}"/>
            </c:ext>
          </c:extLst>
        </c:ser>
        <c:ser>
          <c:idx val="3"/>
          <c:order val="3"/>
          <c:tx>
            <c:strRef>
              <c:f>'Performance (2)'!$H$168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6AB4-4338-892C-85779D53B107}"/>
            </c:ext>
          </c:extLst>
        </c:ser>
        <c:ser>
          <c:idx val="4"/>
          <c:order val="4"/>
          <c:tx>
            <c:strRef>
              <c:f>'Performance (2)'!$I$168</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(2)'!$I$169:$I$183</c:f>
              <c:numCache>
                <c:formatCode>General</c:formatCode>
                <c:ptCount val="15"/>
                <c:pt idx="0">
                  <c:v>4.1017227235438884E-3</c:v>
                </c:pt>
                <c:pt idx="1">
                  <c:v>3.9541502715099474E-3</c:v>
                </c:pt>
                <c:pt idx="2">
                  <c:v>3.2988126170981212E-3</c:v>
                </c:pt>
                <c:pt idx="3">
                  <c:v>3.0138637733574444E-3</c:v>
                </c:pt>
                <c:pt idx="4">
                  <c:v>4.5372050816696917E-3</c:v>
                </c:pt>
                <c:pt idx="5">
                  <c:v>4.6029010904127107E-3</c:v>
                </c:pt>
                <c:pt idx="6">
                  <c:v>4.6835206867603778E-3</c:v>
                </c:pt>
                <c:pt idx="7">
                  <c:v>9.2136225095105252E-3</c:v>
                </c:pt>
                <c:pt idx="8">
                  <c:v>1.140546690087112E-2</c:v>
                </c:pt>
                <c:pt idx="9">
                  <c:v>2.4930349036828794E-2</c:v>
                </c:pt>
                <c:pt idx="10">
                  <c:v>0.154749995470047</c:v>
                </c:pt>
                <c:pt idx="11">
                  <c:v>6.3174998760223394E-2</c:v>
                </c:pt>
                <c:pt idx="12">
                  <c:v>0.16193750500679016</c:v>
                </c:pt>
                <c:pt idx="13">
                  <c:v>0.21458333730697632</c:v>
                </c:pt>
                <c:pt idx="14">
                  <c:v>10.479090907356955</c:v>
                </c:pt>
              </c:numCache>
            </c:numRef>
          </c:yVal>
          <c:smooth val="0"/>
          <c:extLst>
            <c:ext xmlns:c16="http://schemas.microsoft.com/office/drawing/2014/chart" uri="{C3380CC4-5D6E-409C-BE32-E72D297353CC}">
              <c16:uniqueId val="{00000004-6AB4-4338-892C-85779D53B107}"/>
            </c:ext>
          </c:extLst>
        </c:ser>
        <c:dLbls>
          <c:showLegendKey val="0"/>
          <c:showVal val="0"/>
          <c:showCatName val="0"/>
          <c:showSerName val="0"/>
          <c:showPercent val="0"/>
          <c:showBubbleSize val="0"/>
        </c:dLbls>
        <c:axId val="652866984"/>
        <c:axId val="652869336"/>
      </c:scatterChart>
      <c:valAx>
        <c:axId val="652866984"/>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9336"/>
        <c:crosses val="autoZero"/>
        <c:crossBetween val="midCat"/>
      </c:valAx>
      <c:valAx>
        <c:axId val="65286933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698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(3)'!$E$6</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(3)'!$E$7:$E$28</c:f>
              <c:numCache>
                <c:formatCode>General</c:formatCode>
                <c:ptCount val="22"/>
                <c:pt idx="0">
                  <c:v>2.3620932067359727E-4</c:v>
                </c:pt>
                <c:pt idx="1">
                  <c:v>2.4344749988395757E-4</c:v>
                </c:pt>
                <c:pt idx="2">
                  <c:v>3.0516230088860699E-4</c:v>
                </c:pt>
                <c:pt idx="3">
                  <c:v>2.565562955389089E-4</c:v>
                </c:pt>
                <c:pt idx="4">
                  <c:v>2.7612618180502044E-4</c:v>
                </c:pt>
                <c:pt idx="5">
                  <c:v>3.159932507593062E-4</c:v>
                </c:pt>
                <c:pt idx="6">
                  <c:v>3.8580754629902566E-4</c:v>
                </c:pt>
                <c:pt idx="7">
                  <c:v>5.1333272763968779E-4</c:v>
                </c:pt>
                <c:pt idx="8">
                  <c:v>7.8471732305685198E-4</c:v>
                </c:pt>
                <c:pt idx="9">
                  <c:v>1.3411116116842793E-3</c:v>
                </c:pt>
                <c:pt idx="10">
                  <c:v>2.7664959071661485E-3</c:v>
                </c:pt>
                <c:pt idx="11">
                  <c:v>4.6987171831405217E-3</c:v>
                </c:pt>
                <c:pt idx="12">
                  <c:v>9.5013796963306606E-3</c:v>
                </c:pt>
                <c:pt idx="13">
                  <c:v>1.8263946182348511E-2</c:v>
                </c:pt>
                <c:pt idx="14">
                  <c:v>4.119097131121232E-2</c:v>
                </c:pt>
                <c:pt idx="15">
                  <c:v>8.483185084789234E-2</c:v>
                </c:pt>
                <c:pt idx="16">
                  <c:v>0.15746688437502598</c:v>
                </c:pt>
                <c:pt idx="17">
                  <c:v>0.33579163125250489</c:v>
                </c:pt>
                <c:pt idx="18">
                  <c:v>0.68885573750594631</c:v>
                </c:pt>
                <c:pt idx="19">
                  <c:v>1.3682665249798447</c:v>
                </c:pt>
                <c:pt idx="20">
                  <c:v>2.5302046000724658</c:v>
                </c:pt>
                <c:pt idx="21">
                  <c:v>4.9553977499017492</c:v>
                </c:pt>
              </c:numCache>
            </c:numRef>
          </c:yVal>
          <c:smooth val="0"/>
          <c:extLst>
            <c:ext xmlns:c16="http://schemas.microsoft.com/office/drawing/2014/chart" uri="{C3380CC4-5D6E-409C-BE32-E72D297353CC}">
              <c16:uniqueId val="{00000000-F318-4E3C-B5AE-AB755DA06BDE}"/>
            </c:ext>
          </c:extLst>
        </c:ser>
        <c:ser>
          <c:idx val="1"/>
          <c:order val="1"/>
          <c:tx>
            <c:strRef>
              <c:f>'Performance (3)'!$F$6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(3)'!$F$7:$F$28</c:f>
              <c:numCache>
                <c:formatCode>General</c:formatCode>
                <c:ptCount val="22"/>
                <c:pt idx="0">
                  <c:v>1.7788735991792139E-4</c:v>
                </c:pt>
                <c:pt idx="1">
                  <c:v>1.6609544911356993E-4</c:v>
                </c:pt>
                <c:pt idx="2">
                  <c:v>1.6982920996937894E-4</c:v>
                </c:pt>
                <c:pt idx="3">
                  <c:v>1.805893491737128E-4</c:v>
                </c:pt>
                <c:pt idx="4">
                  <c:v>1.9317809372889326E-4</c:v>
                </c:pt>
                <c:pt idx="5">
                  <c:v>2.157478641712518E-4</c:v>
                </c:pt>
                <c:pt idx="6">
                  <c:v>2.6951056432928885E-4</c:v>
                </c:pt>
                <c:pt idx="7">
                  <c:v>3.7753630804636986E-4</c:v>
                </c:pt>
                <c:pt idx="8">
                  <c:v>5.8366261234347593E-4</c:v>
                </c:pt>
                <c:pt idx="9">
                  <c:v>1.2334565614011519E-3</c:v>
                </c:pt>
                <c:pt idx="10">
                  <c:v>1.9027285769197641E-3</c:v>
                </c:pt>
                <c:pt idx="11">
                  <c:v>3.7344258401718175E-3</c:v>
                </c:pt>
                <c:pt idx="12">
                  <c:v>7.6593704440361416E-3</c:v>
                </c:pt>
                <c:pt idx="13">
                  <c:v>1.6059167092493453E-2</c:v>
                </c:pt>
                <c:pt idx="14">
                  <c:v>3.0948183332558398E-2</c:v>
                </c:pt>
                <c:pt idx="15">
                  <c:v>6.5007954545609356E-2</c:v>
                </c:pt>
                <c:pt idx="16">
                  <c:v>0.1318330684198851</c:v>
                </c:pt>
                <c:pt idx="17">
                  <c:v>0.26654290526762214</c:v>
                </c:pt>
                <c:pt idx="18">
                  <c:v>0.54147479999810455</c:v>
                </c:pt>
                <c:pt idx="19">
                  <c:v>1.0235714199952781</c:v>
                </c:pt>
                <c:pt idx="20">
                  <c:v>2.0986578000398972</c:v>
                </c:pt>
                <c:pt idx="21">
                  <c:v>4.1105210999958217</c:v>
                </c:pt>
              </c:numCache>
            </c:numRef>
          </c:yVal>
          <c:smooth val="0"/>
          <c:extLst>
            <c:ext xmlns:c16="http://schemas.microsoft.com/office/drawing/2014/chart" uri="{C3380CC4-5D6E-409C-BE32-E72D297353CC}">
              <c16:uniqueId val="{00000001-F318-4E3C-B5AE-AB755DA06BDE}"/>
            </c:ext>
          </c:extLst>
        </c:ser>
        <c:ser>
          <c:idx val="2"/>
          <c:order val="2"/>
          <c:tx>
            <c:strRef>
              <c:f>'Performance (3)'!$G$6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(3)'!$G$7:$G$28</c:f>
              <c:numCache>
                <c:formatCode>General</c:formatCode>
                <c:ptCount val="22"/>
                <c:pt idx="0">
                  <c:v>3.1746283810704001E-3</c:v>
                </c:pt>
                <c:pt idx="1">
                  <c:v>3.3538761234196998E-3</c:v>
                </c:pt>
                <c:pt idx="2">
                  <c:v>3.0536229548218485E-3</c:v>
                </c:pt>
                <c:pt idx="3">
                  <c:v>3.2127356456081858E-3</c:v>
                </c:pt>
                <c:pt idx="4">
                  <c:v>3.4226413414935332E-3</c:v>
                </c:pt>
                <c:pt idx="5">
                  <c:v>3.0829500000459933E-3</c:v>
                </c:pt>
                <c:pt idx="6">
                  <c:v>3.2754400132081248E-3</c:v>
                </c:pt>
                <c:pt idx="7">
                  <c:v>3.760159323237052E-3</c:v>
                </c:pt>
                <c:pt idx="8">
                  <c:v>4.8373464215276636E-3</c:v>
                </c:pt>
                <c:pt idx="9">
                  <c:v>7.0273278090119198E-3</c:v>
                </c:pt>
                <c:pt idx="10">
                  <c:v>9.4026680453680456E-3</c:v>
                </c:pt>
                <c:pt idx="11">
                  <c:v>1.5208016717268612E-2</c:v>
                </c:pt>
                <c:pt idx="12">
                  <c:v>2.8360528813538243E-2</c:v>
                </c:pt>
                <c:pt idx="13">
                  <c:v>5.4838571740496576E-2</c:v>
                </c:pt>
                <c:pt idx="14">
                  <c:v>0.1074850170258829</c:v>
                </c:pt>
                <c:pt idx="15">
                  <c:v>0.21044232916513769</c:v>
                </c:pt>
                <c:pt idx="16">
                  <c:v>0.4146465846301558</c:v>
                </c:pt>
                <c:pt idx="17">
                  <c:v>0.79904467140191371</c:v>
                </c:pt>
                <c:pt idx="18">
                  <c:v>1.5203334250254557</c:v>
                </c:pt>
                <c:pt idx="19">
                  <c:v>2.9249743000837043</c:v>
                </c:pt>
                <c:pt idx="20">
                  <c:v>5.565146999899298</c:v>
                </c:pt>
                <c:pt idx="21">
                  <c:v>11.112574700033292</c:v>
                </c:pt>
              </c:numCache>
            </c:numRef>
          </c:yVal>
          <c:smooth val="0"/>
          <c:extLst>
            <c:ext xmlns:c16="http://schemas.microsoft.com/office/drawing/2014/chart" uri="{C3380CC4-5D6E-409C-BE32-E72D297353CC}">
              <c16:uniqueId val="{00000002-F318-4E3C-B5AE-AB755DA06BDE}"/>
            </c:ext>
          </c:extLst>
        </c:ser>
        <c:ser>
          <c:idx val="3"/>
          <c:order val="3"/>
          <c:tx>
            <c:strRef>
              <c:f>'Performance (3)'!$H$6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F318-4E3C-B5AE-AB755DA06BDE}"/>
            </c:ext>
          </c:extLst>
        </c:ser>
        <c:dLbls>
          <c:showLegendKey val="0"/>
          <c:showVal val="0"/>
          <c:showCatName val="0"/>
          <c:showSerName val="0"/>
          <c:showPercent val="0"/>
          <c:showBubbleSize val="0"/>
        </c:dLbls>
        <c:axId val="652867376"/>
        <c:axId val="652872472"/>
      </c:scatterChart>
      <c:valAx>
        <c:axId val="652867376"/>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2472"/>
        <c:crosses val="autoZero"/>
        <c:crossBetween val="midCat"/>
      </c:valAx>
      <c:valAx>
        <c:axId val="65287247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737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(3)'!$E$33</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(3)'!$E$34:$E$54</c:f>
              <c:numCache>
                <c:formatCode>General</c:formatCode>
                <c:ptCount val="21"/>
                <c:pt idx="0">
                  <c:v>2.3386839102479734E-4</c:v>
                </c:pt>
                <c:pt idx="1">
                  <c:v>2.3889661728988709E-4</c:v>
                </c:pt>
                <c:pt idx="2">
                  <c:v>2.4330552284128199E-4</c:v>
                </c:pt>
                <c:pt idx="3">
                  <c:v>2.714004722339783E-4</c:v>
                </c:pt>
                <c:pt idx="4">
                  <c:v>2.9879737675161033E-4</c:v>
                </c:pt>
                <c:pt idx="5">
                  <c:v>3.6390537806327001E-4</c:v>
                </c:pt>
                <c:pt idx="6">
                  <c:v>4.8823766233471353E-4</c:v>
                </c:pt>
                <c:pt idx="7">
                  <c:v>8.8653421988842867E-4</c:v>
                </c:pt>
                <c:pt idx="8">
                  <c:v>1.2762446911204958E-3</c:v>
                </c:pt>
                <c:pt idx="9">
                  <c:v>2.2851206487118723E-3</c:v>
                </c:pt>
                <c:pt idx="10">
                  <c:v>4.3854290096286769E-3</c:v>
                </c:pt>
                <c:pt idx="11">
                  <c:v>8.5822233277665361E-3</c:v>
                </c:pt>
                <c:pt idx="12">
                  <c:v>1.7699053357174296E-2</c:v>
                </c:pt>
                <c:pt idx="13">
                  <c:v>3.8452722137537962E-2</c:v>
                </c:pt>
                <c:pt idx="14">
                  <c:v>7.3564345585456228E-2</c:v>
                </c:pt>
                <c:pt idx="15">
                  <c:v>0.14852488235406139</c:v>
                </c:pt>
                <c:pt idx="16">
                  <c:v>0.30915222352589755</c:v>
                </c:pt>
                <c:pt idx="17">
                  <c:v>0.6050184777575649</c:v>
                </c:pt>
                <c:pt idx="18">
                  <c:v>1.2896335749537684</c:v>
                </c:pt>
                <c:pt idx="19">
                  <c:v>2.4361299666731306</c:v>
                </c:pt>
                <c:pt idx="20">
                  <c:v>4.8666715500876307</c:v>
                </c:pt>
              </c:numCache>
            </c:numRef>
          </c:yVal>
          <c:smooth val="0"/>
          <c:extLst>
            <c:ext xmlns:c16="http://schemas.microsoft.com/office/drawing/2014/chart" uri="{C3380CC4-5D6E-409C-BE32-E72D297353CC}">
              <c16:uniqueId val="{00000000-45FD-44A8-880F-2154163DACDF}"/>
            </c:ext>
          </c:extLst>
        </c:ser>
        <c:ser>
          <c:idx val="1"/>
          <c:order val="1"/>
          <c:tx>
            <c:strRef>
              <c:f>'Performance (3)'!$F$33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(3)'!$F$34:$F$54</c:f>
              <c:numCache>
                <c:formatCode>General</c:formatCode>
                <c:ptCount val="21"/>
                <c:pt idx="0">
                  <c:v>1.6191863018170076E-4</c:v>
                </c:pt>
                <c:pt idx="1">
                  <c:v>1.6211870824842659E-4</c:v>
                </c:pt>
                <c:pt idx="2">
                  <c:v>1.7304604948482354E-4</c:v>
                </c:pt>
                <c:pt idx="3">
                  <c:v>1.9924331938506098E-4</c:v>
                </c:pt>
                <c:pt idx="4">
                  <c:v>2.1473448572567163E-4</c:v>
                </c:pt>
                <c:pt idx="5">
                  <c:v>2.8226547364527846E-4</c:v>
                </c:pt>
                <c:pt idx="6">
                  <c:v>3.8370060620250887E-4</c:v>
                </c:pt>
                <c:pt idx="7">
                  <c:v>5.9957923261533611E-4</c:v>
                </c:pt>
                <c:pt idx="8">
                  <c:v>1.067860281837103E-3</c:v>
                </c:pt>
                <c:pt idx="9">
                  <c:v>2.0490464973211935E-3</c:v>
                </c:pt>
                <c:pt idx="10">
                  <c:v>3.8296333079156429E-3</c:v>
                </c:pt>
                <c:pt idx="11">
                  <c:v>8.3532050086375029E-3</c:v>
                </c:pt>
                <c:pt idx="12">
                  <c:v>1.5359302454176674E-2</c:v>
                </c:pt>
                <c:pt idx="13">
                  <c:v>3.165965632954023E-2</c:v>
                </c:pt>
                <c:pt idx="14">
                  <c:v>6.4993257144490238E-2</c:v>
                </c:pt>
                <c:pt idx="15">
                  <c:v>0.13302271841951696</c:v>
                </c:pt>
                <c:pt idx="16">
                  <c:v>0.26373958420988758</c:v>
                </c:pt>
                <c:pt idx="17">
                  <c:v>0.55859645554381943</c:v>
                </c:pt>
                <c:pt idx="18">
                  <c:v>1.0972952399868519</c:v>
                </c:pt>
                <c:pt idx="19">
                  <c:v>2.257726633377994</c:v>
                </c:pt>
                <c:pt idx="20">
                  <c:v>4.4201353499665856</c:v>
                </c:pt>
              </c:numCache>
            </c:numRef>
          </c:yVal>
          <c:smooth val="0"/>
          <c:extLst>
            <c:ext xmlns:c16="http://schemas.microsoft.com/office/drawing/2014/chart" uri="{C3380CC4-5D6E-409C-BE32-E72D297353CC}">
              <c16:uniqueId val="{00000001-45FD-44A8-880F-2154163DACDF}"/>
            </c:ext>
          </c:extLst>
        </c:ser>
        <c:ser>
          <c:idx val="2"/>
          <c:order val="2"/>
          <c:tx>
            <c:strRef>
              <c:f>'Performance (3)'!$G$33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(3)'!$G$34:$G$54</c:f>
              <c:numCache>
                <c:formatCode>General</c:formatCode>
                <c:ptCount val="21"/>
                <c:pt idx="0">
                  <c:v>3.0726527641309971E-3</c:v>
                </c:pt>
                <c:pt idx="1">
                  <c:v>2.7165319391165592E-3</c:v>
                </c:pt>
                <c:pt idx="2">
                  <c:v>2.8563655625926656E-3</c:v>
                </c:pt>
                <c:pt idx="3">
                  <c:v>2.8386681610728941E-3</c:v>
                </c:pt>
                <c:pt idx="4">
                  <c:v>2.8744047126283163E-3</c:v>
                </c:pt>
                <c:pt idx="5">
                  <c:v>3.0003799640656807E-3</c:v>
                </c:pt>
                <c:pt idx="6">
                  <c:v>3.3165067639658896E-3</c:v>
                </c:pt>
                <c:pt idx="7">
                  <c:v>3.6182802459615916E-3</c:v>
                </c:pt>
                <c:pt idx="8">
                  <c:v>4.4772632050285432E-3</c:v>
                </c:pt>
                <c:pt idx="9">
                  <c:v>6.1942912130455241E-3</c:v>
                </c:pt>
                <c:pt idx="10">
                  <c:v>9.2564232900477043E-3</c:v>
                </c:pt>
                <c:pt idx="11">
                  <c:v>1.9847769841795697E-2</c:v>
                </c:pt>
                <c:pt idx="12">
                  <c:v>3.0710014724601175E-2</c:v>
                </c:pt>
                <c:pt idx="13">
                  <c:v>5.684861250020648E-2</c:v>
                </c:pt>
                <c:pt idx="14">
                  <c:v>0.11170435333624482</c:v>
                </c:pt>
                <c:pt idx="15">
                  <c:v>0.21035622800700365</c:v>
                </c:pt>
                <c:pt idx="16">
                  <c:v>0.39920033845835579</c:v>
                </c:pt>
                <c:pt idx="17">
                  <c:v>0.78133104285890498</c:v>
                </c:pt>
                <c:pt idx="18">
                  <c:v>1.5785825999919325</c:v>
                </c:pt>
                <c:pt idx="19">
                  <c:v>3.1496693000663072</c:v>
                </c:pt>
                <c:pt idx="20">
                  <c:v>6.1012505998369306</c:v>
                </c:pt>
              </c:numCache>
            </c:numRef>
          </c:yVal>
          <c:smooth val="0"/>
          <c:extLst>
            <c:ext xmlns:c16="http://schemas.microsoft.com/office/drawing/2014/chart" uri="{C3380CC4-5D6E-409C-BE32-E72D297353CC}">
              <c16:uniqueId val="{00000002-45FD-44A8-880F-2154163DACDF}"/>
            </c:ext>
          </c:extLst>
        </c:ser>
        <c:ser>
          <c:idx val="3"/>
          <c:order val="3"/>
          <c:tx>
            <c:strRef>
              <c:f>'Performance (3)'!$H$33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45FD-44A8-880F-2154163DACDF}"/>
            </c:ext>
          </c:extLst>
        </c:ser>
        <c:dLbls>
          <c:showLegendKey val="0"/>
          <c:showVal val="0"/>
          <c:showCatName val="0"/>
          <c:showSerName val="0"/>
          <c:showPercent val="0"/>
          <c:showBubbleSize val="0"/>
        </c:dLbls>
        <c:axId val="652867768"/>
        <c:axId val="652869728"/>
      </c:scatterChart>
      <c:valAx>
        <c:axId val="65286776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9728"/>
        <c:crosses val="autoZero"/>
        <c:crossBetween val="midCat"/>
      </c:valAx>
      <c:valAx>
        <c:axId val="65286972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77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(3)'!$E$60</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(3)'!$E$61:$E$81</c:f>
              <c:numCache>
                <c:formatCode>General</c:formatCode>
                <c:ptCount val="21"/>
                <c:pt idx="0">
                  <c:v>2.5300197339109796E-4</c:v>
                </c:pt>
                <c:pt idx="1">
                  <c:v>3.1342406444322059E-4</c:v>
                </c:pt>
                <c:pt idx="2">
                  <c:v>2.6891377325361778E-4</c:v>
                </c:pt>
                <c:pt idx="3">
                  <c:v>3.264002154124494E-4</c:v>
                </c:pt>
                <c:pt idx="4">
                  <c:v>3.5132286396660767E-4</c:v>
                </c:pt>
                <c:pt idx="5">
                  <c:v>4.4931065683980408E-4</c:v>
                </c:pt>
                <c:pt idx="6">
                  <c:v>6.49876631139084E-4</c:v>
                </c:pt>
                <c:pt idx="7">
                  <c:v>1.0105946240814895E-3</c:v>
                </c:pt>
                <c:pt idx="8">
                  <c:v>1.7790346961121489E-3</c:v>
                </c:pt>
                <c:pt idx="9">
                  <c:v>3.3747881241507236E-3</c:v>
                </c:pt>
                <c:pt idx="10">
                  <c:v>6.7737469555500069E-3</c:v>
                </c:pt>
                <c:pt idx="11">
                  <c:v>1.346734784961608E-2</c:v>
                </c:pt>
                <c:pt idx="12">
                  <c:v>2.8000324021494171E-2</c:v>
                </c:pt>
                <c:pt idx="13">
                  <c:v>5.4085112905370131E-2</c:v>
                </c:pt>
                <c:pt idx="14">
                  <c:v>0.11257553111451367</c:v>
                </c:pt>
                <c:pt idx="15">
                  <c:v>0.22785291817589579</c:v>
                </c:pt>
                <c:pt idx="16">
                  <c:v>0.43829103332245722</c:v>
                </c:pt>
                <c:pt idx="17">
                  <c:v>0.94937775000774616</c:v>
                </c:pt>
                <c:pt idx="18">
                  <c:v>1.7773139666921149</c:v>
                </c:pt>
                <c:pt idx="19">
                  <c:v>3.6922488498967141</c:v>
                </c:pt>
                <c:pt idx="20">
                  <c:v>7.1889224001206458</c:v>
                </c:pt>
              </c:numCache>
            </c:numRef>
          </c:yVal>
          <c:smooth val="0"/>
          <c:extLst>
            <c:ext xmlns:c16="http://schemas.microsoft.com/office/drawing/2014/chart" uri="{C3380CC4-5D6E-409C-BE32-E72D297353CC}">
              <c16:uniqueId val="{00000000-D74D-4DC7-9116-DDC734155134}"/>
            </c:ext>
          </c:extLst>
        </c:ser>
        <c:ser>
          <c:idx val="1"/>
          <c:order val="1"/>
          <c:tx>
            <c:strRef>
              <c:f>'Performance (3)'!$F$60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(3)'!$F$61:$F$81</c:f>
              <c:numCache>
                <c:formatCode>General</c:formatCode>
                <c:ptCount val="21"/>
                <c:pt idx="0">
                  <c:v>1.9533695355204708E-4</c:v>
                </c:pt>
                <c:pt idx="1">
                  <c:v>2.0457842969083171E-4</c:v>
                </c:pt>
                <c:pt idx="2">
                  <c:v>1.9432981733813321E-4</c:v>
                </c:pt>
                <c:pt idx="3">
                  <c:v>2.1949750658482823E-4</c:v>
                </c:pt>
                <c:pt idx="4">
                  <c:v>2.7537317987072273E-4</c:v>
                </c:pt>
                <c:pt idx="5">
                  <c:v>3.6617401685171494E-4</c:v>
                </c:pt>
                <c:pt idx="6">
                  <c:v>5.5636042060399531E-4</c:v>
                </c:pt>
                <c:pt idx="7">
                  <c:v>9.5456115672861515E-4</c:v>
                </c:pt>
                <c:pt idx="8">
                  <c:v>1.7911198424384862E-3</c:v>
                </c:pt>
                <c:pt idx="9">
                  <c:v>3.376900945374444E-3</c:v>
                </c:pt>
                <c:pt idx="10">
                  <c:v>7.0166541374488351E-3</c:v>
                </c:pt>
                <c:pt idx="11">
                  <c:v>1.3708229863072095E-2</c:v>
                </c:pt>
                <c:pt idx="12">
                  <c:v>2.9207896511611896E-2</c:v>
                </c:pt>
                <c:pt idx="13">
                  <c:v>6.1177398782314325E-2</c:v>
                </c:pt>
                <c:pt idx="14">
                  <c:v>0.11885157674767596</c:v>
                </c:pt>
                <c:pt idx="15">
                  <c:v>0.2398024523808133</c:v>
                </c:pt>
                <c:pt idx="16">
                  <c:v>0.47948735454966401</c:v>
                </c:pt>
                <c:pt idx="17">
                  <c:v>0.94753575002929813</c:v>
                </c:pt>
                <c:pt idx="18">
                  <c:v>1.9068737333485235</c:v>
                </c:pt>
                <c:pt idx="19">
                  <c:v>3.7951733999652788</c:v>
                </c:pt>
                <c:pt idx="20">
                  <c:v>7.5574201999697834</c:v>
                </c:pt>
              </c:numCache>
            </c:numRef>
          </c:yVal>
          <c:smooth val="0"/>
          <c:extLst>
            <c:ext xmlns:c16="http://schemas.microsoft.com/office/drawing/2014/chart" uri="{C3380CC4-5D6E-409C-BE32-E72D297353CC}">
              <c16:uniqueId val="{00000001-D74D-4DC7-9116-DDC734155134}"/>
            </c:ext>
          </c:extLst>
        </c:ser>
        <c:ser>
          <c:idx val="2"/>
          <c:order val="2"/>
          <c:tx>
            <c:strRef>
              <c:f>'Performance (3)'!$G$60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(3)'!$G$61:$G$81</c:f>
              <c:numCache>
                <c:formatCode>General</c:formatCode>
                <c:ptCount val="21"/>
                <c:pt idx="0">
                  <c:v>4.0155555376481045E-3</c:v>
                </c:pt>
                <c:pt idx="1">
                  <c:v>3.3080162038218487E-3</c:v>
                </c:pt>
                <c:pt idx="2">
                  <c:v>3.3456894315243464E-3</c:v>
                </c:pt>
                <c:pt idx="3">
                  <c:v>3.5823017192329345E-3</c:v>
                </c:pt>
                <c:pt idx="4">
                  <c:v>3.9272275510254303E-3</c:v>
                </c:pt>
                <c:pt idx="5">
                  <c:v>4.7893679118269188E-3</c:v>
                </c:pt>
                <c:pt idx="6">
                  <c:v>6.3564827191741639E-3</c:v>
                </c:pt>
                <c:pt idx="7">
                  <c:v>1.0021054910081541E-2</c:v>
                </c:pt>
                <c:pt idx="8">
                  <c:v>1.613795645159459E-2</c:v>
                </c:pt>
                <c:pt idx="9">
                  <c:v>3.0741802453880477E-2</c:v>
                </c:pt>
                <c:pt idx="10">
                  <c:v>5.594764110994422E-2</c:v>
                </c:pt>
                <c:pt idx="11">
                  <c:v>0.11083729782283468</c:v>
                </c:pt>
                <c:pt idx="12">
                  <c:v>0.20862729999741228</c:v>
                </c:pt>
                <c:pt idx="13">
                  <c:v>0.43446525000035763</c:v>
                </c:pt>
                <c:pt idx="14">
                  <c:v>0.8371897166750083</c:v>
                </c:pt>
                <c:pt idx="15">
                  <c:v>1.6350267750094645</c:v>
                </c:pt>
                <c:pt idx="16">
                  <c:v>3.2051809000549838</c:v>
                </c:pt>
                <c:pt idx="17">
                  <c:v>6.4737803998868912</c:v>
                </c:pt>
                <c:pt idx="18">
                  <c:v>12.43556909984909</c:v>
                </c:pt>
                <c:pt idx="19">
                  <c:v>25.306580899981782</c:v>
                </c:pt>
                <c:pt idx="20">
                  <c:v>53.515276999911293</c:v>
                </c:pt>
              </c:numCache>
            </c:numRef>
          </c:yVal>
          <c:smooth val="0"/>
          <c:extLst>
            <c:ext xmlns:c16="http://schemas.microsoft.com/office/drawing/2014/chart" uri="{C3380CC4-5D6E-409C-BE32-E72D297353CC}">
              <c16:uniqueId val="{00000002-D74D-4DC7-9116-DDC734155134}"/>
            </c:ext>
          </c:extLst>
        </c:ser>
        <c:ser>
          <c:idx val="3"/>
          <c:order val="3"/>
          <c:tx>
            <c:strRef>
              <c:f>'Performance (3)'!$H$60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D74D-4DC7-9116-DDC734155134}"/>
            </c:ext>
          </c:extLst>
        </c:ser>
        <c:dLbls>
          <c:showLegendKey val="0"/>
          <c:showVal val="0"/>
          <c:showCatName val="0"/>
          <c:showSerName val="0"/>
          <c:showPercent val="0"/>
          <c:showBubbleSize val="0"/>
        </c:dLbls>
        <c:axId val="652872080"/>
        <c:axId val="652870904"/>
      </c:scatterChart>
      <c:valAx>
        <c:axId val="652872080"/>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0904"/>
        <c:crosses val="autoZero"/>
        <c:crossBetween val="midCat"/>
      </c:valAx>
      <c:valAx>
        <c:axId val="65287090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20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(3)'!$E$87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(3)'!$E$88:$E$106</c:f>
              <c:numCache>
                <c:formatCode>General</c:formatCode>
                <c:ptCount val="19"/>
                <c:pt idx="0">
                  <c:v>2.7034790484246272E-4</c:v>
                </c:pt>
                <c:pt idx="1">
                  <c:v>2.9098240804593592E-4</c:v>
                </c:pt>
                <c:pt idx="2">
                  <c:v>3.5203513799820612E-4</c:v>
                </c:pt>
                <c:pt idx="3">
                  <c:v>5.0091731116292087E-4</c:v>
                </c:pt>
                <c:pt idx="4">
                  <c:v>7.4213401600497348E-4</c:v>
                </c:pt>
                <c:pt idx="5">
                  <c:v>1.2355827774059957E-3</c:v>
                </c:pt>
                <c:pt idx="6">
                  <c:v>2.1220683496552895E-3</c:v>
                </c:pt>
                <c:pt idx="7">
                  <c:v>4.0035593273823524E-3</c:v>
                </c:pt>
                <c:pt idx="8">
                  <c:v>1.2229859268451791E-2</c:v>
                </c:pt>
                <c:pt idx="9">
                  <c:v>1.7322851556826988E-2</c:v>
                </c:pt>
                <c:pt idx="10">
                  <c:v>3.3338871523922939E-2</c:v>
                </c:pt>
                <c:pt idx="11">
                  <c:v>7.5060774624319884E-2</c:v>
                </c:pt>
                <c:pt idx="12">
                  <c:v>0.20975037083068551</c:v>
                </c:pt>
                <c:pt idx="13">
                  <c:v>0.27709189473994467</c:v>
                </c:pt>
                <c:pt idx="14">
                  <c:v>0.59118803331835401</c:v>
                </c:pt>
                <c:pt idx="15">
                  <c:v>1.2298624999821186</c:v>
                </c:pt>
                <c:pt idx="16">
                  <c:v>2.5824687333467105</c:v>
                </c:pt>
                <c:pt idx="17">
                  <c:v>5.0349153999704868</c:v>
                </c:pt>
                <c:pt idx="18">
                  <c:v>9.1122057000175118</c:v>
                </c:pt>
              </c:numCache>
            </c:numRef>
          </c:yVal>
          <c:smooth val="0"/>
          <c:extLst>
            <c:ext xmlns:c16="http://schemas.microsoft.com/office/drawing/2014/chart" uri="{C3380CC4-5D6E-409C-BE32-E72D297353CC}">
              <c16:uniqueId val="{00000000-7E99-41FE-A2DA-A98C32DBE2F0}"/>
            </c:ext>
          </c:extLst>
        </c:ser>
        <c:ser>
          <c:idx val="1"/>
          <c:order val="1"/>
          <c:tx>
            <c:strRef>
              <c:f>'Performance (3)'!$F$87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(3)'!$F$88:$F$106</c:f>
              <c:numCache>
                <c:formatCode>General</c:formatCode>
                <c:ptCount val="19"/>
                <c:pt idx="0">
                  <c:v>1.7956398405546192E-4</c:v>
                </c:pt>
                <c:pt idx="1">
                  <c:v>2.0696202814208948E-4</c:v>
                </c:pt>
                <c:pt idx="2">
                  <c:v>2.5684917038742424E-4</c:v>
                </c:pt>
                <c:pt idx="3">
                  <c:v>3.6764000441804262E-4</c:v>
                </c:pt>
                <c:pt idx="4">
                  <c:v>5.3650171674843956E-4</c:v>
                </c:pt>
                <c:pt idx="5">
                  <c:v>9.2547353319672051E-4</c:v>
                </c:pt>
                <c:pt idx="6">
                  <c:v>1.7432913907409835E-3</c:v>
                </c:pt>
                <c:pt idx="7">
                  <c:v>3.1610438054163769E-3</c:v>
                </c:pt>
                <c:pt idx="8">
                  <c:v>8.8885605680966359E-3</c:v>
                </c:pt>
                <c:pt idx="9">
                  <c:v>1.3705454246868214E-2</c:v>
                </c:pt>
                <c:pt idx="10">
                  <c:v>2.7039736755997749E-2</c:v>
                </c:pt>
                <c:pt idx="11">
                  <c:v>5.6594939326888388E-2</c:v>
                </c:pt>
                <c:pt idx="12">
                  <c:v>0.17256390332865218</c:v>
                </c:pt>
                <c:pt idx="13">
                  <c:v>0.22929624999365347</c:v>
                </c:pt>
                <c:pt idx="14">
                  <c:v>0.59313554443522465</c:v>
                </c:pt>
                <c:pt idx="15">
                  <c:v>0.99713696663578355</c:v>
                </c:pt>
                <c:pt idx="16">
                  <c:v>2.8443584999768063</c:v>
                </c:pt>
                <c:pt idx="17">
                  <c:v>3.8164045000448823</c:v>
                </c:pt>
                <c:pt idx="18">
                  <c:v>7.9241896001622081</c:v>
                </c:pt>
              </c:numCache>
            </c:numRef>
          </c:yVal>
          <c:smooth val="0"/>
          <c:extLst>
            <c:ext xmlns:c16="http://schemas.microsoft.com/office/drawing/2014/chart" uri="{C3380CC4-5D6E-409C-BE32-E72D297353CC}">
              <c16:uniqueId val="{00000001-7E99-41FE-A2DA-A98C32DBE2F0}"/>
            </c:ext>
          </c:extLst>
        </c:ser>
        <c:ser>
          <c:idx val="2"/>
          <c:order val="2"/>
          <c:tx>
            <c:strRef>
              <c:f>'Performance (3)'!$G$87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(3)'!$G$88:$G$106</c:f>
              <c:numCache>
                <c:formatCode>General</c:formatCode>
                <c:ptCount val="19"/>
                <c:pt idx="0">
                  <c:v>3.0154587703489213E-3</c:v>
                </c:pt>
                <c:pt idx="1">
                  <c:v>2.9604488454677514E-3</c:v>
                </c:pt>
                <c:pt idx="2">
                  <c:v>4.5218013562127327E-3</c:v>
                </c:pt>
                <c:pt idx="3">
                  <c:v>3.300017941869687E-3</c:v>
                </c:pt>
                <c:pt idx="4">
                  <c:v>4.8334711109814434E-3</c:v>
                </c:pt>
                <c:pt idx="5">
                  <c:v>4.679223666946823E-3</c:v>
                </c:pt>
                <c:pt idx="6">
                  <c:v>5.6290665915900056E-3</c:v>
                </c:pt>
                <c:pt idx="7">
                  <c:v>8.5767027442734921E-3</c:v>
                </c:pt>
                <c:pt idx="8">
                  <c:v>1.9663198039337408E-2</c:v>
                </c:pt>
                <c:pt idx="9">
                  <c:v>2.8795333332970911E-2</c:v>
                </c:pt>
                <c:pt idx="10">
                  <c:v>4.9930617821836235E-2</c:v>
                </c:pt>
                <c:pt idx="11">
                  <c:v>9.6811003848695412E-2</c:v>
                </c:pt>
                <c:pt idx="12">
                  <c:v>0.25015701500233262</c:v>
                </c:pt>
                <c:pt idx="13">
                  <c:v>0.38136928571787265</c:v>
                </c:pt>
                <c:pt idx="14">
                  <c:v>0.77296251427781371</c:v>
                </c:pt>
                <c:pt idx="15">
                  <c:v>1.5675251249922439</c:v>
                </c:pt>
                <c:pt idx="16">
                  <c:v>6.6753598998766392</c:v>
                </c:pt>
                <c:pt idx="17">
                  <c:v>8.7466917000710964</c:v>
                </c:pt>
                <c:pt idx="18">
                  <c:v>12.850476199993864</c:v>
                </c:pt>
              </c:numCache>
            </c:numRef>
          </c:yVal>
          <c:smooth val="0"/>
          <c:extLst>
            <c:ext xmlns:c16="http://schemas.microsoft.com/office/drawing/2014/chart" uri="{C3380CC4-5D6E-409C-BE32-E72D297353CC}">
              <c16:uniqueId val="{00000002-7E99-41FE-A2DA-A98C32DBE2F0}"/>
            </c:ext>
          </c:extLst>
        </c:ser>
        <c:ser>
          <c:idx val="3"/>
          <c:order val="3"/>
          <c:tx>
            <c:strRef>
              <c:f>'Performance (3)'!$H$87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7E99-41FE-A2DA-A98C32DBE2F0}"/>
            </c:ext>
          </c:extLst>
        </c:ser>
        <c:dLbls>
          <c:showLegendKey val="0"/>
          <c:showVal val="0"/>
          <c:showCatName val="0"/>
          <c:showSerName val="0"/>
          <c:showPercent val="0"/>
          <c:showBubbleSize val="0"/>
        </c:dLbls>
        <c:axId val="652873256"/>
        <c:axId val="652861496"/>
      </c:scatterChart>
      <c:valAx>
        <c:axId val="652873256"/>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1496"/>
        <c:crosses val="autoZero"/>
        <c:crossBetween val="midCat"/>
      </c:valAx>
      <c:valAx>
        <c:axId val="6528614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32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(3)'!$E$114</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(3)'!$E$115:$E$128</c:f>
              <c:numCache>
                <c:formatCode>General</c:formatCode>
                <c:ptCount val="14"/>
                <c:pt idx="0">
                  <c:v>3.2389367146525846E-4</c:v>
                </c:pt>
                <c:pt idx="1">
                  <c:v>3.9291669809718037E-4</c:v>
                </c:pt>
                <c:pt idx="2">
                  <c:v>3.923995683881352E-4</c:v>
                </c:pt>
                <c:pt idx="3">
                  <c:v>4.7454159627990727E-4</c:v>
                </c:pt>
                <c:pt idx="4">
                  <c:v>6.8847764009394654E-4</c:v>
                </c:pt>
                <c:pt idx="5">
                  <c:v>1.2472143926281166E-3</c:v>
                </c:pt>
                <c:pt idx="6">
                  <c:v>2.4040045192053254E-3</c:v>
                </c:pt>
                <c:pt idx="7">
                  <c:v>3.6453543731171647E-3</c:v>
                </c:pt>
                <c:pt idx="8">
                  <c:v>7.6572010717903807E-3</c:v>
                </c:pt>
                <c:pt idx="9">
                  <c:v>1.4157624010885881E-2</c:v>
                </c:pt>
                <c:pt idx="10">
                  <c:v>2.9150770349038201E-2</c:v>
                </c:pt>
                <c:pt idx="11">
                  <c:v>5.4024310752509103E-2</c:v>
                </c:pt>
                <c:pt idx="12">
                  <c:v>0.10998182608644762</c:v>
                </c:pt>
                <c:pt idx="13">
                  <c:v>0.20015724400058388</c:v>
                </c:pt>
              </c:numCache>
            </c:numRef>
          </c:yVal>
          <c:smooth val="0"/>
          <c:extLst>
            <c:ext xmlns:c16="http://schemas.microsoft.com/office/drawing/2014/chart" uri="{C3380CC4-5D6E-409C-BE32-E72D297353CC}">
              <c16:uniqueId val="{00000000-DD7E-4C45-83FB-71EDBFD1C6C5}"/>
            </c:ext>
          </c:extLst>
        </c:ser>
        <c:ser>
          <c:idx val="1"/>
          <c:order val="1"/>
          <c:tx>
            <c:strRef>
              <c:f>'Performance (3)'!$F$114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(3)'!$F$115:$F$128</c:f>
              <c:numCache>
                <c:formatCode>General</c:formatCode>
                <c:ptCount val="14"/>
                <c:pt idx="0">
                  <c:v>2.4048517699661211E-4</c:v>
                </c:pt>
                <c:pt idx="1">
                  <c:v>3.2777413306132039E-4</c:v>
                </c:pt>
                <c:pt idx="2">
                  <c:v>5.0441836982418307E-4</c:v>
                </c:pt>
                <c:pt idx="3">
                  <c:v>3.4556515548962637E-4</c:v>
                </c:pt>
                <c:pt idx="4">
                  <c:v>5.6110151481285483E-4</c:v>
                </c:pt>
                <c:pt idx="5">
                  <c:v>8.3373024342808322E-4</c:v>
                </c:pt>
                <c:pt idx="6">
                  <c:v>1.5890128058382857E-3</c:v>
                </c:pt>
                <c:pt idx="7">
                  <c:v>2.7591086596854635E-3</c:v>
                </c:pt>
                <c:pt idx="8">
                  <c:v>5.3913015086938434E-3</c:v>
                </c:pt>
                <c:pt idx="9">
                  <c:v>1.0645116383130563E-2</c:v>
                </c:pt>
                <c:pt idx="10">
                  <c:v>2.0907876249596787E-2</c:v>
                </c:pt>
                <c:pt idx="11">
                  <c:v>4.5141909007184407E-2</c:v>
                </c:pt>
                <c:pt idx="12">
                  <c:v>9.0414548213759965E-2</c:v>
                </c:pt>
                <c:pt idx="13">
                  <c:v>0.16386683548109665</c:v>
                </c:pt>
              </c:numCache>
            </c:numRef>
          </c:yVal>
          <c:smooth val="0"/>
          <c:extLst>
            <c:ext xmlns:c16="http://schemas.microsoft.com/office/drawing/2014/chart" uri="{C3380CC4-5D6E-409C-BE32-E72D297353CC}">
              <c16:uniqueId val="{00000001-DD7E-4C45-83FB-71EDBFD1C6C5}"/>
            </c:ext>
          </c:extLst>
        </c:ser>
        <c:ser>
          <c:idx val="2"/>
          <c:order val="2"/>
          <c:tx>
            <c:strRef>
              <c:f>'Performance (3)'!$G$114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(3)'!$G$115:$G$128</c:f>
              <c:numCache>
                <c:formatCode>General</c:formatCode>
                <c:ptCount val="14"/>
                <c:pt idx="0">
                  <c:v>3.3527258711794627E-3</c:v>
                </c:pt>
                <c:pt idx="1">
                  <c:v>5.9160574293752504E-3</c:v>
                </c:pt>
                <c:pt idx="2">
                  <c:v>3.5195907108933992E-3</c:v>
                </c:pt>
                <c:pt idx="3">
                  <c:v>3.8125246952049343E-3</c:v>
                </c:pt>
                <c:pt idx="4">
                  <c:v>4.4055411454684019E-3</c:v>
                </c:pt>
                <c:pt idx="5">
                  <c:v>5.9905002392761546E-3</c:v>
                </c:pt>
                <c:pt idx="6">
                  <c:v>1.1470673623956193E-2</c:v>
                </c:pt>
                <c:pt idx="7">
                  <c:v>2.8645673714844243E-2</c:v>
                </c:pt>
                <c:pt idx="8">
                  <c:v>0.10256705714427695</c:v>
                </c:pt>
                <c:pt idx="9">
                  <c:v>0.36370801428399446</c:v>
                </c:pt>
                <c:pt idx="10">
                  <c:v>1.3288703750004061</c:v>
                </c:pt>
                <c:pt idx="11">
                  <c:v>6.6539302999153733</c:v>
                </c:pt>
                <c:pt idx="12">
                  <c:v>20.703904799884185</c:v>
                </c:pt>
                <c:pt idx="13">
                  <c:v>84.01813290012069</c:v>
                </c:pt>
              </c:numCache>
            </c:numRef>
          </c:yVal>
          <c:smooth val="0"/>
          <c:extLst>
            <c:ext xmlns:c16="http://schemas.microsoft.com/office/drawing/2014/chart" uri="{C3380CC4-5D6E-409C-BE32-E72D297353CC}">
              <c16:uniqueId val="{00000002-DD7E-4C45-83FB-71EDBFD1C6C5}"/>
            </c:ext>
          </c:extLst>
        </c:ser>
        <c:ser>
          <c:idx val="3"/>
          <c:order val="3"/>
          <c:tx>
            <c:strRef>
              <c:f>'Performance (3)'!$H$114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DD7E-4C45-83FB-71EDBFD1C6C5}"/>
            </c:ext>
          </c:extLst>
        </c:ser>
        <c:dLbls>
          <c:showLegendKey val="0"/>
          <c:showVal val="0"/>
          <c:showCatName val="0"/>
          <c:showSerName val="0"/>
          <c:showPercent val="0"/>
          <c:showBubbleSize val="0"/>
        </c:dLbls>
        <c:axId val="652862280"/>
        <c:axId val="652862672"/>
      </c:scatterChart>
      <c:valAx>
        <c:axId val="652862280"/>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2672"/>
        <c:crosses val="autoZero"/>
        <c:crossBetween val="midCat"/>
      </c:valAx>
      <c:valAx>
        <c:axId val="65286267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22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(3)'!$E$141</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(3)'!$E$142:$E$156</c:f>
              <c:numCache>
                <c:formatCode>General</c:formatCode>
                <c:ptCount val="15"/>
                <c:pt idx="0">
                  <c:v>1.7843101067581212E-2</c:v>
                </c:pt>
                <c:pt idx="1">
                  <c:v>2.2143536726367222E-2</c:v>
                </c:pt>
                <c:pt idx="2">
                  <c:v>2.0120139358131343E-2</c:v>
                </c:pt>
                <c:pt idx="3">
                  <c:v>2.2193586725774591E-2</c:v>
                </c:pt>
                <c:pt idx="4">
                  <c:v>2.8081259218060189E-2</c:v>
                </c:pt>
                <c:pt idx="5">
                  <c:v>3.6450248550745135E-2</c:v>
                </c:pt>
                <c:pt idx="6">
                  <c:v>5.7900532183569227E-2</c:v>
                </c:pt>
                <c:pt idx="7">
                  <c:v>9.4685675470896485E-2</c:v>
                </c:pt>
                <c:pt idx="8">
                  <c:v>0.16879466332805654</c:v>
                </c:pt>
                <c:pt idx="9">
                  <c:v>0.34755982666586838</c:v>
                </c:pt>
                <c:pt idx="10">
                  <c:v>0.62395444445105064</c:v>
                </c:pt>
                <c:pt idx="11">
                  <c:v>1.4731898999889381</c:v>
                </c:pt>
                <c:pt idx="12">
                  <c:v>2.8366426500724629</c:v>
                </c:pt>
                <c:pt idx="13">
                  <c:v>5.2588512999936938</c:v>
                </c:pt>
                <c:pt idx="14">
                  <c:v>11.078408899949864</c:v>
                </c:pt>
              </c:numCache>
            </c:numRef>
          </c:yVal>
          <c:smooth val="0"/>
          <c:extLst>
            <c:ext xmlns:c16="http://schemas.microsoft.com/office/drawing/2014/chart" uri="{C3380CC4-5D6E-409C-BE32-E72D297353CC}">
              <c16:uniqueId val="{00000000-8CA7-4517-8A9E-3DB3868D4956}"/>
            </c:ext>
          </c:extLst>
        </c:ser>
        <c:ser>
          <c:idx val="1"/>
          <c:order val="1"/>
          <c:tx>
            <c:strRef>
              <c:f>'Performance (3)'!$F$141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(3)'!$F$142:$F$156</c:f>
              <c:numCache>
                <c:formatCode>General</c:formatCode>
                <c:ptCount val="15"/>
                <c:pt idx="0">
                  <c:v>1.2755322704276982E-2</c:v>
                </c:pt>
                <c:pt idx="1">
                  <c:v>1.3040206510292288E-2</c:v>
                </c:pt>
                <c:pt idx="2">
                  <c:v>1.4261212251003184E-2</c:v>
                </c:pt>
                <c:pt idx="3">
                  <c:v>1.7415785764266428E-2</c:v>
                </c:pt>
                <c:pt idx="4">
                  <c:v>2.2036399118938701E-2</c:v>
                </c:pt>
                <c:pt idx="5">
                  <c:v>3.167405189751777E-2</c:v>
                </c:pt>
                <c:pt idx="6">
                  <c:v>5.1100276529370825E-2</c:v>
                </c:pt>
                <c:pt idx="7">
                  <c:v>8.7908596490722218E-2</c:v>
                </c:pt>
                <c:pt idx="8">
                  <c:v>0.16441877741336583</c:v>
                </c:pt>
                <c:pt idx="9">
                  <c:v>0.34909867999764782</c:v>
                </c:pt>
                <c:pt idx="10">
                  <c:v>0.60693062223597538</c:v>
                </c:pt>
                <c:pt idx="11">
                  <c:v>1.2197190400213003</c:v>
                </c:pt>
                <c:pt idx="12">
                  <c:v>2.6005792999640107</c:v>
                </c:pt>
                <c:pt idx="13">
                  <c:v>5.0116866999305785</c:v>
                </c:pt>
                <c:pt idx="14">
                  <c:v>10.804766900138929</c:v>
                </c:pt>
              </c:numCache>
            </c:numRef>
          </c:yVal>
          <c:smooth val="0"/>
          <c:extLst>
            <c:ext xmlns:c16="http://schemas.microsoft.com/office/drawing/2014/chart" uri="{C3380CC4-5D6E-409C-BE32-E72D297353CC}">
              <c16:uniqueId val="{00000001-8CA7-4517-8A9E-3DB3868D4956}"/>
            </c:ext>
          </c:extLst>
        </c:ser>
        <c:ser>
          <c:idx val="2"/>
          <c:order val="2"/>
          <c:tx>
            <c:strRef>
              <c:f>'Performance (3)'!$G$141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(3)'!$G$142:$G$156</c:f>
              <c:numCache>
                <c:formatCode>General</c:formatCode>
                <c:ptCount val="15"/>
                <c:pt idx="0">
                  <c:v>3.4328422603222913E-2</c:v>
                </c:pt>
                <c:pt idx="1">
                  <c:v>3.6109511511025136E-2</c:v>
                </c:pt>
                <c:pt idx="2">
                  <c:v>3.6158674820359768E-2</c:v>
                </c:pt>
                <c:pt idx="3">
                  <c:v>3.7158210370344696E-2</c:v>
                </c:pt>
                <c:pt idx="4">
                  <c:v>3.8426004579461374E-2</c:v>
                </c:pt>
                <c:pt idx="5">
                  <c:v>4.1428198347114455E-2</c:v>
                </c:pt>
                <c:pt idx="6">
                  <c:v>3.9965215078111557E-2</c:v>
                </c:pt>
                <c:pt idx="7">
                  <c:v>5.1149216328500488E-2</c:v>
                </c:pt>
                <c:pt idx="8">
                  <c:v>6.5597925973185284E-2</c:v>
                </c:pt>
                <c:pt idx="9">
                  <c:v>0.10525561874965206</c:v>
                </c:pt>
                <c:pt idx="10">
                  <c:v>0.3189896374969976</c:v>
                </c:pt>
                <c:pt idx="11">
                  <c:v>0.85384173334265745</c:v>
                </c:pt>
                <c:pt idx="12">
                  <c:v>3.0455874500330538</c:v>
                </c:pt>
                <c:pt idx="13">
                  <c:v>12.017903300002217</c:v>
                </c:pt>
                <c:pt idx="14">
                  <c:v>93.967303199926391</c:v>
                </c:pt>
              </c:numCache>
            </c:numRef>
          </c:yVal>
          <c:smooth val="0"/>
          <c:extLst>
            <c:ext xmlns:c16="http://schemas.microsoft.com/office/drawing/2014/chart" uri="{C3380CC4-5D6E-409C-BE32-E72D297353CC}">
              <c16:uniqueId val="{00000002-8CA7-4517-8A9E-3DB3868D4956}"/>
            </c:ext>
          </c:extLst>
        </c:ser>
        <c:ser>
          <c:idx val="3"/>
          <c:order val="3"/>
          <c:tx>
            <c:strRef>
              <c:f>'Performance (3)'!$H$141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8CA7-4517-8A9E-3DB3868D4956}"/>
            </c:ext>
          </c:extLst>
        </c:ser>
        <c:dLbls>
          <c:showLegendKey val="0"/>
          <c:showVal val="0"/>
          <c:showCatName val="0"/>
          <c:showSerName val="0"/>
          <c:showPercent val="0"/>
          <c:showBubbleSize val="0"/>
        </c:dLbls>
        <c:axId val="652863848"/>
        <c:axId val="652864632"/>
      </c:scatterChart>
      <c:valAx>
        <c:axId val="652863848"/>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4632"/>
        <c:crosses val="autoZero"/>
        <c:crossBetween val="midCat"/>
      </c:valAx>
      <c:valAx>
        <c:axId val="65286463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384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(3)'!$E$168</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(3)'!$E$169:$E$183</c:f>
              <c:numCache>
                <c:formatCode>General</c:formatCode>
                <c:ptCount val="15"/>
                <c:pt idx="0">
                  <c:v>5.9959782143345193E-2</c:v>
                </c:pt>
                <c:pt idx="1">
                  <c:v>8.0862275809199816E-2</c:v>
                </c:pt>
                <c:pt idx="2">
                  <c:v>7.0492473240731893E-2</c:v>
                </c:pt>
                <c:pt idx="3">
                  <c:v>0.10435026530556533</c:v>
                </c:pt>
                <c:pt idx="4">
                  <c:v>8.5509718644385363E-2</c:v>
                </c:pt>
                <c:pt idx="5">
                  <c:v>7.2697775360817715E-2</c:v>
                </c:pt>
                <c:pt idx="6">
                  <c:v>9.8866494121395199E-2</c:v>
                </c:pt>
                <c:pt idx="7">
                  <c:v>0.14179184999860203</c:v>
                </c:pt>
                <c:pt idx="8">
                  <c:v>0.21745403333140226</c:v>
                </c:pt>
                <c:pt idx="9">
                  <c:v>0.3581557142814355</c:v>
                </c:pt>
                <c:pt idx="10">
                  <c:v>0.65973662500618957</c:v>
                </c:pt>
                <c:pt idx="11">
                  <c:v>1.2382514200173318</c:v>
                </c:pt>
                <c:pt idx="12">
                  <c:v>2.4251118999285004</c:v>
                </c:pt>
                <c:pt idx="13">
                  <c:v>5.2603188999928534</c:v>
                </c:pt>
                <c:pt idx="14">
                  <c:v>10.607631100108847</c:v>
                </c:pt>
              </c:numCache>
            </c:numRef>
          </c:yVal>
          <c:smooth val="0"/>
          <c:extLst>
            <c:ext xmlns:c16="http://schemas.microsoft.com/office/drawing/2014/chart" uri="{C3380CC4-5D6E-409C-BE32-E72D297353CC}">
              <c16:uniqueId val="{00000000-F6DC-4909-B1CE-AB4088011A73}"/>
            </c:ext>
          </c:extLst>
        </c:ser>
        <c:ser>
          <c:idx val="1"/>
          <c:order val="1"/>
          <c:tx>
            <c:strRef>
              <c:f>'Performance (3)'!$F$168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(3)'!$F$169:$F$183</c:f>
              <c:numCache>
                <c:formatCode>General</c:formatCode>
                <c:ptCount val="15"/>
                <c:pt idx="0">
                  <c:v>4.6998128036002271E-2</c:v>
                </c:pt>
                <c:pt idx="1">
                  <c:v>4.9397517646224624E-2</c:v>
                </c:pt>
                <c:pt idx="2">
                  <c:v>5.2491942706789509E-2</c:v>
                </c:pt>
                <c:pt idx="3">
                  <c:v>6.7606131080538034E-2</c:v>
                </c:pt>
                <c:pt idx="4">
                  <c:v>5.7294565909118814E-2</c:v>
                </c:pt>
                <c:pt idx="5">
                  <c:v>6.9702530554625108E-2</c:v>
                </c:pt>
                <c:pt idx="6">
                  <c:v>9.2129676361483601E-2</c:v>
                </c:pt>
                <c:pt idx="7">
                  <c:v>0.14015398333625248</c:v>
                </c:pt>
                <c:pt idx="8">
                  <c:v>0.21068991250164495</c:v>
                </c:pt>
                <c:pt idx="9">
                  <c:v>0.34285347332867483</c:v>
                </c:pt>
                <c:pt idx="10">
                  <c:v>0.64424041251186281</c:v>
                </c:pt>
                <c:pt idx="11">
                  <c:v>1.2167625000234694</c:v>
                </c:pt>
                <c:pt idx="12">
                  <c:v>2.4182281667211405</c:v>
                </c:pt>
                <c:pt idx="13">
                  <c:v>6.0452172998338938</c:v>
                </c:pt>
                <c:pt idx="14">
                  <c:v>10.319272400112823</c:v>
                </c:pt>
              </c:numCache>
            </c:numRef>
          </c:yVal>
          <c:smooth val="0"/>
          <c:extLst>
            <c:ext xmlns:c16="http://schemas.microsoft.com/office/drawing/2014/chart" uri="{C3380CC4-5D6E-409C-BE32-E72D297353CC}">
              <c16:uniqueId val="{00000001-F6DC-4909-B1CE-AB4088011A73}"/>
            </c:ext>
          </c:extLst>
        </c:ser>
        <c:ser>
          <c:idx val="2"/>
          <c:order val="2"/>
          <c:tx>
            <c:strRef>
              <c:f>'Performance (3)'!$G$168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(3)'!$G$169:$G$183</c:f>
              <c:numCache>
                <c:formatCode>General</c:formatCode>
                <c:ptCount val="15"/>
                <c:pt idx="0">
                  <c:v>0.10428097500213578</c:v>
                </c:pt>
                <c:pt idx="1">
                  <c:v>9.1358189094303682E-2</c:v>
                </c:pt>
                <c:pt idx="2">
                  <c:v>9.5470115094322641E-2</c:v>
                </c:pt>
                <c:pt idx="3">
                  <c:v>0.14218310810424187</c:v>
                </c:pt>
                <c:pt idx="4">
                  <c:v>9.345132777795058E-2</c:v>
                </c:pt>
                <c:pt idx="5">
                  <c:v>8.0649458067191218E-2</c:v>
                </c:pt>
                <c:pt idx="6">
                  <c:v>0.10068984199780971</c:v>
                </c:pt>
                <c:pt idx="7">
                  <c:v>0.10323124285787344</c:v>
                </c:pt>
                <c:pt idx="8">
                  <c:v>0.13176992368320689</c:v>
                </c:pt>
                <c:pt idx="9">
                  <c:v>0.14377817714453808</c:v>
                </c:pt>
                <c:pt idx="10">
                  <c:v>0.25968662499217315</c:v>
                </c:pt>
                <c:pt idx="11">
                  <c:v>0.92099116665000713</c:v>
                </c:pt>
                <c:pt idx="12">
                  <c:v>3.1974261999130249</c:v>
                </c:pt>
                <c:pt idx="13">
                  <c:v>13.944379199994728</c:v>
                </c:pt>
                <c:pt idx="14">
                  <c:v>77.747447399888188</c:v>
                </c:pt>
              </c:numCache>
            </c:numRef>
          </c:yVal>
          <c:smooth val="0"/>
          <c:extLst>
            <c:ext xmlns:c16="http://schemas.microsoft.com/office/drawing/2014/chart" uri="{C3380CC4-5D6E-409C-BE32-E72D297353CC}">
              <c16:uniqueId val="{00000002-F6DC-4909-B1CE-AB4088011A73}"/>
            </c:ext>
          </c:extLst>
        </c:ser>
        <c:ser>
          <c:idx val="3"/>
          <c:order val="3"/>
          <c:tx>
            <c:strRef>
              <c:f>'Performance (3)'!$H$168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F6DC-4909-B1CE-AB4088011A73}"/>
            </c:ext>
          </c:extLst>
        </c:ser>
        <c:dLbls>
          <c:showLegendKey val="0"/>
          <c:showVal val="0"/>
          <c:showCatName val="0"/>
          <c:showSerName val="0"/>
          <c:showPercent val="0"/>
          <c:showBubbleSize val="0"/>
        </c:dLbls>
        <c:axId val="652882272"/>
        <c:axId val="652884232"/>
      </c:scatterChart>
      <c:valAx>
        <c:axId val="652882272"/>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4232"/>
        <c:crosses val="autoZero"/>
        <c:crossBetween val="midCat"/>
      </c:valAx>
      <c:valAx>
        <c:axId val="65288423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227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(4)'!$O$6</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(4)'!$E$7</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(4)'!$E$8:$E$29</c:f>
              <c:numCache>
                <c:formatCode>General</c:formatCode>
                <c:ptCount val="22"/>
                <c:pt idx="0">
                  <c:v>1.9245810238599224E-4</c:v>
                </c:pt>
                <c:pt idx="1">
                  <c:v>2.2163445769271222E-4</c:v>
                </c:pt>
                <c:pt idx="2">
                  <c:v>2.2581422119850907E-4</c:v>
                </c:pt>
                <c:pt idx="3">
                  <c:v>2.3537419855973688E-4</c:v>
                </c:pt>
                <c:pt idx="4">
                  <c:v>2.5108427739300624E-4</c:v>
                </c:pt>
                <c:pt idx="5">
                  <c:v>2.7578343720706502E-4</c:v>
                </c:pt>
                <c:pt idx="6">
                  <c:v>3.3995580636351602E-4</c:v>
                </c:pt>
                <c:pt idx="7">
                  <c:v>4.6883507735581448E-4</c:v>
                </c:pt>
                <c:pt idx="8">
                  <c:v>6.7968623079922542E-4</c:v>
                </c:pt>
                <c:pt idx="9">
                  <c:v>1.1109463452577285E-3</c:v>
                </c:pt>
                <c:pt idx="10">
                  <c:v>2.0510524200148335E-3</c:v>
                </c:pt>
                <c:pt idx="11">
                  <c:v>3.9374697637789167E-3</c:v>
                </c:pt>
                <c:pt idx="12">
                  <c:v>7.4854174887960543E-3</c:v>
                </c:pt>
                <c:pt idx="13">
                  <c:v>1.538660830768864E-2</c:v>
                </c:pt>
                <c:pt idx="14">
                  <c:v>2.9258074268936288E-2</c:v>
                </c:pt>
                <c:pt idx="15">
                  <c:v>5.7551893103538594E-2</c:v>
                </c:pt>
                <c:pt idx="16">
                  <c:v>0.11524348409081787</c:v>
                </c:pt>
                <c:pt idx="17">
                  <c:v>0.23830430000022965</c:v>
                </c:pt>
                <c:pt idx="18">
                  <c:v>0.46397152727215807</c:v>
                </c:pt>
                <c:pt idx="19">
                  <c:v>0.93845911666721804</c:v>
                </c:pt>
                <c:pt idx="20">
                  <c:v>1.8035423333349172</c:v>
                </c:pt>
                <c:pt idx="21">
                  <c:v>3.6462057500029914</c:v>
                </c:pt>
              </c:numCache>
            </c:numRef>
          </c:yVal>
          <c:smooth val="0"/>
          <c:extLst>
            <c:ext xmlns:c16="http://schemas.microsoft.com/office/drawing/2014/chart" uri="{C3380CC4-5D6E-409C-BE32-E72D297353CC}">
              <c16:uniqueId val="{00000000-969D-4B73-95CD-F2141DAC823F}"/>
            </c:ext>
          </c:extLst>
        </c:ser>
        <c:ser>
          <c:idx val="1"/>
          <c:order val="1"/>
          <c:tx>
            <c:strRef>
              <c:f>'Performance (4)'!$F$7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(4)'!$F$8:$F$29</c:f>
              <c:numCache>
                <c:formatCode>General</c:formatCode>
                <c:ptCount val="22"/>
                <c:pt idx="0">
                  <c:v>1.3594306299437542E-4</c:v>
                </c:pt>
                <c:pt idx="1">
                  <c:v>1.5851744285557272E-4</c:v>
                </c:pt>
                <c:pt idx="2">
                  <c:v>1.6039967920949692E-4</c:v>
                </c:pt>
                <c:pt idx="3">
                  <c:v>1.6645105695937929E-4</c:v>
                </c:pt>
                <c:pt idx="4">
                  <c:v>1.7839906522019869E-4</c:v>
                </c:pt>
                <c:pt idx="5">
                  <c:v>1.9946322004169034E-4</c:v>
                </c:pt>
                <c:pt idx="6">
                  <c:v>2.4900038842651831E-4</c:v>
                </c:pt>
                <c:pt idx="7">
                  <c:v>3.3811491073908341E-4</c:v>
                </c:pt>
                <c:pt idx="8">
                  <c:v>5.1946261167765367E-4</c:v>
                </c:pt>
                <c:pt idx="9">
                  <c:v>8.6570763504221712E-4</c:v>
                </c:pt>
                <c:pt idx="10">
                  <c:v>1.5616634603354035E-3</c:v>
                </c:pt>
                <c:pt idx="11">
                  <c:v>3.1192637554592673E-3</c:v>
                </c:pt>
                <c:pt idx="12">
                  <c:v>5.6734104308364657E-3</c:v>
                </c:pt>
                <c:pt idx="13">
                  <c:v>1.1494866206883399E-2</c:v>
                </c:pt>
                <c:pt idx="14">
                  <c:v>2.2498946636784697E-2</c:v>
                </c:pt>
                <c:pt idx="15">
                  <c:v>4.6098335779730208E-2</c:v>
                </c:pt>
                <c:pt idx="16">
                  <c:v>9.2389696363666604E-2</c:v>
                </c:pt>
                <c:pt idx="17">
                  <c:v>0.18251693571385527</c:v>
                </c:pt>
                <c:pt idx="18">
                  <c:v>0.35819367142851533</c:v>
                </c:pt>
                <c:pt idx="19">
                  <c:v>0.71529038571627879</c:v>
                </c:pt>
                <c:pt idx="20">
                  <c:v>1.4780514750018483</c:v>
                </c:pt>
                <c:pt idx="21">
                  <c:v>2.9306522500046412</c:v>
                </c:pt>
              </c:numCache>
            </c:numRef>
          </c:yVal>
          <c:smooth val="0"/>
          <c:extLst>
            <c:ext xmlns:c16="http://schemas.microsoft.com/office/drawing/2014/chart" uri="{C3380CC4-5D6E-409C-BE32-E72D297353CC}">
              <c16:uniqueId val="{00000001-969D-4B73-95CD-F2141DAC823F}"/>
            </c:ext>
          </c:extLst>
        </c:ser>
        <c:ser>
          <c:idx val="2"/>
          <c:order val="2"/>
          <c:tx>
            <c:strRef>
              <c:f>'Performance (4)'!$G$7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(4)'!$G$8:$G$29</c:f>
              <c:numCache>
                <c:formatCode>General</c:formatCode>
                <c:ptCount val="22"/>
                <c:pt idx="0">
                  <c:v>5.6886539249147204E-3</c:v>
                </c:pt>
                <c:pt idx="1">
                  <c:v>3.5579524893347759E-3</c:v>
                </c:pt>
                <c:pt idx="2">
                  <c:v>3.5415121813022095E-3</c:v>
                </c:pt>
                <c:pt idx="3">
                  <c:v>3.5806365067961093E-3</c:v>
                </c:pt>
                <c:pt idx="4">
                  <c:v>3.5377359971734386E-3</c:v>
                </c:pt>
                <c:pt idx="5">
                  <c:v>3.7133812175206486E-3</c:v>
                </c:pt>
                <c:pt idx="6">
                  <c:v>3.7865520817562366E-3</c:v>
                </c:pt>
                <c:pt idx="7">
                  <c:v>5.7305776632328512E-3</c:v>
                </c:pt>
                <c:pt idx="8">
                  <c:v>5.2972575211828431E-3</c:v>
                </c:pt>
                <c:pt idx="9">
                  <c:v>6.5245761408111152E-3</c:v>
                </c:pt>
                <c:pt idx="10">
                  <c:v>9.6753280463989198E-3</c:v>
                </c:pt>
                <c:pt idx="11">
                  <c:v>1.5257307317103657E-2</c:v>
                </c:pt>
                <c:pt idx="12">
                  <c:v>3.0219109036138489E-2</c:v>
                </c:pt>
                <c:pt idx="13">
                  <c:v>4.8741033980600285E-2</c:v>
                </c:pt>
                <c:pt idx="14">
                  <c:v>9.0233687499806231E-2</c:v>
                </c:pt>
                <c:pt idx="15">
                  <c:v>0.17765420000018664</c:v>
                </c:pt>
                <c:pt idx="16">
                  <c:v>0.34779826666635927</c:v>
                </c:pt>
                <c:pt idx="17">
                  <c:v>0.6672424125008547</c:v>
                </c:pt>
                <c:pt idx="18">
                  <c:v>1.3181699249980738</c:v>
                </c:pt>
                <c:pt idx="19">
                  <c:v>2.5906562000018312</c:v>
                </c:pt>
                <c:pt idx="20">
                  <c:v>5.2210930000001099</c:v>
                </c:pt>
                <c:pt idx="21">
                  <c:v>9.9557077000063146</c:v>
                </c:pt>
              </c:numCache>
            </c:numRef>
          </c:yVal>
          <c:smooth val="0"/>
          <c:extLst>
            <c:ext xmlns:c16="http://schemas.microsoft.com/office/drawing/2014/chart" uri="{C3380CC4-5D6E-409C-BE32-E72D297353CC}">
              <c16:uniqueId val="{00000002-969D-4B73-95CD-F2141DAC823F}"/>
            </c:ext>
          </c:extLst>
        </c:ser>
        <c:ser>
          <c:idx val="3"/>
          <c:order val="3"/>
          <c:tx>
            <c:strRef>
              <c:f>'Performance (4)'!$H$7</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(4)'!$H$8:$H$29</c:f>
              <c:numCache>
                <c:formatCode>General</c:formatCode>
                <c:ptCount val="22"/>
                <c:pt idx="0">
                  <c:v>1.3498111114114544E-4</c:v>
                </c:pt>
                <c:pt idx="1">
                  <c:v>1.5315777559970763E-4</c:v>
                </c:pt>
                <c:pt idx="2">
                  <c:v>1.5443443802734509E-4</c:v>
                </c:pt>
                <c:pt idx="3">
                  <c:v>1.6080273355856481E-4</c:v>
                </c:pt>
                <c:pt idx="4">
                  <c:v>1.7035489421157089E-4</c:v>
                </c:pt>
                <c:pt idx="5">
                  <c:v>1.9406681156594071E-4</c:v>
                </c:pt>
                <c:pt idx="6">
                  <c:v>2.3913017694878095E-4</c:v>
                </c:pt>
                <c:pt idx="7">
                  <c:v>3.7985228653958272E-4</c:v>
                </c:pt>
                <c:pt idx="8">
                  <c:v>4.9122999312367274E-4</c:v>
                </c:pt>
                <c:pt idx="9">
                  <c:v>8.4031443454672553E-4</c:v>
                </c:pt>
                <c:pt idx="10">
                  <c:v>1.6432132763716794E-3</c:v>
                </c:pt>
                <c:pt idx="11">
                  <c:v>2.8477951025060334E-3</c:v>
                </c:pt>
                <c:pt idx="12">
                  <c:v>5.5733062360776159E-3</c:v>
                </c:pt>
                <c:pt idx="13">
                  <c:v>1.1111598888884246E-2</c:v>
                </c:pt>
                <c:pt idx="14">
                  <c:v>2.2499586547077049E-2</c:v>
                </c:pt>
                <c:pt idx="15">
                  <c:v>4.7695639047638648E-2</c:v>
                </c:pt>
                <c:pt idx="16">
                  <c:v>9.484456415109134E-2</c:v>
                </c:pt>
                <c:pt idx="17">
                  <c:v>0.18952305185181709</c:v>
                </c:pt>
                <c:pt idx="18">
                  <c:v>0.52197440000018103</c:v>
                </c:pt>
                <c:pt idx="19">
                  <c:v>1.4370780999997805</c:v>
                </c:pt>
                <c:pt idx="20">
                  <c:v>4.2609138000043458</c:v>
                </c:pt>
                <c:pt idx="21">
                  <c:v>14.966843700007303</c:v>
                </c:pt>
              </c:numCache>
            </c:numRef>
          </c:yVal>
          <c:smooth val="0"/>
          <c:extLst>
            <c:ext xmlns:c16="http://schemas.microsoft.com/office/drawing/2014/chart" uri="{C3380CC4-5D6E-409C-BE32-E72D297353CC}">
              <c16:uniqueId val="{00000003-969D-4B73-95CD-F2141DAC823F}"/>
            </c:ext>
          </c:extLst>
        </c:ser>
        <c:ser>
          <c:idx val="4"/>
          <c:order val="4"/>
          <c:tx>
            <c:strRef>
              <c:f>'Performance (4)'!$I$7</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(4)'!$I$8:$I$29</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4-969D-4B73-95CD-F2141DAC823F}"/>
            </c:ext>
          </c:extLst>
        </c:ser>
        <c:dLbls>
          <c:showLegendKey val="0"/>
          <c:showVal val="0"/>
          <c:showCatName val="0"/>
          <c:showSerName val="0"/>
          <c:showPercent val="0"/>
          <c:showBubbleSize val="0"/>
        </c:dLbls>
        <c:axId val="652880704"/>
        <c:axId val="652878744"/>
      </c:scatterChart>
      <c:valAx>
        <c:axId val="652880704"/>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8744"/>
        <c:crosses val="autoZero"/>
        <c:crossBetween val="midCat"/>
      </c:valAx>
      <c:valAx>
        <c:axId val="65287874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070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(4)'!$O$33</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(4)'!$E$34</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(4)'!$E$35:$E$55</c:f>
              <c:numCache>
                <c:formatCode>General</c:formatCode>
                <c:ptCount val="21"/>
                <c:pt idx="0">
                  <c:v>1.9774036225571372E-4</c:v>
                </c:pt>
                <c:pt idx="1">
                  <c:v>2.083401041666851E-4</c:v>
                </c:pt>
                <c:pt idx="2">
                  <c:v>2.2246420181536804E-4</c:v>
                </c:pt>
                <c:pt idx="3">
                  <c:v>2.2748184258458725E-4</c:v>
                </c:pt>
                <c:pt idx="4">
                  <c:v>2.5908140318096846E-4</c:v>
                </c:pt>
                <c:pt idx="5">
                  <c:v>4.1733037309123574E-4</c:v>
                </c:pt>
                <c:pt idx="6">
                  <c:v>4.268794245713005E-4</c:v>
                </c:pt>
                <c:pt idx="7">
                  <c:v>6.2912497483513178E-4</c:v>
                </c:pt>
                <c:pt idx="8">
                  <c:v>1.1253898717086127E-3</c:v>
                </c:pt>
                <c:pt idx="9">
                  <c:v>2.1922624726007671E-3</c:v>
                </c:pt>
                <c:pt idx="10">
                  <c:v>3.6609514641272461E-3</c:v>
                </c:pt>
                <c:pt idx="11">
                  <c:v>7.3847228613617534E-3</c:v>
                </c:pt>
                <c:pt idx="12">
                  <c:v>1.5437009259237388E-2</c:v>
                </c:pt>
                <c:pt idx="13">
                  <c:v>3.0083985029912171E-2</c:v>
                </c:pt>
                <c:pt idx="14">
                  <c:v>6.1813309876554368E-2</c:v>
                </c:pt>
                <c:pt idx="15">
                  <c:v>0.12593739250005456</c:v>
                </c:pt>
                <c:pt idx="16">
                  <c:v>0.24893057619088463</c:v>
                </c:pt>
                <c:pt idx="17">
                  <c:v>0.50188946000125723</c:v>
                </c:pt>
                <c:pt idx="18">
                  <c:v>0.94772575000145787</c:v>
                </c:pt>
                <c:pt idx="19">
                  <c:v>1.95300490000227</c:v>
                </c:pt>
                <c:pt idx="20">
                  <c:v>4.0259089499959373</c:v>
                </c:pt>
              </c:numCache>
            </c:numRef>
          </c:yVal>
          <c:smooth val="0"/>
          <c:extLst>
            <c:ext xmlns:c16="http://schemas.microsoft.com/office/drawing/2014/chart" uri="{C3380CC4-5D6E-409C-BE32-E72D297353CC}">
              <c16:uniqueId val="{00000000-BD16-42F5-8119-C4A35F31E729}"/>
            </c:ext>
          </c:extLst>
        </c:ser>
        <c:ser>
          <c:idx val="1"/>
          <c:order val="1"/>
          <c:tx>
            <c:strRef>
              <c:f>'Performance (4)'!$F$34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(4)'!$F$35:$F$55</c:f>
              <c:numCache>
                <c:formatCode>General</c:formatCode>
                <c:ptCount val="21"/>
                <c:pt idx="0">
                  <c:v>1.4551286595665665E-4</c:v>
                </c:pt>
                <c:pt idx="1">
                  <c:v>1.6196533428368572E-4</c:v>
                </c:pt>
                <c:pt idx="2">
                  <c:v>1.5579848565123487E-4</c:v>
                </c:pt>
                <c:pt idx="3">
                  <c:v>1.6659581181535679E-4</c:v>
                </c:pt>
                <c:pt idx="4">
                  <c:v>1.9245611408328815E-4</c:v>
                </c:pt>
                <c:pt idx="5">
                  <c:v>3.3560811463846028E-4</c:v>
                </c:pt>
                <c:pt idx="6">
                  <c:v>3.4806484059657816E-4</c:v>
                </c:pt>
                <c:pt idx="7">
                  <c:v>5.344991020846217E-4</c:v>
                </c:pt>
                <c:pt idx="8">
                  <c:v>9.4687242946337347E-4</c:v>
                </c:pt>
                <c:pt idx="9">
                  <c:v>1.6656961692191553E-3</c:v>
                </c:pt>
                <c:pt idx="10">
                  <c:v>3.2825906167990525E-3</c:v>
                </c:pt>
                <c:pt idx="11">
                  <c:v>6.3174310606230232E-3</c:v>
                </c:pt>
                <c:pt idx="12">
                  <c:v>1.281219488489912E-2</c:v>
                </c:pt>
                <c:pt idx="13">
                  <c:v>2.7209686412986586E-2</c:v>
                </c:pt>
                <c:pt idx="14">
                  <c:v>5.9389950588229115E-2</c:v>
                </c:pt>
                <c:pt idx="15">
                  <c:v>0.10873392826096792</c:v>
                </c:pt>
                <c:pt idx="16">
                  <c:v>0.20891117916714089</c:v>
                </c:pt>
                <c:pt idx="17">
                  <c:v>0.42259143333285465</c:v>
                </c:pt>
                <c:pt idx="18">
                  <c:v>0.84903001666680211</c:v>
                </c:pt>
                <c:pt idx="19">
                  <c:v>1.7339026666692614</c:v>
                </c:pt>
                <c:pt idx="20">
                  <c:v>3.5771946500026388</c:v>
                </c:pt>
              </c:numCache>
            </c:numRef>
          </c:yVal>
          <c:smooth val="0"/>
          <c:extLst>
            <c:ext xmlns:c16="http://schemas.microsoft.com/office/drawing/2014/chart" uri="{C3380CC4-5D6E-409C-BE32-E72D297353CC}">
              <c16:uniqueId val="{00000001-BD16-42F5-8119-C4A35F31E729}"/>
            </c:ext>
          </c:extLst>
        </c:ser>
        <c:ser>
          <c:idx val="2"/>
          <c:order val="2"/>
          <c:tx>
            <c:strRef>
              <c:f>'Performance (4)'!$G$34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(4)'!$G$35:$G$55</c:f>
              <c:numCache>
                <c:formatCode>General</c:formatCode>
                <c:ptCount val="21"/>
                <c:pt idx="0">
                  <c:v>5.6397527621292768E-3</c:v>
                </c:pt>
                <c:pt idx="1">
                  <c:v>6.6991269076250833E-3</c:v>
                </c:pt>
                <c:pt idx="2">
                  <c:v>5.5458778270560021E-3</c:v>
                </c:pt>
                <c:pt idx="3">
                  <c:v>5.8523259649178481E-3</c:v>
                </c:pt>
                <c:pt idx="4">
                  <c:v>1.3001851688325104E-2</c:v>
                </c:pt>
                <c:pt idx="5">
                  <c:v>1.0761425321918709E-2</c:v>
                </c:pt>
                <c:pt idx="6">
                  <c:v>6.403665428950777E-3</c:v>
                </c:pt>
                <c:pt idx="7">
                  <c:v>8.9028714032186995E-3</c:v>
                </c:pt>
                <c:pt idx="8">
                  <c:v>7.4308643387698044E-3</c:v>
                </c:pt>
                <c:pt idx="9">
                  <c:v>9.0279689530731889E-3</c:v>
                </c:pt>
                <c:pt idx="10">
                  <c:v>1.1955460381833337E-2</c:v>
                </c:pt>
                <c:pt idx="11">
                  <c:v>1.8526233333331119E-2</c:v>
                </c:pt>
                <c:pt idx="12">
                  <c:v>3.2210231410247689E-2</c:v>
                </c:pt>
                <c:pt idx="13">
                  <c:v>6.0608356626366308E-2</c:v>
                </c:pt>
                <c:pt idx="14">
                  <c:v>0.10013271200004965</c:v>
                </c:pt>
                <c:pt idx="15">
                  <c:v>0.20276528399961535</c:v>
                </c:pt>
                <c:pt idx="16">
                  <c:v>0.36599035714295625</c:v>
                </c:pt>
                <c:pt idx="17">
                  <c:v>0.73307485714238807</c:v>
                </c:pt>
                <c:pt idx="18">
                  <c:v>1.5176469250000082</c:v>
                </c:pt>
                <c:pt idx="19">
                  <c:v>2.9479670000000624</c:v>
                </c:pt>
                <c:pt idx="20">
                  <c:v>6.2068918999866582</c:v>
                </c:pt>
              </c:numCache>
            </c:numRef>
          </c:yVal>
          <c:smooth val="0"/>
          <c:extLst>
            <c:ext xmlns:c16="http://schemas.microsoft.com/office/drawing/2014/chart" uri="{C3380CC4-5D6E-409C-BE32-E72D297353CC}">
              <c16:uniqueId val="{00000002-BD16-42F5-8119-C4A35F31E729}"/>
            </c:ext>
          </c:extLst>
        </c:ser>
        <c:ser>
          <c:idx val="3"/>
          <c:order val="3"/>
          <c:tx>
            <c:strRef>
              <c:f>'Performance (4)'!$H$34</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(4)'!$H$35:$H$55</c:f>
              <c:numCache>
                <c:formatCode>General</c:formatCode>
                <c:ptCount val="21"/>
                <c:pt idx="0">
                  <c:v>1.3924214263838543E-4</c:v>
                </c:pt>
                <c:pt idx="1">
                  <c:v>1.4045678249401903E-4</c:v>
                </c:pt>
                <c:pt idx="2">
                  <c:v>1.4769216659278026E-4</c:v>
                </c:pt>
                <c:pt idx="3">
                  <c:v>1.6023105592019211E-4</c:v>
                </c:pt>
                <c:pt idx="4">
                  <c:v>2.5060848035245755E-4</c:v>
                </c:pt>
                <c:pt idx="5">
                  <c:v>2.5745928118976329E-4</c:v>
                </c:pt>
                <c:pt idx="6">
                  <c:v>3.2586900417112276E-4</c:v>
                </c:pt>
                <c:pt idx="7">
                  <c:v>5.5422216803478579E-4</c:v>
                </c:pt>
                <c:pt idx="8">
                  <c:v>9.054193554233885E-4</c:v>
                </c:pt>
                <c:pt idx="9">
                  <c:v>1.7442819672137406E-3</c:v>
                </c:pt>
                <c:pt idx="10">
                  <c:v>3.2532713077373125E-3</c:v>
                </c:pt>
                <c:pt idx="11">
                  <c:v>7.4390579494775684E-3</c:v>
                </c:pt>
                <c:pt idx="12">
                  <c:v>1.3930596657394701E-2</c:v>
                </c:pt>
                <c:pt idx="13">
                  <c:v>2.8394723163820978E-2</c:v>
                </c:pt>
                <c:pt idx="14">
                  <c:v>6.0046509523783154E-2</c:v>
                </c:pt>
                <c:pt idx="15">
                  <c:v>0.12368014634149603</c:v>
                </c:pt>
                <c:pt idx="16">
                  <c:v>0.2501403299997037</c:v>
                </c:pt>
                <c:pt idx="17">
                  <c:v>0.50088849090918142</c:v>
                </c:pt>
                <c:pt idx="18">
                  <c:v>1.2296502399985911</c:v>
                </c:pt>
                <c:pt idx="19">
                  <c:v>2.6433009000029415</c:v>
                </c:pt>
                <c:pt idx="20">
                  <c:v>6.7599382000043988</c:v>
                </c:pt>
              </c:numCache>
            </c:numRef>
          </c:yVal>
          <c:smooth val="0"/>
          <c:extLst>
            <c:ext xmlns:c16="http://schemas.microsoft.com/office/drawing/2014/chart" uri="{C3380CC4-5D6E-409C-BE32-E72D297353CC}">
              <c16:uniqueId val="{00000003-BD16-42F5-8119-C4A35F31E729}"/>
            </c:ext>
          </c:extLst>
        </c:ser>
        <c:ser>
          <c:idx val="4"/>
          <c:order val="4"/>
          <c:tx>
            <c:strRef>
              <c:f>'Performance (4)'!$I$34</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(4)'!$I$35:$I$55</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4-BD16-42F5-8119-C4A35F31E729}"/>
            </c:ext>
          </c:extLst>
        </c:ser>
        <c:dLbls>
          <c:showLegendKey val="0"/>
          <c:showVal val="0"/>
          <c:showCatName val="0"/>
          <c:showSerName val="0"/>
          <c:showPercent val="0"/>
          <c:showBubbleSize val="0"/>
        </c:dLbls>
        <c:axId val="652881488"/>
        <c:axId val="652881096"/>
      </c:scatterChart>
      <c:valAx>
        <c:axId val="65288148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1096"/>
        <c:crosses val="autoZero"/>
        <c:crossBetween val="midCat"/>
      </c:valAx>
      <c:valAx>
        <c:axId val="6528810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1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(4)'!$O$60</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(4)'!$E$61</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(4)'!$E$62:$E$82</c:f>
              <c:numCache>
                <c:formatCode>General</c:formatCode>
                <c:ptCount val="21"/>
                <c:pt idx="0">
                  <c:v>2.0837042423717221E-4</c:v>
                </c:pt>
                <c:pt idx="1">
                  <c:v>2.1248820279652368E-4</c:v>
                </c:pt>
                <c:pt idx="2">
                  <c:v>2.2220403964057884E-4</c:v>
                </c:pt>
                <c:pt idx="3">
                  <c:v>2.4954844537663817E-4</c:v>
                </c:pt>
                <c:pt idx="4">
                  <c:v>2.8892395123052871E-4</c:v>
                </c:pt>
                <c:pt idx="5">
                  <c:v>3.6484120393996542E-4</c:v>
                </c:pt>
                <c:pt idx="6">
                  <c:v>5.1562584304492133E-4</c:v>
                </c:pt>
                <c:pt idx="7">
                  <c:v>8.2205012329634292E-4</c:v>
                </c:pt>
                <c:pt idx="8">
                  <c:v>1.4565891931225805E-3</c:v>
                </c:pt>
                <c:pt idx="9">
                  <c:v>2.716759043996549E-3</c:v>
                </c:pt>
                <c:pt idx="10">
                  <c:v>5.318818809788706E-3</c:v>
                </c:pt>
                <c:pt idx="11">
                  <c:v>1.016776341466021E-2</c:v>
                </c:pt>
                <c:pt idx="12">
                  <c:v>2.0297074193583665E-2</c:v>
                </c:pt>
                <c:pt idx="13">
                  <c:v>6.2662631249986583E-2</c:v>
                </c:pt>
                <c:pt idx="14">
                  <c:v>0.10175671999983024</c:v>
                </c:pt>
                <c:pt idx="15">
                  <c:v>0.16359403225801689</c:v>
                </c:pt>
                <c:pt idx="16">
                  <c:v>0.33169604999966396</c:v>
                </c:pt>
                <c:pt idx="17">
                  <c:v>0.71999988571457962</c:v>
                </c:pt>
                <c:pt idx="18">
                  <c:v>1.8530280333313083</c:v>
                </c:pt>
                <c:pt idx="19">
                  <c:v>2.6306359500013059</c:v>
                </c:pt>
                <c:pt idx="20">
                  <c:v>5.2614844999916386</c:v>
                </c:pt>
              </c:numCache>
            </c:numRef>
          </c:yVal>
          <c:smooth val="0"/>
          <c:extLst>
            <c:ext xmlns:c16="http://schemas.microsoft.com/office/drawing/2014/chart" uri="{C3380CC4-5D6E-409C-BE32-E72D297353CC}">
              <c16:uniqueId val="{00000000-0552-4B37-902F-7C2F99CA48F0}"/>
            </c:ext>
          </c:extLst>
        </c:ser>
        <c:ser>
          <c:idx val="1"/>
          <c:order val="1"/>
          <c:tx>
            <c:strRef>
              <c:f>'Performance (4)'!$F$61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(4)'!$F$62:$F$82</c:f>
              <c:numCache>
                <c:formatCode>General</c:formatCode>
                <c:ptCount val="21"/>
                <c:pt idx="0">
                  <c:v>1.4822228019219184E-4</c:v>
                </c:pt>
                <c:pt idx="1">
                  <c:v>1.5324809207113723E-4</c:v>
                </c:pt>
                <c:pt idx="2">
                  <c:v>1.6237238423107931E-4</c:v>
                </c:pt>
                <c:pt idx="3">
                  <c:v>1.8305855239075591E-4</c:v>
                </c:pt>
                <c:pt idx="4">
                  <c:v>2.2415817717195172E-4</c:v>
                </c:pt>
                <c:pt idx="5">
                  <c:v>3.1211624843902367E-4</c:v>
                </c:pt>
                <c:pt idx="6">
                  <c:v>4.6245462449141615E-4</c:v>
                </c:pt>
                <c:pt idx="7">
                  <c:v>7.7714712465058765E-4</c:v>
                </c:pt>
                <c:pt idx="8">
                  <c:v>1.4296989994275803E-3</c:v>
                </c:pt>
                <c:pt idx="9">
                  <c:v>2.7189742795025468E-3</c:v>
                </c:pt>
                <c:pt idx="10">
                  <c:v>5.5620996666645318E-3</c:v>
                </c:pt>
                <c:pt idx="11">
                  <c:v>1.0295072427978107E-2</c:v>
                </c:pt>
                <c:pt idx="12">
                  <c:v>2.0719876033032682E-2</c:v>
                </c:pt>
                <c:pt idx="13">
                  <c:v>5.2434297916685559E-2</c:v>
                </c:pt>
                <c:pt idx="14">
                  <c:v>0.10184466200007591</c:v>
                </c:pt>
                <c:pt idx="15">
                  <c:v>0.18128961428582052</c:v>
                </c:pt>
                <c:pt idx="16">
                  <c:v>0.37821077142871218</c:v>
                </c:pt>
                <c:pt idx="17">
                  <c:v>0.80199544285590363</c:v>
                </c:pt>
                <c:pt idx="18">
                  <c:v>2.1459187000000384</c:v>
                </c:pt>
                <c:pt idx="19">
                  <c:v>2.9664403499991749</c:v>
                </c:pt>
                <c:pt idx="20">
                  <c:v>5.9387074000114808</c:v>
                </c:pt>
              </c:numCache>
            </c:numRef>
          </c:yVal>
          <c:smooth val="0"/>
          <c:extLst>
            <c:ext xmlns:c16="http://schemas.microsoft.com/office/drawing/2014/chart" uri="{C3380CC4-5D6E-409C-BE32-E72D297353CC}">
              <c16:uniqueId val="{00000001-0552-4B37-902F-7C2F99CA48F0}"/>
            </c:ext>
          </c:extLst>
        </c:ser>
        <c:ser>
          <c:idx val="2"/>
          <c:order val="2"/>
          <c:tx>
            <c:strRef>
              <c:f>'Performance (4)'!$G$61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(4)'!$G$62:$G$82</c:f>
              <c:numCache>
                <c:formatCode>General</c:formatCode>
                <c:ptCount val="21"/>
                <c:pt idx="0">
                  <c:v>4.4025011443601459E-3</c:v>
                </c:pt>
                <c:pt idx="1">
                  <c:v>5.4252680043437125E-3</c:v>
                </c:pt>
                <c:pt idx="2">
                  <c:v>4.8656964007780228E-3</c:v>
                </c:pt>
                <c:pt idx="3">
                  <c:v>5.1655465908992454E-3</c:v>
                </c:pt>
                <c:pt idx="4">
                  <c:v>5.5629632925421509E-3</c:v>
                </c:pt>
                <c:pt idx="5">
                  <c:v>6.3173619949550199E-3</c:v>
                </c:pt>
                <c:pt idx="6">
                  <c:v>8.0273388443031848E-3</c:v>
                </c:pt>
                <c:pt idx="7">
                  <c:v>1.0508938025231444E-2</c:v>
                </c:pt>
                <c:pt idx="8">
                  <c:v>1.6487719078931581E-2</c:v>
                </c:pt>
                <c:pt idx="9">
                  <c:v>2.8313670621456125E-2</c:v>
                </c:pt>
                <c:pt idx="10">
                  <c:v>5.1172609183651026E-2</c:v>
                </c:pt>
                <c:pt idx="11">
                  <c:v>9.8451207843027078E-2</c:v>
                </c:pt>
                <c:pt idx="12">
                  <c:v>0.21879393750047407</c:v>
                </c:pt>
                <c:pt idx="13">
                  <c:v>0.46140577272771305</c:v>
                </c:pt>
                <c:pt idx="14">
                  <c:v>0.78182818571388324</c:v>
                </c:pt>
                <c:pt idx="15">
                  <c:v>1.5461234249996778</c:v>
                </c:pt>
                <c:pt idx="16">
                  <c:v>3.0543598500007647</c:v>
                </c:pt>
                <c:pt idx="17">
                  <c:v>7.0190771000052337</c:v>
                </c:pt>
                <c:pt idx="18">
                  <c:v>13.58657569999923</c:v>
                </c:pt>
                <c:pt idx="19">
                  <c:v>27.179190499999095</c:v>
                </c:pt>
                <c:pt idx="20">
                  <c:v>47.431599699993967</c:v>
                </c:pt>
              </c:numCache>
            </c:numRef>
          </c:yVal>
          <c:smooth val="0"/>
          <c:extLst>
            <c:ext xmlns:c16="http://schemas.microsoft.com/office/drawing/2014/chart" uri="{C3380CC4-5D6E-409C-BE32-E72D297353CC}">
              <c16:uniqueId val="{00000002-0552-4B37-902F-7C2F99CA48F0}"/>
            </c:ext>
          </c:extLst>
        </c:ser>
        <c:ser>
          <c:idx val="3"/>
          <c:order val="3"/>
          <c:tx>
            <c:strRef>
              <c:f>'Performance (4)'!$H$61</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(4)'!$H$62:$H$82</c:f>
              <c:numCache>
                <c:formatCode>General</c:formatCode>
                <c:ptCount val="21"/>
                <c:pt idx="0">
                  <c:v>1.4819914935267021E-4</c:v>
                </c:pt>
                <c:pt idx="1">
                  <c:v>1.4534676317537129E-4</c:v>
                </c:pt>
                <c:pt idx="2">
                  <c:v>1.5078278700862176E-4</c:v>
                </c:pt>
                <c:pt idx="3">
                  <c:v>1.6875041511987983E-4</c:v>
                </c:pt>
                <c:pt idx="4">
                  <c:v>2.0104294157838949E-4</c:v>
                </c:pt>
                <c:pt idx="5">
                  <c:v>2.6394093644410997E-4</c:v>
                </c:pt>
                <c:pt idx="6">
                  <c:v>3.8617766450362376E-4</c:v>
                </c:pt>
                <c:pt idx="7">
                  <c:v>6.3121875789030532E-4</c:v>
                </c:pt>
                <c:pt idx="8">
                  <c:v>1.1465271205883341E-3</c:v>
                </c:pt>
                <c:pt idx="9">
                  <c:v>2.147192700728588E-3</c:v>
                </c:pt>
                <c:pt idx="10">
                  <c:v>4.2171869308562692E-3</c:v>
                </c:pt>
                <c:pt idx="11">
                  <c:v>8.7161236933942805E-3</c:v>
                </c:pt>
                <c:pt idx="12">
                  <c:v>3.0396758181847294E-2</c:v>
                </c:pt>
                <c:pt idx="13">
                  <c:v>3.8234445801513972E-2</c:v>
                </c:pt>
                <c:pt idx="14">
                  <c:v>8.3798428333345026E-2</c:v>
                </c:pt>
                <c:pt idx="15">
                  <c:v>0.15757775625024806</c:v>
                </c:pt>
                <c:pt idx="16">
                  <c:v>0.31542140000055952</c:v>
                </c:pt>
                <c:pt idx="17">
                  <c:v>1.014315719998558</c:v>
                </c:pt>
                <c:pt idx="18">
                  <c:v>2.7594499000042561</c:v>
                </c:pt>
                <c:pt idx="19">
                  <c:v>7.1085759999987204</c:v>
                </c:pt>
                <c:pt idx="20">
                  <c:v>23.792623600005754</c:v>
                </c:pt>
              </c:numCache>
            </c:numRef>
          </c:yVal>
          <c:smooth val="0"/>
          <c:extLst>
            <c:ext xmlns:c16="http://schemas.microsoft.com/office/drawing/2014/chart" uri="{C3380CC4-5D6E-409C-BE32-E72D297353CC}">
              <c16:uniqueId val="{00000003-0552-4B37-902F-7C2F99CA48F0}"/>
            </c:ext>
          </c:extLst>
        </c:ser>
        <c:ser>
          <c:idx val="4"/>
          <c:order val="4"/>
          <c:tx>
            <c:strRef>
              <c:f>'Performance (4)'!$I$61</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(4)'!$I$62:$I$82</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4-0552-4B37-902F-7C2F99CA48F0}"/>
            </c:ext>
          </c:extLst>
        </c:ser>
        <c:dLbls>
          <c:showLegendKey val="0"/>
          <c:showVal val="0"/>
          <c:showCatName val="0"/>
          <c:showSerName val="0"/>
          <c:showPercent val="0"/>
          <c:showBubbleSize val="0"/>
        </c:dLbls>
        <c:axId val="652877176"/>
        <c:axId val="652876000"/>
      </c:scatterChart>
      <c:valAx>
        <c:axId val="652877176"/>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6000"/>
        <c:crosses val="autoZero"/>
        <c:crossBetween val="midCat"/>
      </c:valAx>
      <c:valAx>
        <c:axId val="65287600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717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(4)'!$O$87</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(4)'!$E$88</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(4)'!$E$89:$E$107</c:f>
              <c:numCache>
                <c:formatCode>General</c:formatCode>
                <c:ptCount val="19"/>
                <c:pt idx="0">
                  <c:v>2.1715879006346323E-4</c:v>
                </c:pt>
                <c:pt idx="1">
                  <c:v>2.48449962732949E-4</c:v>
                </c:pt>
                <c:pt idx="2">
                  <c:v>2.9445449031262864E-4</c:v>
                </c:pt>
                <c:pt idx="3">
                  <c:v>3.9836025334610262E-4</c:v>
                </c:pt>
                <c:pt idx="4">
                  <c:v>6.0609743030297315E-4</c:v>
                </c:pt>
                <c:pt idx="5">
                  <c:v>9.5980385796684455E-4</c:v>
                </c:pt>
                <c:pt idx="6">
                  <c:v>1.6827666554496982E-3</c:v>
                </c:pt>
                <c:pt idx="7">
                  <c:v>3.7164533432357894E-3</c:v>
                </c:pt>
                <c:pt idx="8">
                  <c:v>6.3872297573321713E-3</c:v>
                </c:pt>
                <c:pt idx="9">
                  <c:v>1.2968706476687299E-2</c:v>
                </c:pt>
                <c:pt idx="10">
                  <c:v>3.3026701973683792E-2</c:v>
                </c:pt>
                <c:pt idx="11">
                  <c:v>5.3688853191449601E-2</c:v>
                </c:pt>
                <c:pt idx="12">
                  <c:v>0.11227913111118444</c:v>
                </c:pt>
                <c:pt idx="13">
                  <c:v>0.21495463333364265</c:v>
                </c:pt>
                <c:pt idx="14">
                  <c:v>0.44888713333299773</c:v>
                </c:pt>
                <c:pt idx="15">
                  <c:v>0.88336273333212978</c:v>
                </c:pt>
                <c:pt idx="16">
                  <c:v>1.7884000666623858</c:v>
                </c:pt>
                <c:pt idx="17">
                  <c:v>3.6408469500020146</c:v>
                </c:pt>
                <c:pt idx="18">
                  <c:v>7.1062008000008063</c:v>
                </c:pt>
              </c:numCache>
            </c:numRef>
          </c:yVal>
          <c:smooth val="0"/>
          <c:extLst>
            <c:ext xmlns:c16="http://schemas.microsoft.com/office/drawing/2014/chart" uri="{C3380CC4-5D6E-409C-BE32-E72D297353CC}">
              <c16:uniqueId val="{00000000-A734-4F07-AB87-AE72E28B1C9B}"/>
            </c:ext>
          </c:extLst>
        </c:ser>
        <c:ser>
          <c:idx val="1"/>
          <c:order val="1"/>
          <c:tx>
            <c:strRef>
              <c:f>'Performance (4)'!$F$88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(4)'!$F$89:$F$107</c:f>
              <c:numCache>
                <c:formatCode>General</c:formatCode>
                <c:ptCount val="19"/>
                <c:pt idx="0">
                  <c:v>1.5414053887400348E-4</c:v>
                </c:pt>
                <c:pt idx="1">
                  <c:v>1.773295244175099E-4</c:v>
                </c:pt>
                <c:pt idx="2">
                  <c:v>2.1150683587159062E-4</c:v>
                </c:pt>
                <c:pt idx="3">
                  <c:v>2.9133551826621124E-4</c:v>
                </c:pt>
                <c:pt idx="4">
                  <c:v>4.5979413333290052E-4</c:v>
                </c:pt>
                <c:pt idx="5">
                  <c:v>7.6947518079851878E-4</c:v>
                </c:pt>
                <c:pt idx="6">
                  <c:v>1.3336517866662082E-3</c:v>
                </c:pt>
                <c:pt idx="7">
                  <c:v>2.7546985682836886E-3</c:v>
                </c:pt>
                <c:pt idx="8">
                  <c:v>5.0643288461567583E-3</c:v>
                </c:pt>
                <c:pt idx="9">
                  <c:v>1.0229759100199189E-2</c:v>
                </c:pt>
                <c:pt idx="10">
                  <c:v>2.5676892307670549E-2</c:v>
                </c:pt>
                <c:pt idx="11">
                  <c:v>4.3495027826081598E-2</c:v>
                </c:pt>
                <c:pt idx="12">
                  <c:v>9.1686181818262075E-2</c:v>
                </c:pt>
                <c:pt idx="13">
                  <c:v>0.18025027857168294</c:v>
                </c:pt>
                <c:pt idx="14">
                  <c:v>0.37986928571418893</c:v>
                </c:pt>
                <c:pt idx="15">
                  <c:v>0.7482887571428104</c:v>
                </c:pt>
                <c:pt idx="16">
                  <c:v>1.49185209999996</c:v>
                </c:pt>
                <c:pt idx="17">
                  <c:v>3.0235809500009054</c:v>
                </c:pt>
                <c:pt idx="18">
                  <c:v>6.4366204999969341</c:v>
                </c:pt>
              </c:numCache>
            </c:numRef>
          </c:yVal>
          <c:smooth val="0"/>
          <c:extLst>
            <c:ext xmlns:c16="http://schemas.microsoft.com/office/drawing/2014/chart" uri="{C3380CC4-5D6E-409C-BE32-E72D297353CC}">
              <c16:uniqueId val="{00000001-A734-4F07-AB87-AE72E28B1C9B}"/>
            </c:ext>
          </c:extLst>
        </c:ser>
        <c:ser>
          <c:idx val="2"/>
          <c:order val="2"/>
          <c:tx>
            <c:strRef>
              <c:f>'Performance (4)'!$G$88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(4)'!$G$89:$G$107</c:f>
              <c:numCache>
                <c:formatCode>General</c:formatCode>
                <c:ptCount val="19"/>
                <c:pt idx="0">
                  <c:v>4.8367115087157323E-3</c:v>
                </c:pt>
                <c:pt idx="1">
                  <c:v>5.351092513366777E-3</c:v>
                </c:pt>
                <c:pt idx="2">
                  <c:v>5.824559837022316E-3</c:v>
                </c:pt>
                <c:pt idx="3">
                  <c:v>5.7644283410117746E-3</c:v>
                </c:pt>
                <c:pt idx="4">
                  <c:v>8.7122184668893959E-3</c:v>
                </c:pt>
                <c:pt idx="5">
                  <c:v>6.7224344085882884E-3</c:v>
                </c:pt>
                <c:pt idx="6">
                  <c:v>7.9324212361226026E-3</c:v>
                </c:pt>
                <c:pt idx="7">
                  <c:v>1.0409943659030136E-2</c:v>
                </c:pt>
                <c:pt idx="8">
                  <c:v>1.5610347663545967E-2</c:v>
                </c:pt>
                <c:pt idx="9">
                  <c:v>2.5936983937881356E-2</c:v>
                </c:pt>
                <c:pt idx="10">
                  <c:v>5.8225543181833928E-2</c:v>
                </c:pt>
                <c:pt idx="11">
                  <c:v>9.1742665454512456E-2</c:v>
                </c:pt>
                <c:pt idx="12">
                  <c:v>0.15508095757589521</c:v>
                </c:pt>
                <c:pt idx="13">
                  <c:v>0.31491440624995448</c:v>
                </c:pt>
                <c:pt idx="14">
                  <c:v>0.64453859999957785</c:v>
                </c:pt>
                <c:pt idx="15">
                  <c:v>1.3036753249980393</c:v>
                </c:pt>
                <c:pt idx="16">
                  <c:v>2.385067633333771</c:v>
                </c:pt>
                <c:pt idx="17">
                  <c:v>5.4075021000026027</c:v>
                </c:pt>
                <c:pt idx="18">
                  <c:v>10.457503099998576</c:v>
                </c:pt>
              </c:numCache>
            </c:numRef>
          </c:yVal>
          <c:smooth val="0"/>
          <c:extLst>
            <c:ext xmlns:c16="http://schemas.microsoft.com/office/drawing/2014/chart" uri="{C3380CC4-5D6E-409C-BE32-E72D297353CC}">
              <c16:uniqueId val="{00000002-A734-4F07-AB87-AE72E28B1C9B}"/>
            </c:ext>
          </c:extLst>
        </c:ser>
        <c:ser>
          <c:idx val="3"/>
          <c:order val="3"/>
          <c:tx>
            <c:strRef>
              <c:f>'Performance (4)'!$H$88</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(4)'!$H$89:$H$107</c:f>
              <c:numCache>
                <c:formatCode>General</c:formatCode>
                <c:ptCount val="19"/>
                <c:pt idx="0">
                  <c:v>1.5315705884155049E-4</c:v>
                </c:pt>
                <c:pt idx="1">
                  <c:v>1.6481741437823378E-4</c:v>
                </c:pt>
                <c:pt idx="2">
                  <c:v>1.9996569885991398E-4</c:v>
                </c:pt>
                <c:pt idx="3">
                  <c:v>2.6477773247178646E-4</c:v>
                </c:pt>
                <c:pt idx="4">
                  <c:v>4.1793563189469177E-4</c:v>
                </c:pt>
                <c:pt idx="5">
                  <c:v>6.5533310616038606E-4</c:v>
                </c:pt>
                <c:pt idx="6">
                  <c:v>1.1752927614557616E-3</c:v>
                </c:pt>
                <c:pt idx="7">
                  <c:v>2.3589658651553412E-3</c:v>
                </c:pt>
                <c:pt idx="8">
                  <c:v>4.5665995433812829E-3</c:v>
                </c:pt>
                <c:pt idx="9">
                  <c:v>9.4338755179003662E-3</c:v>
                </c:pt>
                <c:pt idx="10">
                  <c:v>2.3210389351839292E-2</c:v>
                </c:pt>
                <c:pt idx="11">
                  <c:v>4.3445412069057304E-2</c:v>
                </c:pt>
                <c:pt idx="12">
                  <c:v>9.3112696296345721E-2</c:v>
                </c:pt>
                <c:pt idx="13">
                  <c:v>0.18575476666673138</c:v>
                </c:pt>
                <c:pt idx="14">
                  <c:v>0.3803563928564212</c:v>
                </c:pt>
                <c:pt idx="15">
                  <c:v>0.7623674714289207</c:v>
                </c:pt>
                <c:pt idx="16">
                  <c:v>1.5162984000016877</c:v>
                </c:pt>
                <c:pt idx="17">
                  <c:v>3.1022019500014721</c:v>
                </c:pt>
                <c:pt idx="18">
                  <c:v>6.7709998000063933</c:v>
                </c:pt>
              </c:numCache>
            </c:numRef>
          </c:yVal>
          <c:smooth val="0"/>
          <c:extLst>
            <c:ext xmlns:c16="http://schemas.microsoft.com/office/drawing/2014/chart" uri="{C3380CC4-5D6E-409C-BE32-E72D297353CC}">
              <c16:uniqueId val="{00000003-A734-4F07-AB87-AE72E28B1C9B}"/>
            </c:ext>
          </c:extLst>
        </c:ser>
        <c:ser>
          <c:idx val="4"/>
          <c:order val="4"/>
          <c:tx>
            <c:strRef>
              <c:f>'Performance (4)'!$I$88</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(4)'!$I$89:$I$107</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4-A734-4F07-AB87-AE72E28B1C9B}"/>
            </c:ext>
          </c:extLst>
        </c:ser>
        <c:dLbls>
          <c:showLegendKey val="0"/>
          <c:showVal val="0"/>
          <c:showCatName val="0"/>
          <c:showSerName val="0"/>
          <c:showPercent val="0"/>
          <c:showBubbleSize val="0"/>
        </c:dLbls>
        <c:axId val="652877568"/>
        <c:axId val="652875216"/>
      </c:scatterChart>
      <c:valAx>
        <c:axId val="652877568"/>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5216"/>
        <c:crosses val="autoZero"/>
        <c:crossBetween val="midCat"/>
      </c:valAx>
      <c:valAx>
        <c:axId val="65287521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75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(4)'!$O$114</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(4)'!$E$115</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(4)'!$E$116:$E$129</c:f>
              <c:numCache>
                <c:formatCode>General</c:formatCode>
                <c:ptCount val="14"/>
                <c:pt idx="0">
                  <c:v>2.1618470318657897E-4</c:v>
                </c:pt>
                <c:pt idx="1">
                  <c:v>2.3657232683561551E-4</c:v>
                </c:pt>
                <c:pt idx="2">
                  <c:v>2.7614069144497552E-4</c:v>
                </c:pt>
                <c:pt idx="3">
                  <c:v>3.5127720247264964E-4</c:v>
                </c:pt>
                <c:pt idx="4">
                  <c:v>5.1556297556450538E-4</c:v>
                </c:pt>
                <c:pt idx="5">
                  <c:v>7.6757045280018924E-4</c:v>
                </c:pt>
                <c:pt idx="6">
                  <c:v>1.3487546925594104E-3</c:v>
                </c:pt>
                <c:pt idx="7">
                  <c:v>2.51646889783633E-3</c:v>
                </c:pt>
                <c:pt idx="8">
                  <c:v>5.040477240681583E-3</c:v>
                </c:pt>
                <c:pt idx="9">
                  <c:v>9.7421552529078376E-3</c:v>
                </c:pt>
                <c:pt idx="10">
                  <c:v>2.0353191869905526E-2</c:v>
                </c:pt>
                <c:pt idx="11">
                  <c:v>4.0497387096805934E-2</c:v>
                </c:pt>
                <c:pt idx="12">
                  <c:v>8.2564031147754929E-2</c:v>
                </c:pt>
                <c:pt idx="13">
                  <c:v>0.16461303548402934</c:v>
                </c:pt>
              </c:numCache>
            </c:numRef>
          </c:yVal>
          <c:smooth val="0"/>
          <c:extLst>
            <c:ext xmlns:c16="http://schemas.microsoft.com/office/drawing/2014/chart" uri="{C3380CC4-5D6E-409C-BE32-E72D297353CC}">
              <c16:uniqueId val="{00000000-301D-4478-A7A7-CFBC9C3D258F}"/>
            </c:ext>
          </c:extLst>
        </c:ser>
        <c:ser>
          <c:idx val="1"/>
          <c:order val="1"/>
          <c:tx>
            <c:strRef>
              <c:f>'Performance (4)'!$F$115</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(4)'!$F$116:$F$129</c:f>
              <c:numCache>
                <c:formatCode>General</c:formatCode>
                <c:ptCount val="14"/>
                <c:pt idx="0">
                  <c:v>1.5353203856698783E-4</c:v>
                </c:pt>
                <c:pt idx="1">
                  <c:v>1.7118035536975226E-4</c:v>
                </c:pt>
                <c:pt idx="2">
                  <c:v>2.0012529517727281E-4</c:v>
                </c:pt>
                <c:pt idx="3">
                  <c:v>2.5774821382555993E-4</c:v>
                </c:pt>
                <c:pt idx="4">
                  <c:v>3.7321638304198935E-4</c:v>
                </c:pt>
                <c:pt idx="5">
                  <c:v>6.025854681292734E-4</c:v>
                </c:pt>
                <c:pt idx="6">
                  <c:v>1.0923997597218512E-3</c:v>
                </c:pt>
                <c:pt idx="7">
                  <c:v>1.9795340720187194E-3</c:v>
                </c:pt>
                <c:pt idx="8">
                  <c:v>4.0334324193545693E-3</c:v>
                </c:pt>
                <c:pt idx="9">
                  <c:v>7.8457032915284688E-3</c:v>
                </c:pt>
                <c:pt idx="10">
                  <c:v>1.6204320064745467E-2</c:v>
                </c:pt>
                <c:pt idx="11">
                  <c:v>3.2963655263206181E-2</c:v>
                </c:pt>
                <c:pt idx="12">
                  <c:v>6.5161231168932826E-2</c:v>
                </c:pt>
                <c:pt idx="13">
                  <c:v>0.13327147894750324</c:v>
                </c:pt>
              </c:numCache>
            </c:numRef>
          </c:yVal>
          <c:smooth val="0"/>
          <c:extLst>
            <c:ext xmlns:c16="http://schemas.microsoft.com/office/drawing/2014/chart" uri="{C3380CC4-5D6E-409C-BE32-E72D297353CC}">
              <c16:uniqueId val="{00000001-301D-4478-A7A7-CFBC9C3D258F}"/>
            </c:ext>
          </c:extLst>
        </c:ser>
        <c:ser>
          <c:idx val="2"/>
          <c:order val="2"/>
          <c:tx>
            <c:strRef>
              <c:f>'Performance (4)'!$G$115</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(4)'!$G$116:$G$129</c:f>
              <c:numCache>
                <c:formatCode>General</c:formatCode>
                <c:ptCount val="14"/>
                <c:pt idx="0">
                  <c:v>4.7176662264150166E-3</c:v>
                </c:pt>
                <c:pt idx="1">
                  <c:v>5.0374004028205062E-3</c:v>
                </c:pt>
                <c:pt idx="2">
                  <c:v>5.294423915335549E-3</c:v>
                </c:pt>
                <c:pt idx="3">
                  <c:v>5.3780603225834882E-3</c:v>
                </c:pt>
                <c:pt idx="4">
                  <c:v>5.9294703791393311E-3</c:v>
                </c:pt>
                <c:pt idx="5">
                  <c:v>6.8533186301427945E-3</c:v>
                </c:pt>
                <c:pt idx="6">
                  <c:v>1.0668294669506497E-2</c:v>
                </c:pt>
                <c:pt idx="7">
                  <c:v>2.3953552153150877E-2</c:v>
                </c:pt>
                <c:pt idx="8">
                  <c:v>7.4414116176579712E-2</c:v>
                </c:pt>
                <c:pt idx="9">
                  <c:v>0.26709553157898452</c:v>
                </c:pt>
                <c:pt idx="10">
                  <c:v>1.0840574800007743</c:v>
                </c:pt>
                <c:pt idx="11">
                  <c:v>4.2712545000031241</c:v>
                </c:pt>
                <c:pt idx="12">
                  <c:v>16.024091700004647</c:v>
                </c:pt>
                <c:pt idx="13">
                  <c:v>63.356111500004772</c:v>
                </c:pt>
              </c:numCache>
            </c:numRef>
          </c:yVal>
          <c:smooth val="0"/>
          <c:extLst>
            <c:ext xmlns:c16="http://schemas.microsoft.com/office/drawing/2014/chart" uri="{C3380CC4-5D6E-409C-BE32-E72D297353CC}">
              <c16:uniqueId val="{00000002-301D-4478-A7A7-CFBC9C3D258F}"/>
            </c:ext>
          </c:extLst>
        </c:ser>
        <c:ser>
          <c:idx val="3"/>
          <c:order val="3"/>
          <c:tx>
            <c:strRef>
              <c:f>'Performance (4)'!$H$115</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(4)'!$H$116:$H$129</c:f>
              <c:numCache>
                <c:formatCode>General</c:formatCode>
                <c:ptCount val="14"/>
                <c:pt idx="0">
                  <c:v>1.5205627223782153E-4</c:v>
                </c:pt>
                <c:pt idx="1">
                  <c:v>1.6536340576106718E-4</c:v>
                </c:pt>
                <c:pt idx="2">
                  <c:v>1.9006401338064922E-4</c:v>
                </c:pt>
                <c:pt idx="3">
                  <c:v>2.3887324798138688E-4</c:v>
                </c:pt>
                <c:pt idx="4">
                  <c:v>3.3234716517148628E-4</c:v>
                </c:pt>
                <c:pt idx="5">
                  <c:v>5.2834561496129396E-4</c:v>
                </c:pt>
                <c:pt idx="6">
                  <c:v>9.1986800956750023E-4</c:v>
                </c:pt>
                <c:pt idx="7">
                  <c:v>1.7700446017686097E-3</c:v>
                </c:pt>
                <c:pt idx="8">
                  <c:v>3.3818574712713746E-3</c:v>
                </c:pt>
                <c:pt idx="9">
                  <c:v>7.5029037481175965E-3</c:v>
                </c:pt>
                <c:pt idx="10">
                  <c:v>1.4866057270032406E-2</c:v>
                </c:pt>
                <c:pt idx="11">
                  <c:v>3.1337856874961288E-2</c:v>
                </c:pt>
                <c:pt idx="12">
                  <c:v>6.7424033333469802E-2</c:v>
                </c:pt>
                <c:pt idx="13">
                  <c:v>0.13639951351364585</c:v>
                </c:pt>
              </c:numCache>
            </c:numRef>
          </c:yVal>
          <c:smooth val="0"/>
          <c:extLst>
            <c:ext xmlns:c16="http://schemas.microsoft.com/office/drawing/2014/chart" uri="{C3380CC4-5D6E-409C-BE32-E72D297353CC}">
              <c16:uniqueId val="{00000003-301D-4478-A7A7-CFBC9C3D258F}"/>
            </c:ext>
          </c:extLst>
        </c:ser>
        <c:ser>
          <c:idx val="4"/>
          <c:order val="4"/>
          <c:tx>
            <c:strRef>
              <c:f>'Performance (4)'!$I$115</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(4)'!$I$116:$I$129</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4-301D-4478-A7A7-CFBC9C3D258F}"/>
            </c:ext>
          </c:extLst>
        </c:ser>
        <c:dLbls>
          <c:showLegendKey val="0"/>
          <c:showVal val="0"/>
          <c:showCatName val="0"/>
          <c:showSerName val="0"/>
          <c:showPercent val="0"/>
          <c:showBubbleSize val="0"/>
        </c:dLbls>
        <c:axId val="652883056"/>
        <c:axId val="652883448"/>
      </c:scatterChart>
      <c:valAx>
        <c:axId val="652883056"/>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3448"/>
        <c:crosses val="autoZero"/>
        <c:crossBetween val="midCat"/>
      </c:valAx>
      <c:valAx>
        <c:axId val="65288344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30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(4)'!$O$141</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(4)'!$E$142</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(4)'!$E$143:$E$157</c:f>
              <c:numCache>
                <c:formatCode>General</c:formatCode>
                <c:ptCount val="15"/>
                <c:pt idx="0">
                  <c:v>1.3592645380452703E-2</c:v>
                </c:pt>
                <c:pt idx="1">
                  <c:v>1.4903866172119083E-2</c:v>
                </c:pt>
                <c:pt idx="2">
                  <c:v>1.8342290476182879E-2</c:v>
                </c:pt>
                <c:pt idx="3">
                  <c:v>1.8600280297373518E-2</c:v>
                </c:pt>
                <c:pt idx="4">
                  <c:v>2.3119970506917116E-2</c:v>
                </c:pt>
                <c:pt idx="5">
                  <c:v>2.7855357777783259E-2</c:v>
                </c:pt>
                <c:pt idx="6">
                  <c:v>4.3952792105285382E-2</c:v>
                </c:pt>
                <c:pt idx="7">
                  <c:v>7.1190242253450525E-2</c:v>
                </c:pt>
                <c:pt idx="8">
                  <c:v>0.12713753499992891</c:v>
                </c:pt>
                <c:pt idx="9">
                  <c:v>0.23767884090921143</c:v>
                </c:pt>
                <c:pt idx="10">
                  <c:v>0.45954294545464852</c:v>
                </c:pt>
                <c:pt idx="11">
                  <c:v>0.91810576666709187</c:v>
                </c:pt>
                <c:pt idx="12">
                  <c:v>1.8501382000007045</c:v>
                </c:pt>
                <c:pt idx="13">
                  <c:v>3.822518900000432</c:v>
                </c:pt>
                <c:pt idx="14">
                  <c:v>8.611970800004201</c:v>
                </c:pt>
              </c:numCache>
            </c:numRef>
          </c:yVal>
          <c:smooth val="0"/>
          <c:extLst>
            <c:ext xmlns:c16="http://schemas.microsoft.com/office/drawing/2014/chart" uri="{C3380CC4-5D6E-409C-BE32-E72D297353CC}">
              <c16:uniqueId val="{00000000-15CF-4CB8-ADA9-891139F90117}"/>
            </c:ext>
          </c:extLst>
        </c:ser>
        <c:ser>
          <c:idx val="1"/>
          <c:order val="1"/>
          <c:tx>
            <c:strRef>
              <c:f>'Performance (4)'!$F$142</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(4)'!$F$143:$F$157</c:f>
              <c:numCache>
                <c:formatCode>General</c:formatCode>
                <c:ptCount val="15"/>
                <c:pt idx="0">
                  <c:v>9.3176350093124097E-3</c:v>
                </c:pt>
                <c:pt idx="1">
                  <c:v>1.3641120980928933E-2</c:v>
                </c:pt>
                <c:pt idx="2">
                  <c:v>1.3268829177716433E-2</c:v>
                </c:pt>
                <c:pt idx="3">
                  <c:v>1.3647337874657111E-2</c:v>
                </c:pt>
                <c:pt idx="4">
                  <c:v>1.5007355688631251E-2</c:v>
                </c:pt>
                <c:pt idx="5">
                  <c:v>2.3952259523849492E-2</c:v>
                </c:pt>
                <c:pt idx="6">
                  <c:v>3.7229404444439784E-2</c:v>
                </c:pt>
                <c:pt idx="7">
                  <c:v>6.4360888461427138E-2</c:v>
                </c:pt>
                <c:pt idx="8">
                  <c:v>0.12408128780491719</c:v>
                </c:pt>
                <c:pt idx="9">
                  <c:v>0.23129758181841514</c:v>
                </c:pt>
                <c:pt idx="10">
                  <c:v>0.44919445833268884</c:v>
                </c:pt>
                <c:pt idx="11">
                  <c:v>0.89113098333230789</c:v>
                </c:pt>
                <c:pt idx="12">
                  <c:v>2.0695369666646002</c:v>
                </c:pt>
                <c:pt idx="13">
                  <c:v>3.8516308999969624</c:v>
                </c:pt>
                <c:pt idx="14">
                  <c:v>9.3334349000069778</c:v>
                </c:pt>
              </c:numCache>
            </c:numRef>
          </c:yVal>
          <c:smooth val="0"/>
          <c:extLst>
            <c:ext xmlns:c16="http://schemas.microsoft.com/office/drawing/2014/chart" uri="{C3380CC4-5D6E-409C-BE32-E72D297353CC}">
              <c16:uniqueId val="{00000001-15CF-4CB8-ADA9-891139F90117}"/>
            </c:ext>
          </c:extLst>
        </c:ser>
        <c:ser>
          <c:idx val="2"/>
          <c:order val="2"/>
          <c:tx>
            <c:strRef>
              <c:f>'Performance (4)'!$G$142</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(4)'!$G$143:$G$157</c:f>
              <c:numCache>
                <c:formatCode>General</c:formatCode>
                <c:ptCount val="15"/>
                <c:pt idx="0">
                  <c:v>2.8255874011287398E-2</c:v>
                </c:pt>
                <c:pt idx="1">
                  <c:v>3.6864261029383186E-2</c:v>
                </c:pt>
                <c:pt idx="2">
                  <c:v>1.1449958999990486</c:v>
                </c:pt>
                <c:pt idx="3">
                  <c:v>3.9433200787487035E-2</c:v>
                </c:pt>
                <c:pt idx="4">
                  <c:v>3.2076674359044634E-2</c:v>
                </c:pt>
                <c:pt idx="5">
                  <c:v>3.4625315172336836E-2</c:v>
                </c:pt>
                <c:pt idx="6">
                  <c:v>3.6734370802920892E-2</c:v>
                </c:pt>
                <c:pt idx="7">
                  <c:v>4.3912635087811701E-2</c:v>
                </c:pt>
                <c:pt idx="8">
                  <c:v>5.7669193103532149E-2</c:v>
                </c:pt>
                <c:pt idx="9">
                  <c:v>9.4801241509453835E-2</c:v>
                </c:pt>
                <c:pt idx="10">
                  <c:v>0.20433770800009371</c:v>
                </c:pt>
                <c:pt idx="11">
                  <c:v>0.60469360000085237</c:v>
                </c:pt>
                <c:pt idx="12">
                  <c:v>2.9865907999992487</c:v>
                </c:pt>
                <c:pt idx="13">
                  <c:v>8.9701028999988921</c:v>
                </c:pt>
                <c:pt idx="14">
                  <c:v>55.447550600001705</c:v>
                </c:pt>
              </c:numCache>
            </c:numRef>
          </c:yVal>
          <c:smooth val="0"/>
          <c:extLst>
            <c:ext xmlns:c16="http://schemas.microsoft.com/office/drawing/2014/chart" uri="{C3380CC4-5D6E-409C-BE32-E72D297353CC}">
              <c16:uniqueId val="{00000002-15CF-4CB8-ADA9-891139F90117}"/>
            </c:ext>
          </c:extLst>
        </c:ser>
        <c:ser>
          <c:idx val="3"/>
          <c:order val="3"/>
          <c:tx>
            <c:strRef>
              <c:f>'Performance (4)'!$H$142</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(4)'!$H$143:$H$157</c:f>
              <c:numCache>
                <c:formatCode>General</c:formatCode>
                <c:ptCount val="15"/>
                <c:pt idx="0">
                  <c:v>6.752051147098927E-3</c:v>
                </c:pt>
                <c:pt idx="1">
                  <c:v>8.8689264184271047E-3</c:v>
                </c:pt>
                <c:pt idx="2">
                  <c:v>9.2137777163993576E-3</c:v>
                </c:pt>
                <c:pt idx="3">
                  <c:v>1.1777266823508612E-2</c:v>
                </c:pt>
                <c:pt idx="4">
                  <c:v>1.379736418732873E-2</c:v>
                </c:pt>
                <c:pt idx="5">
                  <c:v>2.3419985046776698E-2</c:v>
                </c:pt>
                <c:pt idx="6">
                  <c:v>4.0182366400025787E-2</c:v>
                </c:pt>
                <c:pt idx="7">
                  <c:v>7.3403976811475688E-2</c:v>
                </c:pt>
                <c:pt idx="8">
                  <c:v>0.14306559142839562</c:v>
                </c:pt>
                <c:pt idx="9">
                  <c:v>0.28116996111121906</c:v>
                </c:pt>
                <c:pt idx="10">
                  <c:v>0.56166161111226154</c:v>
                </c:pt>
                <c:pt idx="11">
                  <c:v>1.1203149600012694</c:v>
                </c:pt>
                <c:pt idx="12">
                  <c:v>2.8137236999973538</c:v>
                </c:pt>
                <c:pt idx="13">
                  <c:v>4.9868639499982237</c:v>
                </c:pt>
                <c:pt idx="14">
                  <c:v>12.620722100007697</c:v>
                </c:pt>
              </c:numCache>
            </c:numRef>
          </c:yVal>
          <c:smooth val="0"/>
          <c:extLst>
            <c:ext xmlns:c16="http://schemas.microsoft.com/office/drawing/2014/chart" uri="{C3380CC4-5D6E-409C-BE32-E72D297353CC}">
              <c16:uniqueId val="{00000003-15CF-4CB8-ADA9-891139F90117}"/>
            </c:ext>
          </c:extLst>
        </c:ser>
        <c:ser>
          <c:idx val="4"/>
          <c:order val="4"/>
          <c:tx>
            <c:strRef>
              <c:f>'Performance (4)'!$I$142</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(4)'!$I$143:$I$157</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4-15CF-4CB8-ADA9-891139F90117}"/>
            </c:ext>
          </c:extLst>
        </c:ser>
        <c:dLbls>
          <c:showLegendKey val="0"/>
          <c:showVal val="0"/>
          <c:showCatName val="0"/>
          <c:showSerName val="0"/>
          <c:showPercent val="0"/>
          <c:showBubbleSize val="0"/>
        </c:dLbls>
        <c:axId val="652882664"/>
        <c:axId val="652883840"/>
      </c:scatterChart>
      <c:valAx>
        <c:axId val="652882664"/>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3840"/>
        <c:crosses val="autoZero"/>
        <c:crossBetween val="midCat"/>
      </c:valAx>
      <c:valAx>
        <c:axId val="65288384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266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(4)'!$O$168</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(4)'!$E$169</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(4)'!$E$170:$E$184</c:f>
              <c:numCache>
                <c:formatCode>General</c:formatCode>
                <c:ptCount val="15"/>
                <c:pt idx="0">
                  <c:v>3.1305731874999763E-2</c:v>
                </c:pt>
                <c:pt idx="1">
                  <c:v>3.285550849673527E-2</c:v>
                </c:pt>
                <c:pt idx="2">
                  <c:v>3.2824767973948135E-2</c:v>
                </c:pt>
                <c:pt idx="3">
                  <c:v>3.3634569127430618E-2</c:v>
                </c:pt>
                <c:pt idx="4">
                  <c:v>3.8974220930240402E-2</c:v>
                </c:pt>
                <c:pt idx="5">
                  <c:v>4.4559230973487678E-2</c:v>
                </c:pt>
                <c:pt idx="6">
                  <c:v>5.9364470588180292E-2</c:v>
                </c:pt>
                <c:pt idx="7">
                  <c:v>8.6934553448498195E-2</c:v>
                </c:pt>
                <c:pt idx="8">
                  <c:v>0.14646491428554456</c:v>
                </c:pt>
                <c:pt idx="9">
                  <c:v>0.25826641999956335</c:v>
                </c:pt>
                <c:pt idx="10">
                  <c:v>0.48375008181822277</c:v>
                </c:pt>
                <c:pt idx="11">
                  <c:v>0.93732011666725157</c:v>
                </c:pt>
                <c:pt idx="12">
                  <c:v>1.8890639666691034</c:v>
                </c:pt>
                <c:pt idx="13">
                  <c:v>3.9257716000065557</c:v>
                </c:pt>
                <c:pt idx="14">
                  <c:v>9.4440240999974776</c:v>
                </c:pt>
              </c:numCache>
            </c:numRef>
          </c:yVal>
          <c:smooth val="0"/>
          <c:extLst>
            <c:ext xmlns:c16="http://schemas.microsoft.com/office/drawing/2014/chart" uri="{C3380CC4-5D6E-409C-BE32-E72D297353CC}">
              <c16:uniqueId val="{00000000-E8E9-4A97-95C1-5406D9412F0E}"/>
            </c:ext>
          </c:extLst>
        </c:ser>
        <c:ser>
          <c:idx val="1"/>
          <c:order val="1"/>
          <c:tx>
            <c:strRef>
              <c:f>'Performance (4)'!$F$169</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(4)'!$F$170:$F$184</c:f>
              <c:numCache>
                <c:formatCode>General</c:formatCode>
                <c:ptCount val="15"/>
                <c:pt idx="0">
                  <c:v>2.541133350251552E-2</c:v>
                </c:pt>
                <c:pt idx="1">
                  <c:v>2.5984185492276657E-2</c:v>
                </c:pt>
                <c:pt idx="2">
                  <c:v>2.7283601630425317E-2</c:v>
                </c:pt>
                <c:pt idx="3">
                  <c:v>3.2582551298750713E-2</c:v>
                </c:pt>
                <c:pt idx="4">
                  <c:v>3.2935423026317856E-2</c:v>
                </c:pt>
                <c:pt idx="5">
                  <c:v>3.9122135937532221E-2</c:v>
                </c:pt>
                <c:pt idx="6">
                  <c:v>5.6646414606843741E-2</c:v>
                </c:pt>
                <c:pt idx="7">
                  <c:v>8.5650333898414269E-2</c:v>
                </c:pt>
                <c:pt idx="8">
                  <c:v>0.14596018571423233</c:v>
                </c:pt>
                <c:pt idx="9">
                  <c:v>0.25065528000050108</c:v>
                </c:pt>
                <c:pt idx="10">
                  <c:v>0.4725308636354219</c:v>
                </c:pt>
                <c:pt idx="11">
                  <c:v>0.91837723333204246</c:v>
                </c:pt>
                <c:pt idx="12">
                  <c:v>1.8310705999998997</c:v>
                </c:pt>
                <c:pt idx="13">
                  <c:v>3.9453989500034368</c:v>
                </c:pt>
                <c:pt idx="14">
                  <c:v>11.459597499997471</c:v>
                </c:pt>
              </c:numCache>
            </c:numRef>
          </c:yVal>
          <c:smooth val="0"/>
          <c:extLst>
            <c:ext xmlns:c16="http://schemas.microsoft.com/office/drawing/2014/chart" uri="{C3380CC4-5D6E-409C-BE32-E72D297353CC}">
              <c16:uniqueId val="{00000001-E8E9-4A97-95C1-5406D9412F0E}"/>
            </c:ext>
          </c:extLst>
        </c:ser>
        <c:ser>
          <c:idx val="2"/>
          <c:order val="2"/>
          <c:tx>
            <c:strRef>
              <c:f>'Performance (4)'!$G$169</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(4)'!$G$170:$G$184</c:f>
              <c:numCache>
                <c:formatCode>General</c:formatCode>
                <c:ptCount val="15"/>
                <c:pt idx="0">
                  <c:v>5.244081874995269E-2</c:v>
                </c:pt>
                <c:pt idx="1">
                  <c:v>5.4808544565236407E-2</c:v>
                </c:pt>
                <c:pt idx="2">
                  <c:v>5.4067881720457275E-2</c:v>
                </c:pt>
                <c:pt idx="3">
                  <c:v>5.6208959550582388E-2</c:v>
                </c:pt>
                <c:pt idx="4">
                  <c:v>5.7320277272744781E-2</c:v>
                </c:pt>
                <c:pt idx="5">
                  <c:v>5.4451692391328674E-2</c:v>
                </c:pt>
                <c:pt idx="6">
                  <c:v>6.2281138271727182E-2</c:v>
                </c:pt>
                <c:pt idx="7">
                  <c:v>6.8696980821909642E-2</c:v>
                </c:pt>
                <c:pt idx="8">
                  <c:v>8.3531578333349898E-2</c:v>
                </c:pt>
                <c:pt idx="9">
                  <c:v>0.10258105918361178</c:v>
                </c:pt>
                <c:pt idx="10">
                  <c:v>0.21559962499971638</c:v>
                </c:pt>
                <c:pt idx="11">
                  <c:v>0.66739249999955064</c:v>
                </c:pt>
                <c:pt idx="12">
                  <c:v>2.3049906333326362</c:v>
                </c:pt>
                <c:pt idx="13">
                  <c:v>9.2041736000101082</c:v>
                </c:pt>
                <c:pt idx="14">
                  <c:v>53.002139000003808</c:v>
                </c:pt>
              </c:numCache>
            </c:numRef>
          </c:yVal>
          <c:smooth val="0"/>
          <c:extLst>
            <c:ext xmlns:c16="http://schemas.microsoft.com/office/drawing/2014/chart" uri="{C3380CC4-5D6E-409C-BE32-E72D297353CC}">
              <c16:uniqueId val="{00000002-E8E9-4A97-95C1-5406D9412F0E}"/>
            </c:ext>
          </c:extLst>
        </c:ser>
        <c:ser>
          <c:idx val="3"/>
          <c:order val="3"/>
          <c:tx>
            <c:strRef>
              <c:f>'Performance (4)'!$H$169</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(4)'!$H$170:$H$184</c:f>
              <c:numCache>
                <c:formatCode>General</c:formatCode>
                <c:ptCount val="15"/>
                <c:pt idx="0">
                  <c:v>1.1985006459322189E-2</c:v>
                </c:pt>
                <c:pt idx="1">
                  <c:v>1.291413865981236E-2</c:v>
                </c:pt>
                <c:pt idx="2">
                  <c:v>1.3901905555556166E-2</c:v>
                </c:pt>
                <c:pt idx="3">
                  <c:v>1.6059269551288499E-2</c:v>
                </c:pt>
                <c:pt idx="4">
                  <c:v>2.1077292857159952E-2</c:v>
                </c:pt>
                <c:pt idx="5">
                  <c:v>2.9274598837218946E-2</c:v>
                </c:pt>
                <c:pt idx="6">
                  <c:v>4.5097736036090331E-2</c:v>
                </c:pt>
                <c:pt idx="7">
                  <c:v>8.0981717741862316E-2</c:v>
                </c:pt>
                <c:pt idx="8">
                  <c:v>0.15027181176479001</c:v>
                </c:pt>
                <c:pt idx="9">
                  <c:v>0.28093264999996692</c:v>
                </c:pt>
                <c:pt idx="10">
                  <c:v>0.56316710000101011</c:v>
                </c:pt>
                <c:pt idx="11">
                  <c:v>1.1263910599984228</c:v>
                </c:pt>
                <c:pt idx="12">
                  <c:v>2.6335487499964074</c:v>
                </c:pt>
                <c:pt idx="13">
                  <c:v>5.1185378000009223</c:v>
                </c:pt>
                <c:pt idx="14">
                  <c:v>13.189603799997712</c:v>
                </c:pt>
              </c:numCache>
            </c:numRef>
          </c:yVal>
          <c:smooth val="0"/>
          <c:extLst>
            <c:ext xmlns:c16="http://schemas.microsoft.com/office/drawing/2014/chart" uri="{C3380CC4-5D6E-409C-BE32-E72D297353CC}">
              <c16:uniqueId val="{00000003-E8E9-4A97-95C1-5406D9412F0E}"/>
            </c:ext>
          </c:extLst>
        </c:ser>
        <c:ser>
          <c:idx val="4"/>
          <c:order val="4"/>
          <c:tx>
            <c:strRef>
              <c:f>'Performance (4)'!$I$169</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(4)'!$I$170:$I$184</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4-E8E9-4A97-95C1-5406D9412F0E}"/>
            </c:ext>
          </c:extLst>
        </c:ser>
        <c:dLbls>
          <c:showLegendKey val="0"/>
          <c:showVal val="0"/>
          <c:showCatName val="0"/>
          <c:showSerName val="0"/>
          <c:showPercent val="0"/>
          <c:showBubbleSize val="0"/>
        </c:dLbls>
        <c:axId val="652885016"/>
        <c:axId val="652885408"/>
      </c:scatterChart>
      <c:valAx>
        <c:axId val="652885016"/>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5408"/>
        <c:crosses val="autoZero"/>
        <c:crossBetween val="midCat"/>
      </c:valAx>
      <c:valAx>
        <c:axId val="65288540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501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(6)'!$K$6</c:f>
          <c:strCache>
            <c:ptCount val="1"/>
            <c:pt idx="0">
              <c:v>Parse Time v N. Log Scales.
N columns, N rows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(6)'!$E$7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(6)'!$E$8:$E$21</c:f>
              <c:numCache>
                <c:formatCode>General</c:formatCode>
                <c:ptCount val="14"/>
                <c:pt idx="0">
                  <c:v>1.7644801248840853E-4</c:v>
                </c:pt>
                <c:pt idx="1">
                  <c:v>1.8445118421340419E-4</c:v>
                </c:pt>
                <c:pt idx="2">
                  <c:v>2.0120135983347796E-4</c:v>
                </c:pt>
                <c:pt idx="3">
                  <c:v>2.7148083755594495E-4</c:v>
                </c:pt>
                <c:pt idx="4">
                  <c:v>5.3517332450247362E-4</c:v>
                </c:pt>
                <c:pt idx="5">
                  <c:v>1.6377223616258511E-3</c:v>
                </c:pt>
                <c:pt idx="6">
                  <c:v>6.4179169871830775E-3</c:v>
                </c:pt>
                <c:pt idx="7">
                  <c:v>2.3822850409788418E-2</c:v>
                </c:pt>
                <c:pt idx="8">
                  <c:v>9.599932969180576E-2</c:v>
                </c:pt>
                <c:pt idx="9">
                  <c:v>0.59267523878119599</c:v>
                </c:pt>
                <c:pt idx="10">
                  <c:v>1.6514603387830378</c:v>
                </c:pt>
                <c:pt idx="11">
                  <c:v>7.7898979387744856</c:v>
                </c:pt>
                <c:pt idx="12">
                  <c:v>32.304938438776702</c:v>
                </c:pt>
                <c:pt idx="13">
                  <c:v>159.12672273879329</c:v>
                </c:pt>
              </c:numCache>
            </c:numRef>
          </c:yVal>
          <c:smooth val="0"/>
          <c:extLst>
            <c:ext xmlns:c16="http://schemas.microsoft.com/office/drawing/2014/chart" uri="{C3380CC4-5D6E-409C-BE32-E72D297353CC}">
              <c16:uniqueId val="{00000000-AAB8-462B-93F2-92330D882BC2}"/>
            </c:ext>
          </c:extLst>
        </c:ser>
        <c:ser>
          <c:idx val="1"/>
          <c:order val="1"/>
          <c:tx>
            <c:strRef>
              <c:f>'Performance (6)'!$F$7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(6)'!$F$8:$F$21</c:f>
              <c:numCache>
                <c:formatCode>General</c:formatCode>
                <c:ptCount val="14"/>
                <c:pt idx="0">
                  <c:v>1.1477924232639978E-4</c:v>
                </c:pt>
                <c:pt idx="1">
                  <c:v>1.20630134380587E-4</c:v>
                </c:pt>
                <c:pt idx="2">
                  <c:v>1.3190786813201488E-4</c:v>
                </c:pt>
                <c:pt idx="3">
                  <c:v>1.7899621343273755E-4</c:v>
                </c:pt>
                <c:pt idx="4">
                  <c:v>3.5523165980093049E-4</c:v>
                </c:pt>
                <c:pt idx="5">
                  <c:v>1.0567130646882592E-3</c:v>
                </c:pt>
                <c:pt idx="6">
                  <c:v>3.8925967586751014E-3</c:v>
                </c:pt>
                <c:pt idx="7">
                  <c:v>1.5324832721456415E-2</c:v>
                </c:pt>
                <c:pt idx="8">
                  <c:v>6.6397720031857024E-2</c:v>
                </c:pt>
                <c:pt idx="9">
                  <c:v>0.27987241378181554</c:v>
                </c:pt>
                <c:pt idx="10">
                  <c:v>1.2590950387883297</c:v>
                </c:pt>
                <c:pt idx="11">
                  <c:v>6.1225244387813671</c:v>
                </c:pt>
                <c:pt idx="12">
                  <c:v>28.03440563877561</c:v>
                </c:pt>
                <c:pt idx="13">
                  <c:v>156.65383093877503</c:v>
                </c:pt>
              </c:numCache>
            </c:numRef>
          </c:yVal>
          <c:smooth val="0"/>
          <c:extLst>
            <c:ext xmlns:c16="http://schemas.microsoft.com/office/drawing/2014/chart" uri="{C3380CC4-5D6E-409C-BE32-E72D297353CC}">
              <c16:uniqueId val="{00000001-AAB8-462B-93F2-92330D882BC2}"/>
            </c:ext>
          </c:extLst>
        </c:ser>
        <c:ser>
          <c:idx val="2"/>
          <c:order val="2"/>
          <c:tx>
            <c:strRef>
              <c:f>'Performance (6)'!$G$7</c:f>
              <c:strCache>
                <c:ptCount val="1"/>
                <c:pt idx="0">
                  <c:v>ArrayFromCSVfile</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(6)'!$G$8:$G$21</c:f>
              <c:numCache>
                <c:formatCode>General</c:formatCode>
                <c:ptCount val="14"/>
                <c:pt idx="0">
                  <c:v>1.1355474123241447E-4</c:v>
                </c:pt>
                <c:pt idx="1">
                  <c:v>1.1550345418980276E-4</c:v>
                </c:pt>
                <c:pt idx="2">
                  <c:v>1.2532129681308855E-4</c:v>
                </c:pt>
                <c:pt idx="3">
                  <c:v>1.5881782411461212E-4</c:v>
                </c:pt>
                <c:pt idx="4">
                  <c:v>2.8731259291933111E-4</c:v>
                </c:pt>
                <c:pt idx="5">
                  <c:v>8.0562709368125823E-4</c:v>
                </c:pt>
                <c:pt idx="6">
                  <c:v>2.9890384826220711E-3</c:v>
                </c:pt>
                <c:pt idx="7">
                  <c:v>1.1657537619151665E-2</c:v>
                </c:pt>
                <c:pt idx="8">
                  <c:v>5.0958153781941511E-2</c:v>
                </c:pt>
                <c:pt idx="9">
                  <c:v>0.22796689878199891</c:v>
                </c:pt>
                <c:pt idx="10">
                  <c:v>1.1223542387805012</c:v>
                </c:pt>
                <c:pt idx="11">
                  <c:v>5.2295692387768593</c:v>
                </c:pt>
                <c:pt idx="12">
                  <c:v>26.263708238787189</c:v>
                </c:pt>
                <c:pt idx="13">
                  <c:v>169.5070796387798</c:v>
                </c:pt>
              </c:numCache>
            </c:numRef>
          </c:yVal>
          <c:smooth val="0"/>
          <c:extLst>
            <c:ext xmlns:c16="http://schemas.microsoft.com/office/drawing/2014/chart" uri="{C3380CC4-5D6E-409C-BE32-E72D297353CC}">
              <c16:uniqueId val="{00000002-AAB8-462B-93F2-92330D882BC2}"/>
            </c:ext>
          </c:extLst>
        </c:ser>
        <c:dLbls>
          <c:showLegendKey val="0"/>
          <c:showVal val="0"/>
          <c:showCatName val="0"/>
          <c:showSerName val="0"/>
          <c:showPercent val="0"/>
          <c:showBubbleSize val="0"/>
        </c:dLbls>
        <c:axId val="652874040"/>
        <c:axId val="652874432"/>
      </c:scatterChart>
      <c:valAx>
        <c:axId val="652874040"/>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and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4432"/>
        <c:crosses val="autoZero"/>
        <c:crossBetween val="midCat"/>
      </c:valAx>
      <c:valAx>
        <c:axId val="65287443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40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(7)'!$E$6</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(7)'!$E$7:$E$28</c:f>
              <c:numCache>
                <c:formatCode>General</c:formatCode>
                <c:ptCount val="22"/>
                <c:pt idx="0">
                  <c:v>1.7817903983107761E-4</c:v>
                </c:pt>
                <c:pt idx="1">
                  <c:v>1.8641350851971819E-4</c:v>
                </c:pt>
                <c:pt idx="2">
                  <c:v>1.9889355806087429E-4</c:v>
                </c:pt>
                <c:pt idx="3">
                  <c:v>1.8921044667870166E-4</c:v>
                </c:pt>
                <c:pt idx="4">
                  <c:v>2.0080499018169273E-4</c:v>
                </c:pt>
                <c:pt idx="5">
                  <c:v>2.2139909764343492E-4</c:v>
                </c:pt>
                <c:pt idx="6">
                  <c:v>2.6459320365158662E-4</c:v>
                </c:pt>
                <c:pt idx="7">
                  <c:v>3.3588916431433782E-4</c:v>
                </c:pt>
                <c:pt idx="8">
                  <c:v>4.7786483788365936E-4</c:v>
                </c:pt>
                <c:pt idx="9">
                  <c:v>7.7359609947777637E-4</c:v>
                </c:pt>
                <c:pt idx="10">
                  <c:v>1.4036576279942801E-3</c:v>
                </c:pt>
                <c:pt idx="11">
                  <c:v>2.4649081408069E-3</c:v>
                </c:pt>
                <c:pt idx="12">
                  <c:v>5.4210732616429315E-3</c:v>
                </c:pt>
                <c:pt idx="13">
                  <c:v>9.4039939734076768E-3</c:v>
                </c:pt>
                <c:pt idx="14">
                  <c:v>1.8997340020811267E-2</c:v>
                </c:pt>
                <c:pt idx="15">
                  <c:v>3.8866916547415128E-2</c:v>
                </c:pt>
                <c:pt idx="16">
                  <c:v>7.8566664211944442E-2</c:v>
                </c:pt>
                <c:pt idx="17">
                  <c:v>0.15957210015458753</c:v>
                </c:pt>
                <c:pt idx="18">
                  <c:v>0.33857723910751292</c:v>
                </c:pt>
                <c:pt idx="19">
                  <c:v>0.64016811578458643</c:v>
                </c:pt>
                <c:pt idx="20">
                  <c:v>1.257797040740666</c:v>
                </c:pt>
                <c:pt idx="21">
                  <c:v>2.5548323657682026</c:v>
                </c:pt>
              </c:numCache>
            </c:numRef>
          </c:yVal>
          <c:smooth val="0"/>
          <c:extLst>
            <c:ext xmlns:c16="http://schemas.microsoft.com/office/drawing/2014/chart" uri="{C3380CC4-5D6E-409C-BE32-E72D297353CC}">
              <c16:uniqueId val="{00000000-C3B9-4BD5-BBC9-7D6101AD8478}"/>
            </c:ext>
          </c:extLst>
        </c:ser>
        <c:ser>
          <c:idx val="1"/>
          <c:order val="1"/>
          <c:tx>
            <c:strRef>
              <c:f>'Performance (7)'!$F$6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(7)'!$F$7:$F$28</c:f>
              <c:numCache>
                <c:formatCode>General</c:formatCode>
                <c:ptCount val="22"/>
                <c:pt idx="0">
                  <c:v>1.2341264543507341E-4</c:v>
                </c:pt>
                <c:pt idx="1">
                  <c:v>1.3589418601689469E-4</c:v>
                </c:pt>
                <c:pt idx="2">
                  <c:v>1.3341148964412584E-4</c:v>
                </c:pt>
                <c:pt idx="3">
                  <c:v>1.3505491422953256E-4</c:v>
                </c:pt>
                <c:pt idx="4">
                  <c:v>1.4456912777305005E-4</c:v>
                </c:pt>
                <c:pt idx="5">
                  <c:v>1.6294365909167436E-4</c:v>
                </c:pt>
                <c:pt idx="6">
                  <c:v>2.1605149801420085E-4</c:v>
                </c:pt>
                <c:pt idx="7">
                  <c:v>2.7258363733940826E-4</c:v>
                </c:pt>
                <c:pt idx="8">
                  <c:v>4.126247983906206E-4</c:v>
                </c:pt>
                <c:pt idx="9">
                  <c:v>7.190268665547611E-4</c:v>
                </c:pt>
                <c:pt idx="10">
                  <c:v>1.3235845595495686E-3</c:v>
                </c:pt>
                <c:pt idx="11">
                  <c:v>2.5379231316563686E-3</c:v>
                </c:pt>
                <c:pt idx="12">
                  <c:v>5.113973556763937E-3</c:v>
                </c:pt>
                <c:pt idx="13">
                  <c:v>9.4264644596294862E-3</c:v>
                </c:pt>
                <c:pt idx="14">
                  <c:v>2.0293272660289935E-2</c:v>
                </c:pt>
                <c:pt idx="15">
                  <c:v>4.0604016584666718E-2</c:v>
                </c:pt>
                <c:pt idx="16">
                  <c:v>7.8597207968964938E-2</c:v>
                </c:pt>
                <c:pt idx="17">
                  <c:v>0.16199267868792983</c:v>
                </c:pt>
                <c:pt idx="18">
                  <c:v>0.38710039654491651</c:v>
                </c:pt>
                <c:pt idx="19">
                  <c:v>0.66210677829495168</c:v>
                </c:pt>
                <c:pt idx="20">
                  <c:v>1.2764607907707664</c:v>
                </c:pt>
                <c:pt idx="21">
                  <c:v>2.7674913657216216</c:v>
                </c:pt>
              </c:numCache>
            </c:numRef>
          </c:yVal>
          <c:smooth val="0"/>
          <c:extLst>
            <c:ext xmlns:c16="http://schemas.microsoft.com/office/drawing/2014/chart" uri="{C3380CC4-5D6E-409C-BE32-E72D297353CC}">
              <c16:uniqueId val="{00000001-C3B9-4BD5-BBC9-7D6101AD8478}"/>
            </c:ext>
          </c:extLst>
        </c:ser>
        <c:ser>
          <c:idx val="2"/>
          <c:order val="2"/>
          <c:tx>
            <c:strRef>
              <c:f>'Performance (7)'!$G$6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(7)'!$G$7:$G$28</c:f>
              <c:numCache>
                <c:formatCode>General</c:formatCode>
                <c:ptCount val="22"/>
                <c:pt idx="0">
                  <c:v>1.7927058643657466E-3</c:v>
                </c:pt>
                <c:pt idx="1">
                  <c:v>1.8630959088156416E-3</c:v>
                </c:pt>
                <c:pt idx="2">
                  <c:v>1.9265161838858385E-3</c:v>
                </c:pt>
                <c:pt idx="3">
                  <c:v>1.7876043140059464E-3</c:v>
                </c:pt>
                <c:pt idx="4">
                  <c:v>1.7896550380589503E-3</c:v>
                </c:pt>
                <c:pt idx="5">
                  <c:v>1.8496402768494213E-3</c:v>
                </c:pt>
                <c:pt idx="6">
                  <c:v>2.4910289148692942E-3</c:v>
                </c:pt>
                <c:pt idx="7">
                  <c:v>2.3556497648451807E-3</c:v>
                </c:pt>
                <c:pt idx="8">
                  <c:v>2.7838675636872568E-3</c:v>
                </c:pt>
                <c:pt idx="9">
                  <c:v>4.0034945671300198E-3</c:v>
                </c:pt>
                <c:pt idx="10">
                  <c:v>5.9917658980161836E-3</c:v>
                </c:pt>
                <c:pt idx="11">
                  <c:v>1.0048256340261089E-2</c:v>
                </c:pt>
                <c:pt idx="12">
                  <c:v>1.8208484687422061E-2</c:v>
                </c:pt>
                <c:pt idx="13">
                  <c:v>3.5457157267139237E-2</c:v>
                </c:pt>
                <c:pt idx="14">
                  <c:v>6.8686065780043618E-2</c:v>
                </c:pt>
                <c:pt idx="15">
                  <c:v>0.15207090214199936</c:v>
                </c:pt>
                <c:pt idx="16">
                  <c:v>0.27244137630697512</c:v>
                </c:pt>
                <c:pt idx="17">
                  <c:v>0.53052822578156833</c:v>
                </c:pt>
                <c:pt idx="18">
                  <c:v>1.0321761257799202</c:v>
                </c:pt>
                <c:pt idx="19">
                  <c:v>2.0118259991061422</c:v>
                </c:pt>
                <c:pt idx="20">
                  <c:v>3.9950963156849006</c:v>
                </c:pt>
                <c:pt idx="21">
                  <c:v>8.0545469659233326</c:v>
                </c:pt>
              </c:numCache>
            </c:numRef>
          </c:yVal>
          <c:smooth val="0"/>
          <c:extLst>
            <c:ext xmlns:c16="http://schemas.microsoft.com/office/drawing/2014/chart" uri="{C3380CC4-5D6E-409C-BE32-E72D297353CC}">
              <c16:uniqueId val="{00000002-C3B9-4BD5-BBC9-7D6101AD8478}"/>
            </c:ext>
          </c:extLst>
        </c:ser>
        <c:ser>
          <c:idx val="3"/>
          <c:order val="3"/>
          <c:tx>
            <c:strRef>
              <c:f>'Performance (7)'!$H$6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(7)'!$H$7:$H$28</c:f>
              <c:numCache>
                <c:formatCode>General</c:formatCode>
                <c:ptCount val="22"/>
                <c:pt idx="0">
                  <c:v>2.8204942129304768E-4</c:v>
                </c:pt>
                <c:pt idx="1">
                  <c:v>2.756240341540139E-4</c:v>
                </c:pt>
                <c:pt idx="2">
                  <c:v>3.1815206779717438E-4</c:v>
                </c:pt>
                <c:pt idx="3">
                  <c:v>2.8290257345709894E-4</c:v>
                </c:pt>
                <c:pt idx="4">
                  <c:v>2.8564634053880622E-4</c:v>
                </c:pt>
                <c:pt idx="5">
                  <c:v>2.8957963363449344E-4</c:v>
                </c:pt>
                <c:pt idx="6">
                  <c:v>2.9570952346194774E-4</c:v>
                </c:pt>
                <c:pt idx="7">
                  <c:v>2.9995779787224679E-4</c:v>
                </c:pt>
                <c:pt idx="8">
                  <c:v>2.8260088592059918E-4</c:v>
                </c:pt>
                <c:pt idx="9">
                  <c:v>3.0607859081141671E-4</c:v>
                </c:pt>
                <c:pt idx="10">
                  <c:v>3.6118336445923672E-4</c:v>
                </c:pt>
                <c:pt idx="11">
                  <c:v>5.0253446815953285E-4</c:v>
                </c:pt>
                <c:pt idx="12">
                  <c:v>9.5795804116665328E-4</c:v>
                </c:pt>
                <c:pt idx="13">
                  <c:v>1.5074995756969684E-3</c:v>
                </c:pt>
                <c:pt idx="14">
                  <c:v>2.7881232402680281E-3</c:v>
                </c:pt>
                <c:pt idx="15">
                  <c:v>4.3381833852438956E-3</c:v>
                </c:pt>
                <c:pt idx="16">
                  <c:v>7.7770914016725371E-3</c:v>
                </c:pt>
                <c:pt idx="17">
                  <c:v>1.6580723812551754E-2</c:v>
                </c:pt>
                <c:pt idx="18">
                  <c:v>3.0925364037159151E-2</c:v>
                </c:pt>
                <c:pt idx="19">
                  <c:v>6.2227835256916608E-2</c:v>
                </c:pt>
                <c:pt idx="20">
                  <c:v>0.13415116181986872</c:v>
                </c:pt>
                <c:pt idx="21">
                  <c:v>0.27860436947164285</c:v>
                </c:pt>
              </c:numCache>
            </c:numRef>
          </c:yVal>
          <c:smooth val="0"/>
          <c:extLst>
            <c:ext xmlns:c16="http://schemas.microsoft.com/office/drawing/2014/chart" uri="{C3380CC4-5D6E-409C-BE32-E72D297353CC}">
              <c16:uniqueId val="{00000003-C3B9-4BD5-BBC9-7D6101AD8478}"/>
            </c:ext>
          </c:extLst>
        </c:ser>
        <c:dLbls>
          <c:showLegendKey val="0"/>
          <c:showVal val="0"/>
          <c:showCatName val="0"/>
          <c:showSerName val="0"/>
          <c:showPercent val="0"/>
          <c:showBubbleSize val="0"/>
        </c:dLbls>
        <c:axId val="88427488"/>
        <c:axId val="88426240"/>
      </c:scatterChart>
      <c:valAx>
        <c:axId val="88427488"/>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6240"/>
        <c:crosses val="autoZero"/>
        <c:crossBetween val="midCat"/>
      </c:valAx>
      <c:valAx>
        <c:axId val="8842624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(7)'!$E$33</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(7)'!$E$34:$E$54</c:f>
              <c:numCache>
                <c:formatCode>General</c:formatCode>
                <c:ptCount val="21"/>
                <c:pt idx="0">
                  <c:v>1.811923762563623E-4</c:v>
                </c:pt>
                <c:pt idx="1">
                  <c:v>1.8163085993881152E-4</c:v>
                </c:pt>
                <c:pt idx="2">
                  <c:v>1.9105720996500075E-4</c:v>
                </c:pt>
                <c:pt idx="3">
                  <c:v>2.2974710691253485E-4</c:v>
                </c:pt>
                <c:pt idx="4">
                  <c:v>2.3696840509435509E-4</c:v>
                </c:pt>
                <c:pt idx="5">
                  <c:v>3.827906708994942E-4</c:v>
                </c:pt>
                <c:pt idx="6">
                  <c:v>3.8018016984127492E-4</c:v>
                </c:pt>
                <c:pt idx="7">
                  <c:v>6.197042771242734E-4</c:v>
                </c:pt>
                <c:pt idx="8">
                  <c:v>1.0260172856429541E-3</c:v>
                </c:pt>
                <c:pt idx="9">
                  <c:v>1.7274307225242931E-3</c:v>
                </c:pt>
                <c:pt idx="10">
                  <c:v>2.9560974722705404E-3</c:v>
                </c:pt>
                <c:pt idx="11">
                  <c:v>5.6742972194499235E-3</c:v>
                </c:pt>
                <c:pt idx="12">
                  <c:v>1.1532499648983169E-2</c:v>
                </c:pt>
                <c:pt idx="13">
                  <c:v>2.3658730871831415E-2</c:v>
                </c:pt>
                <c:pt idx="14">
                  <c:v>4.8813621117697749E-2</c:v>
                </c:pt>
                <c:pt idx="15">
                  <c:v>0.10489301786274649</c:v>
                </c:pt>
                <c:pt idx="16">
                  <c:v>0.23347021578184879</c:v>
                </c:pt>
                <c:pt idx="17">
                  <c:v>0.43887281578579146</c:v>
                </c:pt>
                <c:pt idx="18">
                  <c:v>0.88361693245127648</c:v>
                </c:pt>
                <c:pt idx="19">
                  <c:v>1.6127352407753328</c:v>
                </c:pt>
                <c:pt idx="20">
                  <c:v>3.3945661157455156</c:v>
                </c:pt>
              </c:numCache>
            </c:numRef>
          </c:yVal>
          <c:smooth val="0"/>
          <c:extLst>
            <c:ext xmlns:c16="http://schemas.microsoft.com/office/drawing/2014/chart" uri="{C3380CC4-5D6E-409C-BE32-E72D297353CC}">
              <c16:uniqueId val="{00000000-79E4-4FEE-A496-355AFBBD874F}"/>
            </c:ext>
          </c:extLst>
        </c:ser>
        <c:ser>
          <c:idx val="1"/>
          <c:order val="1"/>
          <c:tx>
            <c:strRef>
              <c:f>'Performance (7)'!$F$33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(7)'!$F$34:$F$54</c:f>
              <c:numCache>
                <c:formatCode>General</c:formatCode>
                <c:ptCount val="21"/>
                <c:pt idx="0">
                  <c:v>1.2514291897787206E-4</c:v>
                </c:pt>
                <c:pt idx="1">
                  <c:v>1.3080395261522181E-4</c:v>
                </c:pt>
                <c:pt idx="2">
                  <c:v>1.3908644060830238E-4</c:v>
                </c:pt>
                <c:pt idx="3">
                  <c:v>1.5985868130965366E-4</c:v>
                </c:pt>
                <c:pt idx="4">
                  <c:v>2.0246312120931795E-4</c:v>
                </c:pt>
                <c:pt idx="5">
                  <c:v>2.5607068180983326E-4</c:v>
                </c:pt>
                <c:pt idx="6">
                  <c:v>3.214383364085049E-4</c:v>
                </c:pt>
                <c:pt idx="7">
                  <c:v>5.7399351319434983E-4</c:v>
                </c:pt>
                <c:pt idx="8">
                  <c:v>9.4512142242309644E-4</c:v>
                </c:pt>
                <c:pt idx="9">
                  <c:v>1.7536388508926938E-3</c:v>
                </c:pt>
                <c:pt idx="10">
                  <c:v>2.930916335931952E-3</c:v>
                </c:pt>
                <c:pt idx="11">
                  <c:v>5.8143379549062358E-3</c:v>
                </c:pt>
                <c:pt idx="12">
                  <c:v>1.1350102966511063E-2</c:v>
                </c:pt>
                <c:pt idx="13">
                  <c:v>2.576700907633539E-2</c:v>
                </c:pt>
                <c:pt idx="14">
                  <c:v>4.9506663817646367E-2</c:v>
                </c:pt>
                <c:pt idx="15">
                  <c:v>0.10935498316939334</c:v>
                </c:pt>
                <c:pt idx="16">
                  <c:v>0.20658884577842895</c:v>
                </c:pt>
                <c:pt idx="17">
                  <c:v>0.45195568243974665</c:v>
                </c:pt>
                <c:pt idx="18">
                  <c:v>0.81978596577810592</c:v>
                </c:pt>
                <c:pt idx="19">
                  <c:v>1.6149421908163326</c:v>
                </c:pt>
                <c:pt idx="20">
                  <c:v>3.2334244658091897</c:v>
                </c:pt>
              </c:numCache>
            </c:numRef>
          </c:yVal>
          <c:smooth val="0"/>
          <c:extLst>
            <c:ext xmlns:c16="http://schemas.microsoft.com/office/drawing/2014/chart" uri="{C3380CC4-5D6E-409C-BE32-E72D297353CC}">
              <c16:uniqueId val="{00000001-79E4-4FEE-A496-355AFBBD874F}"/>
            </c:ext>
          </c:extLst>
        </c:ser>
        <c:ser>
          <c:idx val="2"/>
          <c:order val="2"/>
          <c:tx>
            <c:strRef>
              <c:f>'Performance (7)'!$G$33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(7)'!$G$34:$G$54</c:f>
              <c:numCache>
                <c:formatCode>General</c:formatCode>
                <c:ptCount val="21"/>
                <c:pt idx="0">
                  <c:v>1.7712383339877483E-3</c:v>
                </c:pt>
                <c:pt idx="1">
                  <c:v>2.0018817217776134E-3</c:v>
                </c:pt>
                <c:pt idx="2">
                  <c:v>2.7606050143062148E-3</c:v>
                </c:pt>
                <c:pt idx="3">
                  <c:v>3.4849310014806118E-3</c:v>
                </c:pt>
                <c:pt idx="4">
                  <c:v>2.0985918832999214E-3</c:v>
                </c:pt>
                <c:pt idx="5">
                  <c:v>2.4883617859405975E-3</c:v>
                </c:pt>
                <c:pt idx="6">
                  <c:v>2.5882085906455223E-3</c:v>
                </c:pt>
                <c:pt idx="7">
                  <c:v>2.5697046239999432E-3</c:v>
                </c:pt>
                <c:pt idx="8">
                  <c:v>3.5727773028426842E-3</c:v>
                </c:pt>
                <c:pt idx="9">
                  <c:v>4.4662147940481619E-3</c:v>
                </c:pt>
                <c:pt idx="10">
                  <c:v>6.7093593352415834E-3</c:v>
                </c:pt>
                <c:pt idx="11">
                  <c:v>1.1269866453798631E-2</c:v>
                </c:pt>
                <c:pt idx="12">
                  <c:v>2.2118670202947499E-2</c:v>
                </c:pt>
                <c:pt idx="13">
                  <c:v>5.0042374775917269E-2</c:v>
                </c:pt>
                <c:pt idx="14">
                  <c:v>8.2104837911009379E-2</c:v>
                </c:pt>
                <c:pt idx="15">
                  <c:v>0.19945003500777117</c:v>
                </c:pt>
                <c:pt idx="16">
                  <c:v>0.3063432422456247</c:v>
                </c:pt>
                <c:pt idx="17">
                  <c:v>0.64548612828057728</c:v>
                </c:pt>
                <c:pt idx="18">
                  <c:v>1.258020190751818</c:v>
                </c:pt>
                <c:pt idx="19">
                  <c:v>2.3997564657443995</c:v>
                </c:pt>
                <c:pt idx="20">
                  <c:v>4.9734313157938281</c:v>
                </c:pt>
              </c:numCache>
            </c:numRef>
          </c:yVal>
          <c:smooth val="0"/>
          <c:extLst>
            <c:ext xmlns:c16="http://schemas.microsoft.com/office/drawing/2014/chart" uri="{C3380CC4-5D6E-409C-BE32-E72D297353CC}">
              <c16:uniqueId val="{00000002-79E4-4FEE-A496-355AFBBD874F}"/>
            </c:ext>
          </c:extLst>
        </c:ser>
        <c:ser>
          <c:idx val="3"/>
          <c:order val="3"/>
          <c:tx>
            <c:strRef>
              <c:f>'Performance (7)'!$H$33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(7)'!$H$34:$H$54</c:f>
              <c:numCache>
                <c:formatCode>General</c:formatCode>
                <c:ptCount val="21"/>
                <c:pt idx="0">
                  <c:v>3.3530983327292321E-4</c:v>
                </c:pt>
                <c:pt idx="1">
                  <c:v>2.879469521028309E-4</c:v>
                </c:pt>
                <c:pt idx="2">
                  <c:v>2.7249525468876312E-4</c:v>
                </c:pt>
                <c:pt idx="3">
                  <c:v>2.7865390585248516E-4</c:v>
                </c:pt>
                <c:pt idx="4">
                  <c:v>2.8779923699954639E-4</c:v>
                </c:pt>
                <c:pt idx="5">
                  <c:v>2.8628031151946656E-4</c:v>
                </c:pt>
                <c:pt idx="6">
                  <c:v>2.7242383729177567E-4</c:v>
                </c:pt>
                <c:pt idx="7">
                  <c:v>3.0221288625367066E-4</c:v>
                </c:pt>
                <c:pt idx="8">
                  <c:v>3.9198986093321315E-4</c:v>
                </c:pt>
                <c:pt idx="9">
                  <c:v>4.097242154465466E-4</c:v>
                </c:pt>
                <c:pt idx="10">
                  <c:v>5.1864142158376727E-4</c:v>
                </c:pt>
                <c:pt idx="11">
                  <c:v>7.0959815622209958E-4</c:v>
                </c:pt>
                <c:pt idx="12">
                  <c:v>1.1201533146224488E-3</c:v>
                </c:pt>
                <c:pt idx="13">
                  <c:v>2.2163768246837167E-3</c:v>
                </c:pt>
                <c:pt idx="14">
                  <c:v>4.2831457895424144E-3</c:v>
                </c:pt>
                <c:pt idx="15">
                  <c:v>7.6011682149941823E-3</c:v>
                </c:pt>
                <c:pt idx="16">
                  <c:v>1.4197811232544058E-2</c:v>
                </c:pt>
                <c:pt idx="17">
                  <c:v>2.8889818170804733E-2</c:v>
                </c:pt>
                <c:pt idx="18">
                  <c:v>6.1371314465445012E-2</c:v>
                </c:pt>
                <c:pt idx="19">
                  <c:v>0.11159326743103408</c:v>
                </c:pt>
                <c:pt idx="20">
                  <c:v>0.24123136028948483</c:v>
                </c:pt>
              </c:numCache>
            </c:numRef>
          </c:yVal>
          <c:smooth val="0"/>
          <c:extLst>
            <c:ext xmlns:c16="http://schemas.microsoft.com/office/drawing/2014/chart" uri="{C3380CC4-5D6E-409C-BE32-E72D297353CC}">
              <c16:uniqueId val="{00000003-79E4-4FEE-A496-355AFBBD874F}"/>
            </c:ext>
          </c:extLst>
        </c:ser>
        <c:dLbls>
          <c:showLegendKey val="0"/>
          <c:showVal val="0"/>
          <c:showCatName val="0"/>
          <c:showSerName val="0"/>
          <c:showPercent val="0"/>
          <c:showBubbleSize val="0"/>
        </c:dLbls>
        <c:axId val="88427488"/>
        <c:axId val="88426656"/>
      </c:scatterChart>
      <c:valAx>
        <c:axId val="8842748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6656"/>
        <c:crosses val="autoZero"/>
        <c:crossBetween val="midCat"/>
      </c:valAx>
      <c:valAx>
        <c:axId val="8842665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(7)'!$E$60</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(7)'!$E$61:$E$81</c:f>
              <c:numCache>
                <c:formatCode>General</c:formatCode>
                <c:ptCount val="21"/>
                <c:pt idx="0">
                  <c:v>1.8878200933476432E-4</c:v>
                </c:pt>
                <c:pt idx="1">
                  <c:v>1.9160126391901141E-4</c:v>
                </c:pt>
                <c:pt idx="2">
                  <c:v>1.9714857443540001E-4</c:v>
                </c:pt>
                <c:pt idx="3">
                  <c:v>2.1795413065449744E-4</c:v>
                </c:pt>
                <c:pt idx="4">
                  <c:v>2.5359206528781977E-4</c:v>
                </c:pt>
                <c:pt idx="5">
                  <c:v>3.2513496895237426E-4</c:v>
                </c:pt>
                <c:pt idx="6">
                  <c:v>5.3285480358954292E-4</c:v>
                </c:pt>
                <c:pt idx="7">
                  <c:v>7.9371845930403502E-4</c:v>
                </c:pt>
                <c:pt idx="8">
                  <c:v>1.511025838720547E-3</c:v>
                </c:pt>
                <c:pt idx="9">
                  <c:v>2.1862581903040572E-3</c:v>
                </c:pt>
                <c:pt idx="10">
                  <c:v>4.4517374356819895E-3</c:v>
                </c:pt>
                <c:pt idx="11">
                  <c:v>8.9338157781559437E-3</c:v>
                </c:pt>
                <c:pt idx="12">
                  <c:v>1.9029272622625916E-2</c:v>
                </c:pt>
                <c:pt idx="13">
                  <c:v>3.707497392653436E-2</c:v>
                </c:pt>
                <c:pt idx="14">
                  <c:v>7.3906198130599773E-2</c:v>
                </c:pt>
                <c:pt idx="15">
                  <c:v>0.13320276314561869</c:v>
                </c:pt>
                <c:pt idx="16">
                  <c:v>0.28044423800196344</c:v>
                </c:pt>
                <c:pt idx="17">
                  <c:v>0.59790038800256795</c:v>
                </c:pt>
                <c:pt idx="18">
                  <c:v>1.1027669657805794</c:v>
                </c:pt>
                <c:pt idx="19">
                  <c:v>2.2443678657842661</c:v>
                </c:pt>
                <c:pt idx="20">
                  <c:v>4.842568815740929</c:v>
                </c:pt>
              </c:numCache>
            </c:numRef>
          </c:yVal>
          <c:smooth val="0"/>
          <c:extLst>
            <c:ext xmlns:c16="http://schemas.microsoft.com/office/drawing/2014/chart" uri="{C3380CC4-5D6E-409C-BE32-E72D297353CC}">
              <c16:uniqueId val="{00000000-B495-4F99-9894-FA334A38644B}"/>
            </c:ext>
          </c:extLst>
        </c:ser>
        <c:ser>
          <c:idx val="1"/>
          <c:order val="1"/>
          <c:tx>
            <c:strRef>
              <c:f>'Performance (7)'!$F$60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(7)'!$F$61:$F$81</c:f>
              <c:numCache>
                <c:formatCode>General</c:formatCode>
                <c:ptCount val="21"/>
                <c:pt idx="0">
                  <c:v>1.3892059913427838E-4</c:v>
                </c:pt>
                <c:pt idx="1">
                  <c:v>1.3927764868786318E-4</c:v>
                </c:pt>
                <c:pt idx="2">
                  <c:v>1.4611976735833321E-4</c:v>
                </c:pt>
                <c:pt idx="3">
                  <c:v>1.6422909389319032E-4</c:v>
                </c:pt>
                <c:pt idx="4">
                  <c:v>2.0562981707410126E-4</c:v>
                </c:pt>
                <c:pt idx="5">
                  <c:v>3.0476117421901575E-4</c:v>
                </c:pt>
                <c:pt idx="6">
                  <c:v>4.6614733654200589E-4</c:v>
                </c:pt>
                <c:pt idx="7">
                  <c:v>6.9831486148297741E-4</c:v>
                </c:pt>
                <c:pt idx="8">
                  <c:v>1.3744874354399668E-3</c:v>
                </c:pt>
                <c:pt idx="9">
                  <c:v>2.4033578261660683E-3</c:v>
                </c:pt>
                <c:pt idx="10">
                  <c:v>4.7723386529136547E-3</c:v>
                </c:pt>
                <c:pt idx="11">
                  <c:v>9.5595514374704187E-3</c:v>
                </c:pt>
                <c:pt idx="12">
                  <c:v>2.1403000820783506E-2</c:v>
                </c:pt>
                <c:pt idx="13">
                  <c:v>4.6761994750228464E-2</c:v>
                </c:pt>
                <c:pt idx="14">
                  <c:v>8.4223919110389733E-2</c:v>
                </c:pt>
                <c:pt idx="15">
                  <c:v>0.17193932244633481</c:v>
                </c:pt>
                <c:pt idx="16">
                  <c:v>0.31105447166824746</c:v>
                </c:pt>
                <c:pt idx="17">
                  <c:v>0.62102098800838668</c:v>
                </c:pt>
                <c:pt idx="18">
                  <c:v>1.2801262157705473</c:v>
                </c:pt>
                <c:pt idx="19">
                  <c:v>2.716952815707014</c:v>
                </c:pt>
                <c:pt idx="20">
                  <c:v>5.1018227657155926</c:v>
                </c:pt>
              </c:numCache>
            </c:numRef>
          </c:yVal>
          <c:smooth val="0"/>
          <c:extLst>
            <c:ext xmlns:c16="http://schemas.microsoft.com/office/drawing/2014/chart" uri="{C3380CC4-5D6E-409C-BE32-E72D297353CC}">
              <c16:uniqueId val="{00000001-B495-4F99-9894-FA334A38644B}"/>
            </c:ext>
          </c:extLst>
        </c:ser>
        <c:ser>
          <c:idx val="2"/>
          <c:order val="2"/>
          <c:tx>
            <c:strRef>
              <c:f>'Performance (7)'!$G$60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(7)'!$G$61:$G$81</c:f>
              <c:numCache>
                <c:formatCode>General</c:formatCode>
                <c:ptCount val="21"/>
                <c:pt idx="0">
                  <c:v>1.9302897516760929E-3</c:v>
                </c:pt>
                <c:pt idx="1">
                  <c:v>1.9373678386552565E-3</c:v>
                </c:pt>
                <c:pt idx="2">
                  <c:v>2.204023779769458E-3</c:v>
                </c:pt>
                <c:pt idx="3">
                  <c:v>2.2011722680341729E-3</c:v>
                </c:pt>
                <c:pt idx="4">
                  <c:v>2.5331081852598123E-3</c:v>
                </c:pt>
                <c:pt idx="5">
                  <c:v>3.2256424574542298E-3</c:v>
                </c:pt>
                <c:pt idx="6">
                  <c:v>5.7689603506880073E-3</c:v>
                </c:pt>
                <c:pt idx="7">
                  <c:v>9.1521888550272178E-3</c:v>
                </c:pt>
                <c:pt idx="8">
                  <c:v>1.2081297178610076E-2</c:v>
                </c:pt>
                <c:pt idx="9">
                  <c:v>2.3152996795786439E-2</c:v>
                </c:pt>
                <c:pt idx="10">
                  <c:v>4.1983679112374474E-2</c:v>
                </c:pt>
                <c:pt idx="11">
                  <c:v>8.8279018407304316E-2</c:v>
                </c:pt>
                <c:pt idx="12">
                  <c:v>0.16907290911070846</c:v>
                </c:pt>
                <c:pt idx="13">
                  <c:v>0.33924069912252175</c:v>
                </c:pt>
                <c:pt idx="14">
                  <c:v>0.62544371577369517</c:v>
                </c:pt>
                <c:pt idx="15">
                  <c:v>1.4136699407796236</c:v>
                </c:pt>
                <c:pt idx="16">
                  <c:v>2.5857511657298091</c:v>
                </c:pt>
                <c:pt idx="17">
                  <c:v>5.0652579657586152</c:v>
                </c:pt>
                <c:pt idx="18">
                  <c:v>9.7437088656557584</c:v>
                </c:pt>
                <c:pt idx="19">
                  <c:v>19.326338865732946</c:v>
                </c:pt>
                <c:pt idx="20">
                  <c:v>38.841709165772592</c:v>
                </c:pt>
              </c:numCache>
            </c:numRef>
          </c:yVal>
          <c:smooth val="0"/>
          <c:extLst>
            <c:ext xmlns:c16="http://schemas.microsoft.com/office/drawing/2014/chart" uri="{C3380CC4-5D6E-409C-BE32-E72D297353CC}">
              <c16:uniqueId val="{00000002-B495-4F99-9894-FA334A38644B}"/>
            </c:ext>
          </c:extLst>
        </c:ser>
        <c:ser>
          <c:idx val="3"/>
          <c:order val="3"/>
          <c:tx>
            <c:strRef>
              <c:f>'Performance (7)'!$H$60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(7)'!$H$61:$H$81</c:f>
              <c:numCache>
                <c:formatCode>General</c:formatCode>
                <c:ptCount val="21"/>
                <c:pt idx="0">
                  <c:v>2.6307710492264258E-4</c:v>
                </c:pt>
                <c:pt idx="1">
                  <c:v>2.4706000164207375E-4</c:v>
                </c:pt>
                <c:pt idx="2">
                  <c:v>2.4599525636496056E-4</c:v>
                </c:pt>
                <c:pt idx="3">
                  <c:v>2.5615806247112412E-4</c:v>
                </c:pt>
                <c:pt idx="4">
                  <c:v>2.5699276781874207E-4</c:v>
                </c:pt>
                <c:pt idx="5">
                  <c:v>2.7955263743175589E-4</c:v>
                </c:pt>
                <c:pt idx="6">
                  <c:v>2.743067537728718E-4</c:v>
                </c:pt>
                <c:pt idx="7">
                  <c:v>2.8467503315654773E-4</c:v>
                </c:pt>
                <c:pt idx="8">
                  <c:v>3.1901989878823191E-4</c:v>
                </c:pt>
                <c:pt idx="9">
                  <c:v>4.4897121000735346E-4</c:v>
                </c:pt>
                <c:pt idx="10">
                  <c:v>6.0116851356091397E-4</c:v>
                </c:pt>
                <c:pt idx="11">
                  <c:v>7.5779177188239595E-4</c:v>
                </c:pt>
                <c:pt idx="12">
                  <c:v>1.1476979492680709E-3</c:v>
                </c:pt>
                <c:pt idx="13">
                  <c:v>2.8487769144920363E-3</c:v>
                </c:pt>
                <c:pt idx="14">
                  <c:v>4.6733406339208071E-3</c:v>
                </c:pt>
                <c:pt idx="15">
                  <c:v>8.4551945893704353E-3</c:v>
                </c:pt>
                <c:pt idx="16">
                  <c:v>1.4874218158950984E-2</c:v>
                </c:pt>
                <c:pt idx="17">
                  <c:v>3.2744899228874476E-2</c:v>
                </c:pt>
                <c:pt idx="18">
                  <c:v>6.133473175127116E-2</c:v>
                </c:pt>
                <c:pt idx="19">
                  <c:v>0.12018373860790815</c:v>
                </c:pt>
                <c:pt idx="20">
                  <c:v>0.31799326947348661</c:v>
                </c:pt>
              </c:numCache>
            </c:numRef>
          </c:yVal>
          <c:smooth val="0"/>
          <c:extLst>
            <c:ext xmlns:c16="http://schemas.microsoft.com/office/drawing/2014/chart" uri="{C3380CC4-5D6E-409C-BE32-E72D297353CC}">
              <c16:uniqueId val="{00000003-B495-4F99-9894-FA334A38644B}"/>
            </c:ext>
          </c:extLst>
        </c:ser>
        <c:dLbls>
          <c:showLegendKey val="0"/>
          <c:showVal val="0"/>
          <c:showCatName val="0"/>
          <c:showSerName val="0"/>
          <c:showPercent val="0"/>
          <c:showBubbleSize val="0"/>
        </c:dLbls>
        <c:axId val="88427488"/>
        <c:axId val="88425408"/>
      </c:scatterChart>
      <c:valAx>
        <c:axId val="8842748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5408"/>
        <c:crosses val="autoZero"/>
        <c:crossBetween val="midCat"/>
      </c:valAx>
      <c:valAx>
        <c:axId val="8842540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(7)'!$E$87</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(7)'!$E$88:$E$106</c:f>
              <c:numCache>
                <c:formatCode>General</c:formatCode>
                <c:ptCount val="19"/>
                <c:pt idx="0">
                  <c:v>2.0717598548963327E-4</c:v>
                </c:pt>
                <c:pt idx="1">
                  <c:v>2.2004219415540488E-4</c:v>
                </c:pt>
                <c:pt idx="2">
                  <c:v>2.6707377865266112E-4</c:v>
                </c:pt>
                <c:pt idx="3">
                  <c:v>3.6393239770090489E-4</c:v>
                </c:pt>
                <c:pt idx="4">
                  <c:v>8.737676797668896E-4</c:v>
                </c:pt>
                <c:pt idx="5">
                  <c:v>7.6022574732145809E-4</c:v>
                </c:pt>
                <c:pt idx="6">
                  <c:v>1.3647445766798087E-3</c:v>
                </c:pt>
                <c:pt idx="7">
                  <c:v>2.4254938422138567E-3</c:v>
                </c:pt>
                <c:pt idx="8">
                  <c:v>4.6998061354392578E-3</c:v>
                </c:pt>
                <c:pt idx="9">
                  <c:v>9.4575531126397262E-3</c:v>
                </c:pt>
                <c:pt idx="10">
                  <c:v>1.9601900680053373E-2</c:v>
                </c:pt>
                <c:pt idx="11">
                  <c:v>4.0114452978768388E-2</c:v>
                </c:pt>
                <c:pt idx="12">
                  <c:v>8.1241112554197553E-2</c:v>
                </c:pt>
                <c:pt idx="13">
                  <c:v>0.18751565837725565</c:v>
                </c:pt>
                <c:pt idx="14">
                  <c:v>0.34763863911000237</c:v>
                </c:pt>
                <c:pt idx="15">
                  <c:v>0.72165565149982258</c:v>
                </c:pt>
                <c:pt idx="16">
                  <c:v>1.5858034157978231</c:v>
                </c:pt>
                <c:pt idx="17">
                  <c:v>3.1400338158096979</c:v>
                </c:pt>
                <c:pt idx="18">
                  <c:v>5.8791379657892371</c:v>
                </c:pt>
              </c:numCache>
            </c:numRef>
          </c:yVal>
          <c:smooth val="0"/>
          <c:extLst>
            <c:ext xmlns:c16="http://schemas.microsoft.com/office/drawing/2014/chart" uri="{C3380CC4-5D6E-409C-BE32-E72D297353CC}">
              <c16:uniqueId val="{00000000-4EA0-4BE3-B05E-7C0370D54A33}"/>
            </c:ext>
          </c:extLst>
        </c:ser>
        <c:ser>
          <c:idx val="1"/>
          <c:order val="1"/>
          <c:tx>
            <c:strRef>
              <c:f>'Performance (7)'!$F$87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(7)'!$F$88:$F$106</c:f>
              <c:numCache>
                <c:formatCode>General</c:formatCode>
                <c:ptCount val="19"/>
                <c:pt idx="0">
                  <c:v>1.4013484743368443E-4</c:v>
                </c:pt>
                <c:pt idx="1">
                  <c:v>1.9661886487019718E-4</c:v>
                </c:pt>
                <c:pt idx="2">
                  <c:v>2.2770691171679393E-4</c:v>
                </c:pt>
                <c:pt idx="3">
                  <c:v>2.9225207913073669E-4</c:v>
                </c:pt>
                <c:pt idx="4">
                  <c:v>4.5991117231536317E-4</c:v>
                </c:pt>
                <c:pt idx="5">
                  <c:v>6.9226995746574766E-4</c:v>
                </c:pt>
                <c:pt idx="6">
                  <c:v>1.2358358326608825E-3</c:v>
                </c:pt>
                <c:pt idx="7">
                  <c:v>2.3110591978111037E-3</c:v>
                </c:pt>
                <c:pt idx="8">
                  <c:v>4.5423876869691198E-3</c:v>
                </c:pt>
                <c:pt idx="9">
                  <c:v>1.0033509954406439E-2</c:v>
                </c:pt>
                <c:pt idx="10">
                  <c:v>3.117094217506778E-2</c:v>
                </c:pt>
                <c:pt idx="11">
                  <c:v>3.8306641350665471E-2</c:v>
                </c:pt>
                <c:pt idx="12">
                  <c:v>7.5729979210357984E-2</c:v>
                </c:pt>
                <c:pt idx="13">
                  <c:v>0.16416563674866838</c:v>
                </c:pt>
                <c:pt idx="14">
                  <c:v>0.34507327244385927</c:v>
                </c:pt>
                <c:pt idx="15">
                  <c:v>0.73393378008147636</c:v>
                </c:pt>
                <c:pt idx="16">
                  <c:v>1.4511090157871926</c:v>
                </c:pt>
                <c:pt idx="17">
                  <c:v>2.7422116157218674</c:v>
                </c:pt>
                <c:pt idx="18">
                  <c:v>6.0269052658082778</c:v>
                </c:pt>
              </c:numCache>
            </c:numRef>
          </c:yVal>
          <c:smooth val="0"/>
          <c:extLst>
            <c:ext xmlns:c16="http://schemas.microsoft.com/office/drawing/2014/chart" uri="{C3380CC4-5D6E-409C-BE32-E72D297353CC}">
              <c16:uniqueId val="{00000001-4EA0-4BE3-B05E-7C0370D54A33}"/>
            </c:ext>
          </c:extLst>
        </c:ser>
        <c:ser>
          <c:idx val="2"/>
          <c:order val="2"/>
          <c:tx>
            <c:strRef>
              <c:f>'Performance (7)'!$G$87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(7)'!$G$88:$G$106</c:f>
              <c:numCache>
                <c:formatCode>General</c:formatCode>
                <c:ptCount val="19"/>
                <c:pt idx="0">
                  <c:v>1.9464736686181274E-3</c:v>
                </c:pt>
                <c:pt idx="1">
                  <c:v>3.5170020007632163E-3</c:v>
                </c:pt>
                <c:pt idx="2">
                  <c:v>2.3553393726720795E-3</c:v>
                </c:pt>
                <c:pt idx="3">
                  <c:v>4.2806390427872531E-3</c:v>
                </c:pt>
                <c:pt idx="4">
                  <c:v>2.6149205997097061E-3</c:v>
                </c:pt>
                <c:pt idx="5">
                  <c:v>2.947623663410389E-3</c:v>
                </c:pt>
                <c:pt idx="6">
                  <c:v>3.955630516507545E-3</c:v>
                </c:pt>
                <c:pt idx="7">
                  <c:v>6.0246832689445241E-3</c:v>
                </c:pt>
                <c:pt idx="8">
                  <c:v>1.0205015573860906E-2</c:v>
                </c:pt>
                <c:pt idx="9">
                  <c:v>2.152034646473755E-2</c:v>
                </c:pt>
                <c:pt idx="10">
                  <c:v>4.7177565778496779E-2</c:v>
                </c:pt>
                <c:pt idx="11">
                  <c:v>6.7690298208283331E-2</c:v>
                </c:pt>
                <c:pt idx="12">
                  <c:v>0.13889869280649916</c:v>
                </c:pt>
                <c:pt idx="13">
                  <c:v>0.25682404078234455</c:v>
                </c:pt>
                <c:pt idx="14">
                  <c:v>0.5166489857800165</c:v>
                </c:pt>
                <c:pt idx="15">
                  <c:v>1.0426620257871086</c:v>
                </c:pt>
                <c:pt idx="16">
                  <c:v>2.0867823658208535</c:v>
                </c:pt>
                <c:pt idx="17">
                  <c:v>4.4490459157937998</c:v>
                </c:pt>
                <c:pt idx="18">
                  <c:v>8.6883973657937581</c:v>
                </c:pt>
              </c:numCache>
            </c:numRef>
          </c:yVal>
          <c:smooth val="0"/>
          <c:extLst>
            <c:ext xmlns:c16="http://schemas.microsoft.com/office/drawing/2014/chart" uri="{C3380CC4-5D6E-409C-BE32-E72D297353CC}">
              <c16:uniqueId val="{00000002-4EA0-4BE3-B05E-7C0370D54A33}"/>
            </c:ext>
          </c:extLst>
        </c:ser>
        <c:ser>
          <c:idx val="3"/>
          <c:order val="3"/>
          <c:tx>
            <c:strRef>
              <c:f>'Performance (7)'!$H$87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(7)'!$H$88:$H$106</c:f>
              <c:numCache>
                <c:formatCode>General</c:formatCode>
                <c:ptCount val="19"/>
                <c:pt idx="0">
                  <c:v>3.0860382038003681E-4</c:v>
                </c:pt>
                <c:pt idx="1">
                  <c:v>3.073558590338448E-4</c:v>
                </c:pt>
                <c:pt idx="2">
                  <c:v>3.1056492763688288E-4</c:v>
                </c:pt>
                <c:pt idx="3">
                  <c:v>3.2811710400985488E-4</c:v>
                </c:pt>
                <c:pt idx="4">
                  <c:v>3.2659911133193722E-4</c:v>
                </c:pt>
                <c:pt idx="5">
                  <c:v>3.5310744766395112E-4</c:v>
                </c:pt>
                <c:pt idx="6">
                  <c:v>4.7776190202961164E-4</c:v>
                </c:pt>
                <c:pt idx="7">
                  <c:v>5.139906269883977E-4</c:v>
                </c:pt>
                <c:pt idx="8">
                  <c:v>7.8352972615728885E-4</c:v>
                </c:pt>
                <c:pt idx="9">
                  <c:v>1.9988815020258806E-3</c:v>
                </c:pt>
                <c:pt idx="10">
                  <c:v>1.6955740281357982E-3</c:v>
                </c:pt>
                <c:pt idx="11">
                  <c:v>2.270588257934547E-3</c:v>
                </c:pt>
                <c:pt idx="12">
                  <c:v>3.3876989076659495E-3</c:v>
                </c:pt>
                <c:pt idx="13">
                  <c:v>6.5620729149642142E-3</c:v>
                </c:pt>
                <c:pt idx="14">
                  <c:v>1.1559085401562516E-2</c:v>
                </c:pt>
                <c:pt idx="15">
                  <c:v>2.6652840692484452E-2</c:v>
                </c:pt>
                <c:pt idx="16">
                  <c:v>4.3931862821353911E-2</c:v>
                </c:pt>
                <c:pt idx="17">
                  <c:v>9.2937711211438637E-2</c:v>
                </c:pt>
                <c:pt idx="18">
                  <c:v>0.16702659637746556</c:v>
                </c:pt>
              </c:numCache>
            </c:numRef>
          </c:yVal>
          <c:smooth val="0"/>
          <c:extLst>
            <c:ext xmlns:c16="http://schemas.microsoft.com/office/drawing/2014/chart" uri="{C3380CC4-5D6E-409C-BE32-E72D297353CC}">
              <c16:uniqueId val="{00000003-4EA0-4BE3-B05E-7C0370D54A33}"/>
            </c:ext>
          </c:extLst>
        </c:ser>
        <c:dLbls>
          <c:showLegendKey val="0"/>
          <c:showVal val="0"/>
          <c:showCatName val="0"/>
          <c:showSerName val="0"/>
          <c:showPercent val="0"/>
          <c:showBubbleSize val="0"/>
        </c:dLbls>
        <c:axId val="88427488"/>
        <c:axId val="88425824"/>
      </c:scatterChart>
      <c:valAx>
        <c:axId val="88427488"/>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5824"/>
        <c:crosses val="autoZero"/>
        <c:crossBetween val="midCat"/>
      </c:valAx>
      <c:valAx>
        <c:axId val="8842582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(7)'!$E$114</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(7)'!$E$115:$E$128</c:f>
              <c:numCache>
                <c:formatCode>General</c:formatCode>
                <c:ptCount val="14"/>
                <c:pt idx="0">
                  <c:v>2.1010868099066111E-4</c:v>
                </c:pt>
                <c:pt idx="1">
                  <c:v>2.1433898399322247E-4</c:v>
                </c:pt>
                <c:pt idx="2">
                  <c:v>2.4262432576858199E-4</c:v>
                </c:pt>
                <c:pt idx="3">
                  <c:v>3.1399057434420891E-4</c:v>
                </c:pt>
                <c:pt idx="4">
                  <c:v>4.0968569805410363E-4</c:v>
                </c:pt>
                <c:pt idx="5">
                  <c:v>7.0777135100607343E-4</c:v>
                </c:pt>
                <c:pt idx="6">
                  <c:v>1.0715813699704502E-3</c:v>
                </c:pt>
                <c:pt idx="7">
                  <c:v>1.8971838213575664E-3</c:v>
                </c:pt>
                <c:pt idx="8">
                  <c:v>3.6086440860634249E-3</c:v>
                </c:pt>
                <c:pt idx="9">
                  <c:v>9.4661265730704037E-3</c:v>
                </c:pt>
                <c:pt idx="10">
                  <c:v>1.432977007566048E-2</c:v>
                </c:pt>
                <c:pt idx="11">
                  <c:v>2.8793836467697006E-2</c:v>
                </c:pt>
                <c:pt idx="12">
                  <c:v>6.5036078766015498E-2</c:v>
                </c:pt>
                <c:pt idx="13">
                  <c:v>0.13830993875294434</c:v>
                </c:pt>
              </c:numCache>
            </c:numRef>
          </c:yVal>
          <c:smooth val="0"/>
          <c:extLst>
            <c:ext xmlns:c16="http://schemas.microsoft.com/office/drawing/2014/chart" uri="{C3380CC4-5D6E-409C-BE32-E72D297353CC}">
              <c16:uniqueId val="{00000000-F264-47EF-ABE3-4AB055516D97}"/>
            </c:ext>
          </c:extLst>
        </c:ser>
        <c:ser>
          <c:idx val="1"/>
          <c:order val="1"/>
          <c:tx>
            <c:strRef>
              <c:f>'Performance (7)'!$F$114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(7)'!$F$115:$F$128</c:f>
              <c:numCache>
                <c:formatCode>General</c:formatCode>
                <c:ptCount val="14"/>
                <c:pt idx="0">
                  <c:v>1.4466691955268722E-4</c:v>
                </c:pt>
                <c:pt idx="1">
                  <c:v>1.6196572401328146E-4</c:v>
                </c:pt>
                <c:pt idx="2">
                  <c:v>1.8615487220272832E-4</c:v>
                </c:pt>
                <c:pt idx="3">
                  <c:v>2.3732495211831143E-4</c:v>
                </c:pt>
                <c:pt idx="4">
                  <c:v>3.5703584930119584E-4</c:v>
                </c:pt>
                <c:pt idx="5">
                  <c:v>6.4299479306487682E-4</c:v>
                </c:pt>
                <c:pt idx="6">
                  <c:v>1.0394649620850426E-3</c:v>
                </c:pt>
                <c:pt idx="7">
                  <c:v>1.8772049493979567E-3</c:v>
                </c:pt>
                <c:pt idx="8">
                  <c:v>4.1678312203901526E-3</c:v>
                </c:pt>
                <c:pt idx="9">
                  <c:v>7.5105455078497982E-3</c:v>
                </c:pt>
                <c:pt idx="10">
                  <c:v>1.4312595778184145E-2</c:v>
                </c:pt>
                <c:pt idx="11">
                  <c:v>2.9599208973729845E-2</c:v>
                </c:pt>
                <c:pt idx="12">
                  <c:v>6.4137936290549716E-2</c:v>
                </c:pt>
                <c:pt idx="13">
                  <c:v>0.12211070625479045</c:v>
                </c:pt>
              </c:numCache>
            </c:numRef>
          </c:yVal>
          <c:smooth val="0"/>
          <c:extLst>
            <c:ext xmlns:c16="http://schemas.microsoft.com/office/drawing/2014/chart" uri="{C3380CC4-5D6E-409C-BE32-E72D297353CC}">
              <c16:uniqueId val="{00000001-F264-47EF-ABE3-4AB055516D97}"/>
            </c:ext>
          </c:extLst>
        </c:ser>
        <c:ser>
          <c:idx val="2"/>
          <c:order val="2"/>
          <c:tx>
            <c:strRef>
              <c:f>'Performance (7)'!$G$114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(7)'!$G$115:$G$128</c:f>
              <c:numCache>
                <c:formatCode>General</c:formatCode>
                <c:ptCount val="14"/>
                <c:pt idx="0">
                  <c:v>2.0995050787015546E-3</c:v>
                </c:pt>
                <c:pt idx="1">
                  <c:v>2.0021616397565716E-3</c:v>
                </c:pt>
                <c:pt idx="2">
                  <c:v>2.1005459296887189E-3</c:v>
                </c:pt>
                <c:pt idx="3">
                  <c:v>2.23200736266357E-3</c:v>
                </c:pt>
                <c:pt idx="4">
                  <c:v>3.0745214772798343E-3</c:v>
                </c:pt>
                <c:pt idx="5">
                  <c:v>3.927005872443266E-3</c:v>
                </c:pt>
                <c:pt idx="6">
                  <c:v>7.5068913032639321E-3</c:v>
                </c:pt>
                <c:pt idx="7">
                  <c:v>1.9914852231631249E-2</c:v>
                </c:pt>
                <c:pt idx="8">
                  <c:v>6.7032765777953904E-2</c:v>
                </c:pt>
                <c:pt idx="9">
                  <c:v>0.24765522768578557</c:v>
                </c:pt>
                <c:pt idx="10">
                  <c:v>0.94559743245366812</c:v>
                </c:pt>
                <c:pt idx="11">
                  <c:v>3.4495220658687735</c:v>
                </c:pt>
                <c:pt idx="12">
                  <c:v>16.116477665662938</c:v>
                </c:pt>
                <c:pt idx="13">
                  <c:v>58.665585365783592</c:v>
                </c:pt>
              </c:numCache>
            </c:numRef>
          </c:yVal>
          <c:smooth val="0"/>
          <c:extLst>
            <c:ext xmlns:c16="http://schemas.microsoft.com/office/drawing/2014/chart" uri="{C3380CC4-5D6E-409C-BE32-E72D297353CC}">
              <c16:uniqueId val="{00000002-F264-47EF-ABE3-4AB055516D97}"/>
            </c:ext>
          </c:extLst>
        </c:ser>
        <c:ser>
          <c:idx val="3"/>
          <c:order val="3"/>
          <c:tx>
            <c:strRef>
              <c:f>'Performance (7)'!$H$114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(7)'!$H$115:$H$128</c:f>
              <c:numCache>
                <c:formatCode>General</c:formatCode>
                <c:ptCount val="14"/>
                <c:pt idx="0">
                  <c:v>2.5220172900294749E-4</c:v>
                </c:pt>
                <c:pt idx="1">
                  <c:v>2.7494004987061111E-4</c:v>
                </c:pt>
                <c:pt idx="2">
                  <c:v>2.9810665106286434E-4</c:v>
                </c:pt>
                <c:pt idx="3">
                  <c:v>3.4406911764639736E-4</c:v>
                </c:pt>
                <c:pt idx="4">
                  <c:v>4.2680431957495003E-4</c:v>
                </c:pt>
                <c:pt idx="5">
                  <c:v>5.579185165643859E-4</c:v>
                </c:pt>
                <c:pt idx="6">
                  <c:v>9.0717548371967865E-4</c:v>
                </c:pt>
                <c:pt idx="7">
                  <c:v>1.417361477229592E-3</c:v>
                </c:pt>
                <c:pt idx="8">
                  <c:v>2.6641991835568723E-3</c:v>
                </c:pt>
                <c:pt idx="9">
                  <c:v>4.8391961713506694E-3</c:v>
                </c:pt>
                <c:pt idx="10">
                  <c:v>1.0355584361895785E-2</c:v>
                </c:pt>
                <c:pt idx="11">
                  <c:v>2.0450408004548646E-2</c:v>
                </c:pt>
                <c:pt idx="12">
                  <c:v>4.3174300803365026E-2</c:v>
                </c:pt>
                <c:pt idx="13">
                  <c:v>8.1106169711369872E-2</c:v>
                </c:pt>
              </c:numCache>
            </c:numRef>
          </c:yVal>
          <c:smooth val="0"/>
          <c:extLst>
            <c:ext xmlns:c16="http://schemas.microsoft.com/office/drawing/2014/chart" uri="{C3380CC4-5D6E-409C-BE32-E72D297353CC}">
              <c16:uniqueId val="{00000003-F264-47EF-ABE3-4AB055516D97}"/>
            </c:ext>
          </c:extLst>
        </c:ser>
        <c:dLbls>
          <c:showLegendKey val="0"/>
          <c:showVal val="0"/>
          <c:showCatName val="0"/>
          <c:showSerName val="0"/>
          <c:showPercent val="0"/>
          <c:showBubbleSize val="0"/>
        </c:dLbls>
        <c:axId val="54108256"/>
        <c:axId val="54109920"/>
      </c:scatterChart>
      <c:valAx>
        <c:axId val="54108256"/>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9920"/>
        <c:crosses val="autoZero"/>
        <c:crossBetween val="midCat"/>
      </c:valAx>
      <c:valAx>
        <c:axId val="5410992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82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(7)'!$E$141</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(7)'!$E$142:$E$156</c:f>
              <c:numCache>
                <c:formatCode>General</c:formatCode>
                <c:ptCount val="15"/>
                <c:pt idx="0">
                  <c:v>1.0598101794603913E-2</c:v>
                </c:pt>
                <c:pt idx="1">
                  <c:v>9.434147853225135E-3</c:v>
                </c:pt>
                <c:pt idx="2">
                  <c:v>1.1298746590302746E-2</c:v>
                </c:pt>
                <c:pt idx="3">
                  <c:v>1.1016836482969949E-2</c:v>
                </c:pt>
                <c:pt idx="4">
                  <c:v>1.5532808324274583E-2</c:v>
                </c:pt>
                <c:pt idx="5">
                  <c:v>2.5093472777339629E-2</c:v>
                </c:pt>
                <c:pt idx="6">
                  <c:v>3.6243054907266384E-2</c:v>
                </c:pt>
                <c:pt idx="7">
                  <c:v>6.58506013048379E-2</c:v>
                </c:pt>
                <c:pt idx="8">
                  <c:v>0.12281947797167921</c:v>
                </c:pt>
                <c:pt idx="9">
                  <c:v>0.22852722486828497</c:v>
                </c:pt>
                <c:pt idx="10">
                  <c:v>0.47703483849137646</c:v>
                </c:pt>
                <c:pt idx="11">
                  <c:v>1.0596952857768023</c:v>
                </c:pt>
                <c:pt idx="12">
                  <c:v>1.981273965771172</c:v>
                </c:pt>
                <c:pt idx="13">
                  <c:v>3.931536965709352</c:v>
                </c:pt>
                <c:pt idx="14">
                  <c:v>8.7372791657077009</c:v>
                </c:pt>
              </c:numCache>
            </c:numRef>
          </c:yVal>
          <c:smooth val="0"/>
          <c:extLst>
            <c:ext xmlns:c16="http://schemas.microsoft.com/office/drawing/2014/chart" uri="{C3380CC4-5D6E-409C-BE32-E72D297353CC}">
              <c16:uniqueId val="{00000000-3A23-455E-8319-501A81E62F0E}"/>
            </c:ext>
          </c:extLst>
        </c:ser>
        <c:ser>
          <c:idx val="1"/>
          <c:order val="1"/>
          <c:tx>
            <c:strRef>
              <c:f>'Performance (7)'!$F$141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(7)'!$F$142:$F$156</c:f>
              <c:numCache>
                <c:formatCode>General</c:formatCode>
                <c:ptCount val="15"/>
                <c:pt idx="0">
                  <c:v>8.415446586379929E-3</c:v>
                </c:pt>
                <c:pt idx="1">
                  <c:v>8.7146690883141385E-3</c:v>
                </c:pt>
                <c:pt idx="2">
                  <c:v>1.0678793341873778E-2</c:v>
                </c:pt>
                <c:pt idx="3">
                  <c:v>1.0783766424869156E-2</c:v>
                </c:pt>
                <c:pt idx="4">
                  <c:v>1.7302738881296284E-2</c:v>
                </c:pt>
                <c:pt idx="5">
                  <c:v>2.2644649035153567E-2</c:v>
                </c:pt>
                <c:pt idx="6">
                  <c:v>4.0041239377283488E-2</c:v>
                </c:pt>
                <c:pt idx="7">
                  <c:v>6.3895207550383901E-2</c:v>
                </c:pt>
                <c:pt idx="8">
                  <c:v>0.11628291804817886</c:v>
                </c:pt>
                <c:pt idx="9">
                  <c:v>0.22238960055295276</c:v>
                </c:pt>
                <c:pt idx="10">
                  <c:v>0.43964122410089246</c:v>
                </c:pt>
                <c:pt idx="11">
                  <c:v>0.89912946578194541</c:v>
                </c:pt>
                <c:pt idx="12">
                  <c:v>1.7883072324881191</c:v>
                </c:pt>
                <c:pt idx="13">
                  <c:v>3.5809152657717327</c:v>
                </c:pt>
                <c:pt idx="14">
                  <c:v>8.6674430658427859</c:v>
                </c:pt>
              </c:numCache>
            </c:numRef>
          </c:yVal>
          <c:smooth val="0"/>
          <c:extLst>
            <c:ext xmlns:c16="http://schemas.microsoft.com/office/drawing/2014/chart" uri="{C3380CC4-5D6E-409C-BE32-E72D297353CC}">
              <c16:uniqueId val="{00000001-3A23-455E-8319-501A81E62F0E}"/>
            </c:ext>
          </c:extLst>
        </c:ser>
        <c:ser>
          <c:idx val="2"/>
          <c:order val="2"/>
          <c:tx>
            <c:strRef>
              <c:f>'Performance (7)'!$G$141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(7)'!$G$142:$G$156</c:f>
              <c:numCache>
                <c:formatCode>General</c:formatCode>
                <c:ptCount val="15"/>
                <c:pt idx="0">
                  <c:v>2.3482317890794399E-2</c:v>
                </c:pt>
                <c:pt idx="1">
                  <c:v>2.5093010277892461E-2</c:v>
                </c:pt>
                <c:pt idx="2">
                  <c:v>2.5249549616780272E-2</c:v>
                </c:pt>
                <c:pt idx="3">
                  <c:v>2.5874211138373036E-2</c:v>
                </c:pt>
                <c:pt idx="4">
                  <c:v>3.6174709661439722E-2</c:v>
                </c:pt>
                <c:pt idx="5">
                  <c:v>3.1494887790457671E-2</c:v>
                </c:pt>
                <c:pt idx="6">
                  <c:v>3.2934607225630283E-2</c:v>
                </c:pt>
                <c:pt idx="7">
                  <c:v>3.8877607637351166E-2</c:v>
                </c:pt>
                <c:pt idx="8">
                  <c:v>5.0329839779702013E-2</c:v>
                </c:pt>
                <c:pt idx="9">
                  <c:v>9.0132108632813734E-2</c:v>
                </c:pt>
                <c:pt idx="10">
                  <c:v>0.28547152133427406</c:v>
                </c:pt>
                <c:pt idx="11">
                  <c:v>0.63229017829563006</c:v>
                </c:pt>
                <c:pt idx="12">
                  <c:v>2.0777080990537242</c:v>
                </c:pt>
                <c:pt idx="13">
                  <c:v>8.1563698658106709</c:v>
                </c:pt>
                <c:pt idx="14">
                  <c:v>50.206020765643736</c:v>
                </c:pt>
              </c:numCache>
            </c:numRef>
          </c:yVal>
          <c:smooth val="0"/>
          <c:extLst>
            <c:ext xmlns:c16="http://schemas.microsoft.com/office/drawing/2014/chart" uri="{C3380CC4-5D6E-409C-BE32-E72D297353CC}">
              <c16:uniqueId val="{00000002-3A23-455E-8319-501A81E62F0E}"/>
            </c:ext>
          </c:extLst>
        </c:ser>
        <c:ser>
          <c:idx val="3"/>
          <c:order val="3"/>
          <c:tx>
            <c:strRef>
              <c:f>'Performance (7)'!$H$141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(7)'!$H$142:$H$156</c:f>
              <c:numCache>
                <c:formatCode>General</c:formatCode>
                <c:ptCount val="15"/>
                <c:pt idx="0">
                  <c:v>1.3575222582168848E-3</c:v>
                </c:pt>
                <c:pt idx="1">
                  <c:v>2.5965974625063244E-3</c:v>
                </c:pt>
                <c:pt idx="2">
                  <c:v>2.736231149060317E-3</c:v>
                </c:pt>
                <c:pt idx="3">
                  <c:v>1.7911801972722464E-3</c:v>
                </c:pt>
                <c:pt idx="4">
                  <c:v>1.3751392036744127E-3</c:v>
                </c:pt>
                <c:pt idx="5">
                  <c:v>1.8478651845267938E-3</c:v>
                </c:pt>
                <c:pt idx="6">
                  <c:v>2.5796152376891439E-3</c:v>
                </c:pt>
                <c:pt idx="7">
                  <c:v>2.4887747238672426E-3</c:v>
                </c:pt>
                <c:pt idx="8">
                  <c:v>4.0361113135853072E-3</c:v>
                </c:pt>
                <c:pt idx="9">
                  <c:v>1.0019317924252782E-2</c:v>
                </c:pt>
                <c:pt idx="10">
                  <c:v>9.9297735101477585E-3</c:v>
                </c:pt>
                <c:pt idx="11">
                  <c:v>2.1975722286434303E-2</c:v>
                </c:pt>
                <c:pt idx="12">
                  <c:v>5.0673264175825752E-2</c:v>
                </c:pt>
                <c:pt idx="13">
                  <c:v>9.8150129345874484E-2</c:v>
                </c:pt>
                <c:pt idx="14">
                  <c:v>0.14027104885396702</c:v>
                </c:pt>
              </c:numCache>
            </c:numRef>
          </c:yVal>
          <c:smooth val="0"/>
          <c:extLst>
            <c:ext xmlns:c16="http://schemas.microsoft.com/office/drawing/2014/chart" uri="{C3380CC4-5D6E-409C-BE32-E72D297353CC}">
              <c16:uniqueId val="{00000003-3A23-455E-8319-501A81E62F0E}"/>
            </c:ext>
          </c:extLst>
        </c:ser>
        <c:dLbls>
          <c:showLegendKey val="0"/>
          <c:showVal val="0"/>
          <c:showCatName val="0"/>
          <c:showSerName val="0"/>
          <c:showPercent val="0"/>
          <c:showBubbleSize val="0"/>
        </c:dLbls>
        <c:axId val="54108256"/>
        <c:axId val="54108672"/>
      </c:scatterChart>
      <c:valAx>
        <c:axId val="54108256"/>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8672"/>
        <c:crosses val="autoZero"/>
        <c:crossBetween val="midCat"/>
      </c:valAx>
      <c:valAx>
        <c:axId val="5410867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82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(7)'!$E$168</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(7)'!$E$169:$E$183</c:f>
              <c:numCache>
                <c:formatCode>General</c:formatCode>
                <c:ptCount val="15"/>
                <c:pt idx="0">
                  <c:v>2.5177629597395279E-2</c:v>
                </c:pt>
                <c:pt idx="1">
                  <c:v>2.8862353133552534E-2</c:v>
                </c:pt>
                <c:pt idx="2">
                  <c:v>2.618465321201565E-2</c:v>
                </c:pt>
                <c:pt idx="3">
                  <c:v>2.9063171591652056E-2</c:v>
                </c:pt>
                <c:pt idx="4">
                  <c:v>3.4994932911381275E-2</c:v>
                </c:pt>
                <c:pt idx="5">
                  <c:v>6.4496846548597178E-2</c:v>
                </c:pt>
                <c:pt idx="6">
                  <c:v>5.5679532443966402E-2</c:v>
                </c:pt>
                <c:pt idx="7">
                  <c:v>8.5131489507868432E-2</c:v>
                </c:pt>
                <c:pt idx="8">
                  <c:v>0.15538661426266556</c:v>
                </c:pt>
                <c:pt idx="9">
                  <c:v>0.25936279577127197</c:v>
                </c:pt>
                <c:pt idx="10">
                  <c:v>0.49119090215015437</c:v>
                </c:pt>
                <c:pt idx="11">
                  <c:v>0.97208999910005522</c:v>
                </c:pt>
                <c:pt idx="12">
                  <c:v>2.0148139991184557</c:v>
                </c:pt>
                <c:pt idx="13">
                  <c:v>4.2352066657591472</c:v>
                </c:pt>
                <c:pt idx="14">
                  <c:v>9.3678896659372235</c:v>
                </c:pt>
              </c:numCache>
            </c:numRef>
          </c:yVal>
          <c:smooth val="0"/>
          <c:extLst>
            <c:ext xmlns:c16="http://schemas.microsoft.com/office/drawing/2014/chart" uri="{C3380CC4-5D6E-409C-BE32-E72D297353CC}">
              <c16:uniqueId val="{00000000-6C6F-4330-9BFF-6711666C9BC5}"/>
            </c:ext>
          </c:extLst>
        </c:ser>
        <c:ser>
          <c:idx val="1"/>
          <c:order val="1"/>
          <c:tx>
            <c:strRef>
              <c:f>'Performance (7)'!$F$168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(7)'!$F$169:$F$183</c:f>
              <c:numCache>
                <c:formatCode>General</c:formatCode>
                <c:ptCount val="15"/>
                <c:pt idx="0">
                  <c:v>2.5231595928723708E-2</c:v>
                </c:pt>
                <c:pt idx="1">
                  <c:v>2.5581493838786488E-2</c:v>
                </c:pt>
                <c:pt idx="2">
                  <c:v>2.7082592805566744E-2</c:v>
                </c:pt>
                <c:pt idx="3">
                  <c:v>2.7610834460345627E-2</c:v>
                </c:pt>
                <c:pt idx="4">
                  <c:v>5.7684145089304126E-2</c:v>
                </c:pt>
                <c:pt idx="5">
                  <c:v>4.1587071562819988E-2</c:v>
                </c:pt>
                <c:pt idx="6">
                  <c:v>5.7036969188519075E-2</c:v>
                </c:pt>
                <c:pt idx="7">
                  <c:v>8.607973018451065E-2</c:v>
                </c:pt>
                <c:pt idx="8">
                  <c:v>0.14524172006165542</c:v>
                </c:pt>
                <c:pt idx="9">
                  <c:v>0.25722655077388978</c:v>
                </c:pt>
                <c:pt idx="10">
                  <c:v>0.48536880215088374</c:v>
                </c:pt>
                <c:pt idx="11">
                  <c:v>0.94924359909958989</c:v>
                </c:pt>
                <c:pt idx="12">
                  <c:v>1.8654757990509754</c:v>
                </c:pt>
                <c:pt idx="13">
                  <c:v>3.8387738657735149</c:v>
                </c:pt>
                <c:pt idx="14">
                  <c:v>8.2778288658561046</c:v>
                </c:pt>
              </c:numCache>
            </c:numRef>
          </c:yVal>
          <c:smooth val="0"/>
          <c:extLst>
            <c:ext xmlns:c16="http://schemas.microsoft.com/office/drawing/2014/chart" uri="{C3380CC4-5D6E-409C-BE32-E72D297353CC}">
              <c16:uniqueId val="{00000001-6C6F-4330-9BFF-6711666C9BC5}"/>
            </c:ext>
          </c:extLst>
        </c:ser>
        <c:ser>
          <c:idx val="2"/>
          <c:order val="2"/>
          <c:tx>
            <c:strRef>
              <c:f>'Performance (7)'!$G$168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(7)'!$G$169:$G$183</c:f>
              <c:numCache>
                <c:formatCode>General</c:formatCode>
                <c:ptCount val="15"/>
                <c:pt idx="0">
                  <c:v>4.2417805608218548E-2</c:v>
                </c:pt>
                <c:pt idx="1">
                  <c:v>4.6786925591874785E-2</c:v>
                </c:pt>
                <c:pt idx="2">
                  <c:v>4.6345277815660356E-2</c:v>
                </c:pt>
                <c:pt idx="3">
                  <c:v>5.0137651778464201E-2</c:v>
                </c:pt>
                <c:pt idx="4">
                  <c:v>5.6865655552069655E-2</c:v>
                </c:pt>
                <c:pt idx="5">
                  <c:v>5.04861377777392E-2</c:v>
                </c:pt>
                <c:pt idx="6">
                  <c:v>5.4250772230078827E-2</c:v>
                </c:pt>
                <c:pt idx="7">
                  <c:v>6.295845702680293E-2</c:v>
                </c:pt>
                <c:pt idx="8">
                  <c:v>7.5416810551191149E-2</c:v>
                </c:pt>
                <c:pt idx="9">
                  <c:v>9.4918378984833324E-2</c:v>
                </c:pt>
                <c:pt idx="10">
                  <c:v>0.1986330465445442</c:v>
                </c:pt>
                <c:pt idx="11">
                  <c:v>0.57941665465815873</c:v>
                </c:pt>
                <c:pt idx="12">
                  <c:v>2.3207992657716559</c:v>
                </c:pt>
                <c:pt idx="13">
                  <c:v>9.6259524656312401</c:v>
                </c:pt>
                <c:pt idx="14">
                  <c:v>51.397218865746801</c:v>
                </c:pt>
              </c:numCache>
            </c:numRef>
          </c:yVal>
          <c:smooth val="0"/>
          <c:extLst>
            <c:ext xmlns:c16="http://schemas.microsoft.com/office/drawing/2014/chart" uri="{C3380CC4-5D6E-409C-BE32-E72D297353CC}">
              <c16:uniqueId val="{00000002-6C6F-4330-9BFF-6711666C9BC5}"/>
            </c:ext>
          </c:extLst>
        </c:ser>
        <c:ser>
          <c:idx val="3"/>
          <c:order val="3"/>
          <c:tx>
            <c:strRef>
              <c:f>'Performance (7)'!$H$168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(7)'!$H$169:$H$183</c:f>
              <c:numCache>
                <c:formatCode>General</c:formatCode>
                <c:ptCount val="15"/>
                <c:pt idx="0">
                  <c:v>2.2623220064562953E-3</c:v>
                </c:pt>
                <c:pt idx="1">
                  <c:v>2.1958197601474735E-3</c:v>
                </c:pt>
                <c:pt idx="2">
                  <c:v>2.296812497261963E-3</c:v>
                </c:pt>
                <c:pt idx="3">
                  <c:v>1.6956832107531152E-3</c:v>
                </c:pt>
                <c:pt idx="4">
                  <c:v>1.8461742357684266E-3</c:v>
                </c:pt>
                <c:pt idx="5">
                  <c:v>2.859474910660418E-3</c:v>
                </c:pt>
                <c:pt idx="6">
                  <c:v>3.0495004968250101E-3</c:v>
                </c:pt>
                <c:pt idx="7">
                  <c:v>3.264473949058573E-3</c:v>
                </c:pt>
                <c:pt idx="8">
                  <c:v>5.5398289941636092E-3</c:v>
                </c:pt>
                <c:pt idx="9">
                  <c:v>1.0111608728733E-2</c:v>
                </c:pt>
                <c:pt idx="10">
                  <c:v>1.3884932905607857E-2</c:v>
                </c:pt>
                <c:pt idx="11">
                  <c:v>2.173674476034352E-2</c:v>
                </c:pt>
                <c:pt idx="12">
                  <c:v>4.6437710522673849E-2</c:v>
                </c:pt>
                <c:pt idx="13">
                  <c:v>9.0993264994623277E-2</c:v>
                </c:pt>
                <c:pt idx="14">
                  <c:v>0.74888215572652561</c:v>
                </c:pt>
              </c:numCache>
            </c:numRef>
          </c:yVal>
          <c:smooth val="0"/>
          <c:extLst>
            <c:ext xmlns:c16="http://schemas.microsoft.com/office/drawing/2014/chart" uri="{C3380CC4-5D6E-409C-BE32-E72D297353CC}">
              <c16:uniqueId val="{00000003-6C6F-4330-9BFF-6711666C9BC5}"/>
            </c:ext>
          </c:extLst>
        </c:ser>
        <c:dLbls>
          <c:showLegendKey val="0"/>
          <c:showVal val="0"/>
          <c:showCatName val="0"/>
          <c:showSerName val="0"/>
          <c:showPercent val="0"/>
          <c:showBubbleSize val="0"/>
        </c:dLbls>
        <c:axId val="54110336"/>
        <c:axId val="54110752"/>
      </c:scatterChart>
      <c:valAx>
        <c:axId val="54110336"/>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10752"/>
        <c:crosses val="autoZero"/>
        <c:crossBetween val="midCat"/>
      </c:valAx>
      <c:valAx>
        <c:axId val="5411075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103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(8)'!$E$6</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(8)'!$E$7:$E$28</c:f>
              <c:numCache>
                <c:formatCode>General</c:formatCode>
                <c:ptCount val="22"/>
                <c:pt idx="0">
                  <c:v>1.6552623072224116E-4</c:v>
                </c:pt>
                <c:pt idx="1">
                  <c:v>1.8162961824688421E-4</c:v>
                </c:pt>
                <c:pt idx="2">
                  <c:v>1.8497428799963461E-4</c:v>
                </c:pt>
                <c:pt idx="3">
                  <c:v>1.9419740518756767E-4</c:v>
                </c:pt>
                <c:pt idx="4">
                  <c:v>2.0176653941169153E-4</c:v>
                </c:pt>
                <c:pt idx="5">
                  <c:v>2.1169355445203124E-4</c:v>
                </c:pt>
                <c:pt idx="6">
                  <c:v>2.5052760344693972E-4</c:v>
                </c:pt>
                <c:pt idx="7">
                  <c:v>3.2645737670753549E-4</c:v>
                </c:pt>
                <c:pt idx="8">
                  <c:v>4.5874787992335062E-4</c:v>
                </c:pt>
                <c:pt idx="9">
                  <c:v>7.9720457090471557E-4</c:v>
                </c:pt>
                <c:pt idx="10">
                  <c:v>1.2325676886699823E-3</c:v>
                </c:pt>
                <c:pt idx="11">
                  <c:v>2.3197286886677809E-3</c:v>
                </c:pt>
                <c:pt idx="12">
                  <c:v>4.284486582719375E-3</c:v>
                </c:pt>
                <c:pt idx="13">
                  <c:v>8.6209578856711894E-3</c:v>
                </c:pt>
                <c:pt idx="14">
                  <c:v>1.7468063057575031E-2</c:v>
                </c:pt>
                <c:pt idx="15">
                  <c:v>3.5014548075005397E-2</c:v>
                </c:pt>
                <c:pt idx="16">
                  <c:v>7.9978643313098507E-2</c:v>
                </c:pt>
                <c:pt idx="17">
                  <c:v>0.14419752807499114</c:v>
                </c:pt>
                <c:pt idx="18">
                  <c:v>0.2933335536305926</c:v>
                </c:pt>
                <c:pt idx="19">
                  <c:v>0.58329317029713357</c:v>
                </c:pt>
                <c:pt idx="20">
                  <c:v>1.2215977480747646</c:v>
                </c:pt>
                <c:pt idx="21">
                  <c:v>2.4749365814085778</c:v>
                </c:pt>
              </c:numCache>
            </c:numRef>
          </c:yVal>
          <c:smooth val="0"/>
          <c:extLst>
            <c:ext xmlns:c16="http://schemas.microsoft.com/office/drawing/2014/chart" uri="{C3380CC4-5D6E-409C-BE32-E72D297353CC}">
              <c16:uniqueId val="{00000000-4500-45C4-A673-AB3A7A1935D3}"/>
            </c:ext>
          </c:extLst>
        </c:ser>
        <c:ser>
          <c:idx val="1"/>
          <c:order val="1"/>
          <c:tx>
            <c:strRef>
              <c:f>'Performance (8)'!$F$6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(8)'!$F$7:$F$28</c:f>
              <c:numCache>
                <c:formatCode>General</c:formatCode>
                <c:ptCount val="22"/>
                <c:pt idx="0">
                  <c:v>1.104791666360897E-4</c:v>
                </c:pt>
                <c:pt idx="1">
                  <c:v>1.3135155740969407E-4</c:v>
                </c:pt>
                <c:pt idx="2">
                  <c:v>1.1827473819390679E-4</c:v>
                </c:pt>
                <c:pt idx="3">
                  <c:v>1.1986415378603697E-4</c:v>
                </c:pt>
                <c:pt idx="4">
                  <c:v>1.2983826916419561E-4</c:v>
                </c:pt>
                <c:pt idx="5">
                  <c:v>1.4667504509420124E-4</c:v>
                </c:pt>
                <c:pt idx="6">
                  <c:v>1.8832025711456649E-4</c:v>
                </c:pt>
                <c:pt idx="7">
                  <c:v>2.6311626341749938E-4</c:v>
                </c:pt>
                <c:pt idx="8">
                  <c:v>4.2838064141772516E-4</c:v>
                </c:pt>
                <c:pt idx="9">
                  <c:v>7.0159373916752745E-4</c:v>
                </c:pt>
                <c:pt idx="10">
                  <c:v>1.2792860086930278E-3</c:v>
                </c:pt>
                <c:pt idx="11">
                  <c:v>2.4401277816009899E-3</c:v>
                </c:pt>
                <c:pt idx="12">
                  <c:v>4.8353528184657702E-3</c:v>
                </c:pt>
                <c:pt idx="13">
                  <c:v>9.2202761192810966E-3</c:v>
                </c:pt>
                <c:pt idx="14">
                  <c:v>1.8941638226514335E-2</c:v>
                </c:pt>
                <c:pt idx="15">
                  <c:v>4.0071344874999699E-2</c:v>
                </c:pt>
                <c:pt idx="16">
                  <c:v>7.878969026249856E-2</c:v>
                </c:pt>
                <c:pt idx="17">
                  <c:v>0.15746428244996688</c:v>
                </c:pt>
                <c:pt idx="18">
                  <c:v>0.32418157307502532</c:v>
                </c:pt>
                <c:pt idx="19">
                  <c:v>0.6242676591860622</c:v>
                </c:pt>
                <c:pt idx="20">
                  <c:v>1.3181619230750405</c:v>
                </c:pt>
                <c:pt idx="21">
                  <c:v>2.6918020980752595</c:v>
                </c:pt>
              </c:numCache>
            </c:numRef>
          </c:yVal>
          <c:smooth val="0"/>
          <c:extLst>
            <c:ext xmlns:c16="http://schemas.microsoft.com/office/drawing/2014/chart" uri="{C3380CC4-5D6E-409C-BE32-E72D297353CC}">
              <c16:uniqueId val="{00000001-4500-45C4-A673-AB3A7A1935D3}"/>
            </c:ext>
          </c:extLst>
        </c:ser>
        <c:ser>
          <c:idx val="2"/>
          <c:order val="2"/>
          <c:tx>
            <c:strRef>
              <c:f>'Performance (8)'!$G$6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(8)'!$G$7:$G$28</c:f>
              <c:numCache>
                <c:formatCode>General</c:formatCode>
                <c:ptCount val="22"/>
                <c:pt idx="0">
                  <c:v>1.7193800860378218E-3</c:v>
                </c:pt>
                <c:pt idx="1">
                  <c:v>1.8292904236237618E-3</c:v>
                </c:pt>
                <c:pt idx="2">
                  <c:v>1.7896114502238844E-3</c:v>
                </c:pt>
                <c:pt idx="3">
                  <c:v>1.893114210155565E-3</c:v>
                </c:pt>
                <c:pt idx="4">
                  <c:v>1.8651130955760059E-3</c:v>
                </c:pt>
                <c:pt idx="5">
                  <c:v>1.9116700458585152E-3</c:v>
                </c:pt>
                <c:pt idx="6">
                  <c:v>2.0909433370543923E-3</c:v>
                </c:pt>
                <c:pt idx="7">
                  <c:v>2.3006385731556352E-3</c:v>
                </c:pt>
                <c:pt idx="8">
                  <c:v>2.797874868721606E-3</c:v>
                </c:pt>
                <c:pt idx="9">
                  <c:v>3.874843109909955E-3</c:v>
                </c:pt>
                <c:pt idx="10">
                  <c:v>6.258849201408549E-3</c:v>
                </c:pt>
                <c:pt idx="11">
                  <c:v>9.8462059490147871E-3</c:v>
                </c:pt>
                <c:pt idx="12">
                  <c:v>1.9721727208858487E-2</c:v>
                </c:pt>
                <c:pt idx="13">
                  <c:v>3.382117848040854E-2</c:v>
                </c:pt>
                <c:pt idx="14">
                  <c:v>6.6854132075004957E-2</c:v>
                </c:pt>
                <c:pt idx="15">
                  <c:v>0.14538607950357968</c:v>
                </c:pt>
                <c:pt idx="16">
                  <c:v>0.27061029018027882</c:v>
                </c:pt>
                <c:pt idx="17">
                  <c:v>0.52504504807509911</c:v>
                </c:pt>
                <c:pt idx="18">
                  <c:v>1.0296638680749133</c:v>
                </c:pt>
                <c:pt idx="19">
                  <c:v>2.0191039480750206</c:v>
                </c:pt>
                <c:pt idx="20">
                  <c:v>4.3968060980756309</c:v>
                </c:pt>
                <c:pt idx="21">
                  <c:v>8.1944262480752332</c:v>
                </c:pt>
              </c:numCache>
            </c:numRef>
          </c:yVal>
          <c:smooth val="0"/>
          <c:extLst>
            <c:ext xmlns:c16="http://schemas.microsoft.com/office/drawing/2014/chart" uri="{C3380CC4-5D6E-409C-BE32-E72D297353CC}">
              <c16:uniqueId val="{00000002-4500-45C4-A673-AB3A7A1935D3}"/>
            </c:ext>
          </c:extLst>
        </c:ser>
        <c:ser>
          <c:idx val="3"/>
          <c:order val="3"/>
          <c:tx>
            <c:strRef>
              <c:f>'Performance (8)'!$H$6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(8)'!$H$7:$H$28</c:f>
              <c:numCache>
                <c:formatCode>General</c:formatCode>
                <c:ptCount val="22"/>
                <c:pt idx="0">
                  <c:v>2.8303171829443966E-4</c:v>
                </c:pt>
                <c:pt idx="1">
                  <c:v>2.7660633115540587E-4</c:v>
                </c:pt>
                <c:pt idx="2">
                  <c:v>3.1913436479856635E-4</c:v>
                </c:pt>
                <c:pt idx="3">
                  <c:v>2.8388487045849091E-4</c:v>
                </c:pt>
                <c:pt idx="4">
                  <c:v>2.8662863754019819E-4</c:v>
                </c:pt>
                <c:pt idx="5">
                  <c:v>2.9056193063588541E-4</c:v>
                </c:pt>
                <c:pt idx="6">
                  <c:v>2.9669182046333971E-4</c:v>
                </c:pt>
                <c:pt idx="7">
                  <c:v>3.0094009487363876E-4</c:v>
                </c:pt>
                <c:pt idx="8">
                  <c:v>2.8358318292199115E-4</c:v>
                </c:pt>
                <c:pt idx="9">
                  <c:v>3.0706088781280868E-4</c:v>
                </c:pt>
                <c:pt idx="10">
                  <c:v>3.6216566146062869E-4</c:v>
                </c:pt>
                <c:pt idx="11">
                  <c:v>5.0351676516092482E-4</c:v>
                </c:pt>
                <c:pt idx="12">
                  <c:v>9.5894033816804525E-4</c:v>
                </c:pt>
                <c:pt idx="13">
                  <c:v>1.5084818726983605E-3</c:v>
                </c:pt>
                <c:pt idx="14">
                  <c:v>2.78910553726942E-3</c:v>
                </c:pt>
                <c:pt idx="15">
                  <c:v>4.3391656822452879E-3</c:v>
                </c:pt>
                <c:pt idx="16">
                  <c:v>7.7780736986739294E-3</c:v>
                </c:pt>
                <c:pt idx="17">
                  <c:v>1.6581706109553146E-2</c:v>
                </c:pt>
                <c:pt idx="18">
                  <c:v>3.0926346334160543E-2</c:v>
                </c:pt>
                <c:pt idx="19">
                  <c:v>6.2228817553918001E-2</c:v>
                </c:pt>
                <c:pt idx="20">
                  <c:v>0.13415214411687013</c:v>
                </c:pt>
                <c:pt idx="21">
                  <c:v>0.2786053517686442</c:v>
                </c:pt>
              </c:numCache>
            </c:numRef>
          </c:yVal>
          <c:smooth val="0"/>
          <c:extLst>
            <c:ext xmlns:c16="http://schemas.microsoft.com/office/drawing/2014/chart" uri="{C3380CC4-5D6E-409C-BE32-E72D297353CC}">
              <c16:uniqueId val="{00000003-4500-45C4-A673-AB3A7A1935D3}"/>
            </c:ext>
          </c:extLst>
        </c:ser>
        <c:dLbls>
          <c:showLegendKey val="0"/>
          <c:showVal val="0"/>
          <c:showCatName val="0"/>
          <c:showSerName val="0"/>
          <c:showPercent val="0"/>
          <c:showBubbleSize val="0"/>
        </c:dLbls>
        <c:axId val="1447724607"/>
        <c:axId val="1447711711"/>
      </c:scatterChart>
      <c:valAx>
        <c:axId val="1447724607"/>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11711"/>
        <c:crosses val="autoZero"/>
        <c:crossBetween val="midCat"/>
      </c:valAx>
      <c:valAx>
        <c:axId val="1447711711"/>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2460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(8)'!$E$33</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(8)'!$E$34:$E$54</c:f>
              <c:numCache>
                <c:formatCode>General</c:formatCode>
                <c:ptCount val="21"/>
                <c:pt idx="0">
                  <c:v>1.7644031374069072E-4</c:v>
                </c:pt>
                <c:pt idx="1">
                  <c:v>1.7691381861596519E-4</c:v>
                </c:pt>
                <c:pt idx="2">
                  <c:v>1.878465262331526E-4</c:v>
                </c:pt>
                <c:pt idx="3">
                  <c:v>1.8554152897501424E-4</c:v>
                </c:pt>
                <c:pt idx="4">
                  <c:v>2.0153491274144773E-4</c:v>
                </c:pt>
                <c:pt idx="5">
                  <c:v>2.1876485466866237E-4</c:v>
                </c:pt>
                <c:pt idx="6">
                  <c:v>2.6613741703364802E-4</c:v>
                </c:pt>
                <c:pt idx="7">
                  <c:v>3.4123686056554685E-4</c:v>
                </c:pt>
                <c:pt idx="8">
                  <c:v>5.115639967876531E-4</c:v>
                </c:pt>
                <c:pt idx="9">
                  <c:v>8.5827564929161757E-4</c:v>
                </c:pt>
                <c:pt idx="10">
                  <c:v>1.5305265389015381E-3</c:v>
                </c:pt>
                <c:pt idx="11">
                  <c:v>2.8290192201247248E-3</c:v>
                </c:pt>
                <c:pt idx="12">
                  <c:v>5.6431543955411789E-3</c:v>
                </c:pt>
                <c:pt idx="13">
                  <c:v>1.2745957998663059E-2</c:v>
                </c:pt>
                <c:pt idx="14">
                  <c:v>2.951331866323588E-2</c:v>
                </c:pt>
                <c:pt idx="15">
                  <c:v>5.3101519653961725E-2</c:v>
                </c:pt>
                <c:pt idx="16">
                  <c:v>0.13278196649609755</c:v>
                </c:pt>
                <c:pt idx="17">
                  <c:v>0.25036251807494442</c:v>
                </c:pt>
                <c:pt idx="18">
                  <c:v>0.45559550262039955</c:v>
                </c:pt>
                <c:pt idx="19">
                  <c:v>0.94817751474139533</c:v>
                </c:pt>
                <c:pt idx="20">
                  <c:v>1.8969895814082038</c:v>
                </c:pt>
              </c:numCache>
            </c:numRef>
          </c:yVal>
          <c:smooth val="0"/>
          <c:extLst>
            <c:ext xmlns:c16="http://schemas.microsoft.com/office/drawing/2014/chart" uri="{C3380CC4-5D6E-409C-BE32-E72D297353CC}">
              <c16:uniqueId val="{00000000-8E9A-49CE-BB08-951A474C9685}"/>
            </c:ext>
          </c:extLst>
        </c:ser>
        <c:ser>
          <c:idx val="1"/>
          <c:order val="1"/>
          <c:tx>
            <c:strRef>
              <c:f>'Performance (8)'!$F$33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(8)'!$F$34:$F$54</c:f>
              <c:numCache>
                <c:formatCode>General</c:formatCode>
                <c:ptCount val="21"/>
                <c:pt idx="0">
                  <c:v>1.0979661447127492E-4</c:v>
                </c:pt>
                <c:pt idx="1">
                  <c:v>1.1361813492315688E-4</c:v>
                </c:pt>
                <c:pt idx="2">
                  <c:v>1.1996214484635502E-4</c:v>
                </c:pt>
                <c:pt idx="3">
                  <c:v>1.3109915199044318E-4</c:v>
                </c:pt>
                <c:pt idx="4">
                  <c:v>1.6107228092550541E-4</c:v>
                </c:pt>
                <c:pt idx="5">
                  <c:v>1.9115057952857203E-4</c:v>
                </c:pt>
                <c:pt idx="6">
                  <c:v>3.2696775825795469E-4</c:v>
                </c:pt>
                <c:pt idx="7">
                  <c:v>4.3163304700830275E-4</c:v>
                </c:pt>
                <c:pt idx="8">
                  <c:v>7.6127082388796998E-4</c:v>
                </c:pt>
                <c:pt idx="9">
                  <c:v>1.3973510491861237E-3</c:v>
                </c:pt>
                <c:pt idx="10">
                  <c:v>2.6697347523681461E-3</c:v>
                </c:pt>
                <c:pt idx="11">
                  <c:v>5.2199544490843467E-3</c:v>
                </c:pt>
                <c:pt idx="12">
                  <c:v>1.0489097341247733E-2</c:v>
                </c:pt>
                <c:pt idx="13">
                  <c:v>2.2888706065872618E-2</c:v>
                </c:pt>
                <c:pt idx="14">
                  <c:v>4.5565560802274328E-2</c:v>
                </c:pt>
                <c:pt idx="15">
                  <c:v>9.6542713459610324E-2</c:v>
                </c:pt>
                <c:pt idx="16">
                  <c:v>0.22459610894460755</c:v>
                </c:pt>
                <c:pt idx="17">
                  <c:v>0.3710072552178596</c:v>
                </c:pt>
                <c:pt idx="18">
                  <c:v>0.75359600521773029</c:v>
                </c:pt>
                <c:pt idx="19">
                  <c:v>1.5029469480751507</c:v>
                </c:pt>
                <c:pt idx="20">
                  <c:v>3.0438938480752591</c:v>
                </c:pt>
              </c:numCache>
            </c:numRef>
          </c:yVal>
          <c:smooth val="0"/>
          <c:extLst>
            <c:ext xmlns:c16="http://schemas.microsoft.com/office/drawing/2014/chart" uri="{C3380CC4-5D6E-409C-BE32-E72D297353CC}">
              <c16:uniqueId val="{00000001-8E9A-49CE-BB08-951A474C9685}"/>
            </c:ext>
          </c:extLst>
        </c:ser>
        <c:ser>
          <c:idx val="2"/>
          <c:order val="2"/>
          <c:tx>
            <c:strRef>
              <c:f>'Performance (8)'!$G$33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(8)'!$G$34:$G$54</c:f>
              <c:numCache>
                <c:formatCode>General</c:formatCode>
                <c:ptCount val="21"/>
                <c:pt idx="0">
                  <c:v>1.836699290917588E-3</c:v>
                </c:pt>
                <c:pt idx="1">
                  <c:v>1.8048464819519008E-3</c:v>
                </c:pt>
                <c:pt idx="2">
                  <c:v>1.8220181407898437E-3</c:v>
                </c:pt>
                <c:pt idx="3">
                  <c:v>1.8376662467656526E-3</c:v>
                </c:pt>
                <c:pt idx="4">
                  <c:v>1.9240547905537276E-3</c:v>
                </c:pt>
                <c:pt idx="5">
                  <c:v>2.0624912511789158E-3</c:v>
                </c:pt>
                <c:pt idx="6">
                  <c:v>2.0860026546734699E-3</c:v>
                </c:pt>
                <c:pt idx="7">
                  <c:v>2.3823644551337116E-3</c:v>
                </c:pt>
                <c:pt idx="8">
                  <c:v>2.9185906480990588E-3</c:v>
                </c:pt>
                <c:pt idx="9">
                  <c:v>4.1252133929186282E-3</c:v>
                </c:pt>
                <c:pt idx="10">
                  <c:v>6.4308259385784279E-3</c:v>
                </c:pt>
                <c:pt idx="11">
                  <c:v>1.1459196358755632E-2</c:v>
                </c:pt>
                <c:pt idx="12">
                  <c:v>2.102208294895349E-2</c:v>
                </c:pt>
                <c:pt idx="13">
                  <c:v>3.7481668970531741E-2</c:v>
                </c:pt>
                <c:pt idx="14">
                  <c:v>7.9359660773410043E-2</c:v>
                </c:pt>
                <c:pt idx="15">
                  <c:v>0.15905316682496315</c:v>
                </c:pt>
                <c:pt idx="16">
                  <c:v>0.34509174807497439</c:v>
                </c:pt>
                <c:pt idx="17">
                  <c:v>0.56521620363069658</c:v>
                </c:pt>
                <c:pt idx="18">
                  <c:v>1.1496609280751549</c:v>
                </c:pt>
                <c:pt idx="19">
                  <c:v>2.2341319147419627</c:v>
                </c:pt>
                <c:pt idx="20">
                  <c:v>4.5780753980748887</c:v>
                </c:pt>
              </c:numCache>
            </c:numRef>
          </c:yVal>
          <c:smooth val="0"/>
          <c:extLst>
            <c:ext xmlns:c16="http://schemas.microsoft.com/office/drawing/2014/chart" uri="{C3380CC4-5D6E-409C-BE32-E72D297353CC}">
              <c16:uniqueId val="{00000002-8E9A-49CE-BB08-951A474C9685}"/>
            </c:ext>
          </c:extLst>
        </c:ser>
        <c:ser>
          <c:idx val="3"/>
          <c:order val="3"/>
          <c:tx>
            <c:strRef>
              <c:f>'Performance (8)'!$H$33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(8)'!$H$34:$H$54</c:f>
              <c:numCache>
                <c:formatCode>General</c:formatCode>
                <c:ptCount val="21"/>
                <c:pt idx="0">
                  <c:v>3.3629213027431518E-4</c:v>
                </c:pt>
                <c:pt idx="1">
                  <c:v>2.8892924910422287E-4</c:v>
                </c:pt>
                <c:pt idx="2">
                  <c:v>2.7347755169015509E-4</c:v>
                </c:pt>
                <c:pt idx="3">
                  <c:v>2.7963620285387713E-4</c:v>
                </c:pt>
                <c:pt idx="4">
                  <c:v>2.8878153400093836E-4</c:v>
                </c:pt>
                <c:pt idx="5">
                  <c:v>2.8726260852085853E-4</c:v>
                </c:pt>
                <c:pt idx="6">
                  <c:v>2.7340613429316764E-4</c:v>
                </c:pt>
                <c:pt idx="7">
                  <c:v>3.0319518325506263E-4</c:v>
                </c:pt>
                <c:pt idx="8">
                  <c:v>3.9297215793460512E-4</c:v>
                </c:pt>
                <c:pt idx="9">
                  <c:v>4.1070651244793857E-4</c:v>
                </c:pt>
                <c:pt idx="10">
                  <c:v>5.1962371858515924E-4</c:v>
                </c:pt>
                <c:pt idx="11">
                  <c:v>7.1058045322349155E-4</c:v>
                </c:pt>
                <c:pt idx="12">
                  <c:v>1.1211356116238409E-3</c:v>
                </c:pt>
                <c:pt idx="13">
                  <c:v>2.2173591216851085E-3</c:v>
                </c:pt>
                <c:pt idx="14">
                  <c:v>4.2841280865438067E-3</c:v>
                </c:pt>
                <c:pt idx="15">
                  <c:v>7.6021505119955746E-3</c:v>
                </c:pt>
                <c:pt idx="16">
                  <c:v>1.419879352954545E-2</c:v>
                </c:pt>
                <c:pt idx="17">
                  <c:v>2.8890800467806125E-2</c:v>
                </c:pt>
                <c:pt idx="18">
                  <c:v>6.1372296762446404E-2</c:v>
                </c:pt>
                <c:pt idx="19">
                  <c:v>0.11159424972803547</c:v>
                </c:pt>
                <c:pt idx="20">
                  <c:v>0.24123234258648624</c:v>
                </c:pt>
              </c:numCache>
            </c:numRef>
          </c:yVal>
          <c:smooth val="0"/>
          <c:extLst>
            <c:ext xmlns:c16="http://schemas.microsoft.com/office/drawing/2014/chart" uri="{C3380CC4-5D6E-409C-BE32-E72D297353CC}">
              <c16:uniqueId val="{00000003-8E9A-49CE-BB08-951A474C9685}"/>
            </c:ext>
          </c:extLst>
        </c:ser>
        <c:dLbls>
          <c:showLegendKey val="0"/>
          <c:showVal val="0"/>
          <c:showCatName val="0"/>
          <c:showSerName val="0"/>
          <c:showPercent val="0"/>
          <c:showBubbleSize val="0"/>
        </c:dLbls>
        <c:axId val="1447722527"/>
        <c:axId val="1447706719"/>
      </c:scatterChart>
      <c:valAx>
        <c:axId val="1447722527"/>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06719"/>
        <c:crosses val="autoZero"/>
        <c:crossBetween val="midCat"/>
      </c:valAx>
      <c:valAx>
        <c:axId val="144770671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225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(8)'!$E$60</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(8)'!$E$61:$E$81</c:f>
              <c:numCache>
                <c:formatCode>General</c:formatCode>
                <c:ptCount val="21"/>
                <c:pt idx="0">
                  <c:v>1.8303730286476949E-4</c:v>
                </c:pt>
                <c:pt idx="1">
                  <c:v>1.8555354617116887E-4</c:v>
                </c:pt>
                <c:pt idx="2">
                  <c:v>1.9021160233688146E-4</c:v>
                </c:pt>
                <c:pt idx="3">
                  <c:v>2.0309561269684287E-4</c:v>
                </c:pt>
                <c:pt idx="4">
                  <c:v>2.2824851023031271E-4</c:v>
                </c:pt>
                <c:pt idx="5">
                  <c:v>2.7402348905550267E-4</c:v>
                </c:pt>
                <c:pt idx="6">
                  <c:v>3.6221663780810256E-4</c:v>
                </c:pt>
                <c:pt idx="7">
                  <c:v>5.4557337819732398E-4</c:v>
                </c:pt>
                <c:pt idx="8">
                  <c:v>9.4322617746673393E-4</c:v>
                </c:pt>
                <c:pt idx="9">
                  <c:v>1.6001672464836772E-3</c:v>
                </c:pt>
                <c:pt idx="10">
                  <c:v>3.0299639123786636E-3</c:v>
                </c:pt>
                <c:pt idx="11">
                  <c:v>5.8961786174520593E-3</c:v>
                </c:pt>
                <c:pt idx="12">
                  <c:v>1.1804686282549109E-2</c:v>
                </c:pt>
                <c:pt idx="13">
                  <c:v>2.5831418178100616E-2</c:v>
                </c:pt>
                <c:pt idx="14">
                  <c:v>4.8002053789275613E-2</c:v>
                </c:pt>
                <c:pt idx="15">
                  <c:v>9.8082312780877381E-2</c:v>
                </c:pt>
                <c:pt idx="16">
                  <c:v>0.20459324407498608</c:v>
                </c:pt>
                <c:pt idx="17">
                  <c:v>0.42453280640824875</c:v>
                </c:pt>
                <c:pt idx="18">
                  <c:v>0.83803096474176875</c:v>
                </c:pt>
                <c:pt idx="19">
                  <c:v>1.6799446480747493</c:v>
                </c:pt>
                <c:pt idx="20">
                  <c:v>3.4058068480749903</c:v>
                </c:pt>
              </c:numCache>
            </c:numRef>
          </c:yVal>
          <c:smooth val="0"/>
          <c:extLst>
            <c:ext xmlns:c16="http://schemas.microsoft.com/office/drawing/2014/chart" uri="{C3380CC4-5D6E-409C-BE32-E72D297353CC}">
              <c16:uniqueId val="{00000000-AD3E-4167-8AFE-9A8A8D384115}"/>
            </c:ext>
          </c:extLst>
        </c:ser>
        <c:ser>
          <c:idx val="1"/>
          <c:order val="1"/>
          <c:tx>
            <c:strRef>
              <c:f>'Performance (8)'!$F$60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(8)'!$F$61:$F$81</c:f>
              <c:numCache>
                <c:formatCode>General</c:formatCode>
                <c:ptCount val="21"/>
                <c:pt idx="0">
                  <c:v>1.1544883129029403E-4</c:v>
                </c:pt>
                <c:pt idx="1">
                  <c:v>1.2276689263268989E-4</c:v>
                </c:pt>
                <c:pt idx="2">
                  <c:v>1.2913002266656942E-4</c:v>
                </c:pt>
                <c:pt idx="3">
                  <c:v>1.4961264635755838E-4</c:v>
                </c:pt>
                <c:pt idx="4">
                  <c:v>1.8422598449508744E-4</c:v>
                </c:pt>
                <c:pt idx="5">
                  <c:v>2.5064311140653693E-4</c:v>
                </c:pt>
                <c:pt idx="6">
                  <c:v>3.847541121758094E-4</c:v>
                </c:pt>
                <c:pt idx="7">
                  <c:v>6.6166644125712718E-4</c:v>
                </c:pt>
                <c:pt idx="8">
                  <c:v>1.3508489160200512E-3</c:v>
                </c:pt>
                <c:pt idx="9">
                  <c:v>2.2873577494608951E-3</c:v>
                </c:pt>
                <c:pt idx="10">
                  <c:v>4.5497597325582896E-3</c:v>
                </c:pt>
                <c:pt idx="11">
                  <c:v>8.9396838531759452E-3</c:v>
                </c:pt>
                <c:pt idx="12">
                  <c:v>1.7625858990486812E-2</c:v>
                </c:pt>
                <c:pt idx="13">
                  <c:v>3.641931981412156E-2</c:v>
                </c:pt>
                <c:pt idx="14">
                  <c:v>7.2726939379354108E-2</c:v>
                </c:pt>
                <c:pt idx="15">
                  <c:v>0.14795355101619043</c:v>
                </c:pt>
                <c:pt idx="16">
                  <c:v>0.32917045432505382</c:v>
                </c:pt>
                <c:pt idx="17">
                  <c:v>0.6108905702971873</c:v>
                </c:pt>
                <c:pt idx="18">
                  <c:v>1.194872548074982</c:v>
                </c:pt>
                <c:pt idx="19">
                  <c:v>2.3483012814081854</c:v>
                </c:pt>
                <c:pt idx="20">
                  <c:v>4.7260048980748071</c:v>
                </c:pt>
              </c:numCache>
            </c:numRef>
          </c:yVal>
          <c:smooth val="0"/>
          <c:extLst>
            <c:ext xmlns:c16="http://schemas.microsoft.com/office/drawing/2014/chart" uri="{C3380CC4-5D6E-409C-BE32-E72D297353CC}">
              <c16:uniqueId val="{00000001-AD3E-4167-8AFE-9A8A8D384115}"/>
            </c:ext>
          </c:extLst>
        </c:ser>
        <c:ser>
          <c:idx val="2"/>
          <c:order val="2"/>
          <c:tx>
            <c:strRef>
              <c:f>'Performance (8)'!$G$60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(8)'!$G$61:$G$81</c:f>
              <c:numCache>
                <c:formatCode>General</c:formatCode>
                <c:ptCount val="21"/>
                <c:pt idx="0">
                  <c:v>1.9582241944026287E-3</c:v>
                </c:pt>
                <c:pt idx="1">
                  <c:v>1.9713199611209598E-3</c:v>
                </c:pt>
                <c:pt idx="2">
                  <c:v>2.087288468469992E-3</c:v>
                </c:pt>
                <c:pt idx="3">
                  <c:v>2.2278827779921031E-3</c:v>
                </c:pt>
                <c:pt idx="4">
                  <c:v>2.5319933819506609E-3</c:v>
                </c:pt>
                <c:pt idx="5">
                  <c:v>3.1084300799817076E-3</c:v>
                </c:pt>
                <c:pt idx="6">
                  <c:v>4.283936754244844E-3</c:v>
                </c:pt>
                <c:pt idx="7">
                  <c:v>6.8795178136519175E-3</c:v>
                </c:pt>
                <c:pt idx="8">
                  <c:v>1.1439062949141862E-2</c:v>
                </c:pt>
                <c:pt idx="9">
                  <c:v>2.0623953836316111E-2</c:v>
                </c:pt>
                <c:pt idx="10">
                  <c:v>3.9396476421469512E-2</c:v>
                </c:pt>
                <c:pt idx="11">
                  <c:v>7.7461989613454824E-2</c:v>
                </c:pt>
                <c:pt idx="12">
                  <c:v>0.1543739450447062</c:v>
                </c:pt>
                <c:pt idx="13">
                  <c:v>0.29708009513389838</c:v>
                </c:pt>
                <c:pt idx="14">
                  <c:v>0.57907185918603665</c:v>
                </c:pt>
                <c:pt idx="15">
                  <c:v>1.1319464280750073</c:v>
                </c:pt>
                <c:pt idx="16">
                  <c:v>2.2600939480752587</c:v>
                </c:pt>
                <c:pt idx="17">
                  <c:v>4.3571852480750568</c:v>
                </c:pt>
                <c:pt idx="18">
                  <c:v>8.9761597480752062</c:v>
                </c:pt>
                <c:pt idx="19">
                  <c:v>18.187543948075092</c:v>
                </c:pt>
                <c:pt idx="20">
                  <c:v>36.910807448075118</c:v>
                </c:pt>
              </c:numCache>
            </c:numRef>
          </c:yVal>
          <c:smooth val="0"/>
          <c:extLst>
            <c:ext xmlns:c16="http://schemas.microsoft.com/office/drawing/2014/chart" uri="{C3380CC4-5D6E-409C-BE32-E72D297353CC}">
              <c16:uniqueId val="{00000002-AD3E-4167-8AFE-9A8A8D384115}"/>
            </c:ext>
          </c:extLst>
        </c:ser>
        <c:ser>
          <c:idx val="3"/>
          <c:order val="3"/>
          <c:tx>
            <c:strRef>
              <c:f>'Performance (8)'!$H$60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(8)'!$H$61:$H$81</c:f>
              <c:numCache>
                <c:formatCode>General</c:formatCode>
                <c:ptCount val="21"/>
                <c:pt idx="0">
                  <c:v>2.6405940192403456E-4</c:v>
                </c:pt>
                <c:pt idx="1">
                  <c:v>2.4804229864346572E-4</c:v>
                </c:pt>
                <c:pt idx="2">
                  <c:v>2.4697755336635253E-4</c:v>
                </c:pt>
                <c:pt idx="3">
                  <c:v>2.5714035947251609E-4</c:v>
                </c:pt>
                <c:pt idx="4">
                  <c:v>2.5797506482013404E-4</c:v>
                </c:pt>
                <c:pt idx="5">
                  <c:v>2.8053493443314786E-4</c:v>
                </c:pt>
                <c:pt idx="6">
                  <c:v>2.7528905077426377E-4</c:v>
                </c:pt>
                <c:pt idx="7">
                  <c:v>2.856573301579397E-4</c:v>
                </c:pt>
                <c:pt idx="8">
                  <c:v>3.2000219578962388E-4</c:v>
                </c:pt>
                <c:pt idx="9">
                  <c:v>4.4995350700874543E-4</c:v>
                </c:pt>
                <c:pt idx="10">
                  <c:v>6.0215081056230594E-4</c:v>
                </c:pt>
                <c:pt idx="11">
                  <c:v>7.5877406888378793E-4</c:v>
                </c:pt>
                <c:pt idx="12">
                  <c:v>1.148680246269463E-3</c:v>
                </c:pt>
                <c:pt idx="13">
                  <c:v>2.8497592114934281E-3</c:v>
                </c:pt>
                <c:pt idx="14">
                  <c:v>4.6743229309221994E-3</c:v>
                </c:pt>
                <c:pt idx="15">
                  <c:v>8.4561768863718276E-3</c:v>
                </c:pt>
                <c:pt idx="16">
                  <c:v>1.4875200455952376E-2</c:v>
                </c:pt>
                <c:pt idx="17">
                  <c:v>3.2745881525875868E-2</c:v>
                </c:pt>
                <c:pt idx="18">
                  <c:v>6.1335714048272552E-2</c:v>
                </c:pt>
                <c:pt idx="19">
                  <c:v>0.12018472090490954</c:v>
                </c:pt>
                <c:pt idx="20">
                  <c:v>0.31799425177048796</c:v>
                </c:pt>
              </c:numCache>
            </c:numRef>
          </c:yVal>
          <c:smooth val="0"/>
          <c:extLst>
            <c:ext xmlns:c16="http://schemas.microsoft.com/office/drawing/2014/chart" uri="{C3380CC4-5D6E-409C-BE32-E72D297353CC}">
              <c16:uniqueId val="{00000003-AD3E-4167-8AFE-9A8A8D384115}"/>
            </c:ext>
          </c:extLst>
        </c:ser>
        <c:dLbls>
          <c:showLegendKey val="0"/>
          <c:showVal val="0"/>
          <c:showCatName val="0"/>
          <c:showSerName val="0"/>
          <c:showPercent val="0"/>
          <c:showBubbleSize val="0"/>
        </c:dLbls>
        <c:axId val="1447711295"/>
        <c:axId val="1447712959"/>
      </c:scatterChart>
      <c:valAx>
        <c:axId val="1447711295"/>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12959"/>
        <c:crosses val="autoZero"/>
        <c:crossBetween val="midCat"/>
      </c:valAx>
      <c:valAx>
        <c:axId val="144771295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1129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(8)'!$E$87</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(8)'!$E$88:$E$106</c:f>
              <c:numCache>
                <c:formatCode>General</c:formatCode>
                <c:ptCount val="19"/>
                <c:pt idx="0">
                  <c:v>1.8841120796051183E-4</c:v>
                </c:pt>
                <c:pt idx="1">
                  <c:v>1.9960592369396704E-4</c:v>
                </c:pt>
                <c:pt idx="2">
                  <c:v>2.1740376990314129E-4</c:v>
                </c:pt>
                <c:pt idx="3">
                  <c:v>2.6471020514548543E-4</c:v>
                </c:pt>
                <c:pt idx="4">
                  <c:v>3.4177804441888181E-4</c:v>
                </c:pt>
                <c:pt idx="5">
                  <c:v>5.0215747063220219E-4</c:v>
                </c:pt>
                <c:pt idx="6">
                  <c:v>8.4523994021427061E-4</c:v>
                </c:pt>
                <c:pt idx="7">
                  <c:v>1.5094799234847002E-3</c:v>
                </c:pt>
                <c:pt idx="8">
                  <c:v>2.8417351478929953E-3</c:v>
                </c:pt>
                <c:pt idx="9">
                  <c:v>5.7075519562790021E-3</c:v>
                </c:pt>
                <c:pt idx="10">
                  <c:v>1.2814934775765886E-2</c:v>
                </c:pt>
                <c:pt idx="11">
                  <c:v>2.6005543929923772E-2</c:v>
                </c:pt>
                <c:pt idx="12">
                  <c:v>5.5252512910164489E-2</c:v>
                </c:pt>
                <c:pt idx="13">
                  <c:v>0.11383077534772419</c:v>
                </c:pt>
                <c:pt idx="14">
                  <c:v>0.25467986807496379</c:v>
                </c:pt>
                <c:pt idx="15">
                  <c:v>0.50575818807499717</c:v>
                </c:pt>
                <c:pt idx="16">
                  <c:v>1.0708750480749407</c:v>
                </c:pt>
                <c:pt idx="17">
                  <c:v>2.0236512480753364</c:v>
                </c:pt>
                <c:pt idx="18">
                  <c:v>4.3531257980744886</c:v>
                </c:pt>
              </c:numCache>
            </c:numRef>
          </c:yVal>
          <c:smooth val="0"/>
          <c:extLst>
            <c:ext xmlns:c16="http://schemas.microsoft.com/office/drawing/2014/chart" uri="{C3380CC4-5D6E-409C-BE32-E72D297353CC}">
              <c16:uniqueId val="{00000000-4D79-47F3-93E6-7BD23D363CBA}"/>
            </c:ext>
          </c:extLst>
        </c:ser>
        <c:ser>
          <c:idx val="1"/>
          <c:order val="1"/>
          <c:tx>
            <c:strRef>
              <c:f>'Performance (8)'!$F$87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(8)'!$F$88:$F$106</c:f>
              <c:numCache>
                <c:formatCode>General</c:formatCode>
                <c:ptCount val="19"/>
                <c:pt idx="0">
                  <c:v>1.2384613881378373E-4</c:v>
                </c:pt>
                <c:pt idx="1">
                  <c:v>1.4680140975712394E-4</c:v>
                </c:pt>
                <c:pt idx="2">
                  <c:v>1.7512098051293421E-4</c:v>
                </c:pt>
                <c:pt idx="3">
                  <c:v>2.421298855200915E-4</c:v>
                </c:pt>
                <c:pt idx="4">
                  <c:v>3.7420985311553543E-4</c:v>
                </c:pt>
                <c:pt idx="5">
                  <c:v>6.3148693061340221E-4</c:v>
                </c:pt>
                <c:pt idx="6">
                  <c:v>1.1436461214258803E-3</c:v>
                </c:pt>
                <c:pt idx="7">
                  <c:v>2.2341797364416227E-3</c:v>
                </c:pt>
                <c:pt idx="8">
                  <c:v>4.2721552606280683E-3</c:v>
                </c:pt>
                <c:pt idx="9">
                  <c:v>8.6944176402187351E-3</c:v>
                </c:pt>
                <c:pt idx="10">
                  <c:v>1.8181908802278185E-2</c:v>
                </c:pt>
                <c:pt idx="11">
                  <c:v>3.6710292600547673E-2</c:v>
                </c:pt>
                <c:pt idx="12">
                  <c:v>7.3965681898504304E-2</c:v>
                </c:pt>
                <c:pt idx="13">
                  <c:v>0.15626629352951218</c:v>
                </c:pt>
                <c:pt idx="14">
                  <c:v>0.32807416057490207</c:v>
                </c:pt>
                <c:pt idx="15">
                  <c:v>0.77890176236088249</c:v>
                </c:pt>
                <c:pt idx="16">
                  <c:v>1.334060398075126</c:v>
                </c:pt>
                <c:pt idx="17">
                  <c:v>2.7398530980750189</c:v>
                </c:pt>
                <c:pt idx="18">
                  <c:v>5.6331539480757602</c:v>
                </c:pt>
              </c:numCache>
            </c:numRef>
          </c:yVal>
          <c:smooth val="0"/>
          <c:extLst>
            <c:ext xmlns:c16="http://schemas.microsoft.com/office/drawing/2014/chart" uri="{C3380CC4-5D6E-409C-BE32-E72D297353CC}">
              <c16:uniqueId val="{00000001-4D79-47F3-93E6-7BD23D363CBA}"/>
            </c:ext>
          </c:extLst>
        </c:ser>
        <c:ser>
          <c:idx val="2"/>
          <c:order val="2"/>
          <c:tx>
            <c:strRef>
              <c:f>'Performance (8)'!$G$87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(8)'!$G$88:$G$106</c:f>
              <c:numCache>
                <c:formatCode>General</c:formatCode>
                <c:ptCount val="19"/>
                <c:pt idx="0">
                  <c:v>2.1722395819689664E-3</c:v>
                </c:pt>
                <c:pt idx="1">
                  <c:v>1.9459924153588598E-3</c:v>
                </c:pt>
                <c:pt idx="2">
                  <c:v>2.078173908333065E-3</c:v>
                </c:pt>
                <c:pt idx="3">
                  <c:v>2.1489279974478154E-3</c:v>
                </c:pt>
                <c:pt idx="4">
                  <c:v>2.3602844042339777E-3</c:v>
                </c:pt>
                <c:pt idx="5">
                  <c:v>2.9977054924176451E-3</c:v>
                </c:pt>
                <c:pt idx="6">
                  <c:v>3.816487341615808E-3</c:v>
                </c:pt>
                <c:pt idx="7">
                  <c:v>6.0586925598488358E-3</c:v>
                </c:pt>
                <c:pt idx="8">
                  <c:v>1.0124746860424548E-2</c:v>
                </c:pt>
                <c:pt idx="9">
                  <c:v>1.8479449920018088E-2</c:v>
                </c:pt>
                <c:pt idx="10">
                  <c:v>3.5789966646431012E-2</c:v>
                </c:pt>
                <c:pt idx="11">
                  <c:v>6.7003096074992816E-2</c:v>
                </c:pt>
                <c:pt idx="12">
                  <c:v>0.13034961217756427</c:v>
                </c:pt>
                <c:pt idx="13">
                  <c:v>0.26516053228548053</c:v>
                </c:pt>
                <c:pt idx="14">
                  <c:v>0.54156049807495987</c:v>
                </c:pt>
                <c:pt idx="15">
                  <c:v>1.1096401680751844</c:v>
                </c:pt>
                <c:pt idx="16">
                  <c:v>2.188554681408502</c:v>
                </c:pt>
                <c:pt idx="17">
                  <c:v>4.066848798074334</c:v>
                </c:pt>
                <c:pt idx="18">
                  <c:v>8.4880324480760283</c:v>
                </c:pt>
              </c:numCache>
            </c:numRef>
          </c:yVal>
          <c:smooth val="0"/>
          <c:extLst>
            <c:ext xmlns:c16="http://schemas.microsoft.com/office/drawing/2014/chart" uri="{C3380CC4-5D6E-409C-BE32-E72D297353CC}">
              <c16:uniqueId val="{00000002-4D79-47F3-93E6-7BD23D363CBA}"/>
            </c:ext>
          </c:extLst>
        </c:ser>
        <c:ser>
          <c:idx val="3"/>
          <c:order val="3"/>
          <c:tx>
            <c:strRef>
              <c:f>'Performance (8)'!$H$87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(8)'!$H$88:$H$106</c:f>
              <c:numCache>
                <c:formatCode>General</c:formatCode>
                <c:ptCount val="19"/>
                <c:pt idx="0">
                  <c:v>3.0958611738142878E-4</c:v>
                </c:pt>
                <c:pt idx="1">
                  <c:v>3.0833815603523678E-4</c:v>
                </c:pt>
                <c:pt idx="2">
                  <c:v>3.1154722463827485E-4</c:v>
                </c:pt>
                <c:pt idx="3">
                  <c:v>3.2909940101124685E-4</c:v>
                </c:pt>
                <c:pt idx="4">
                  <c:v>3.2758140833332919E-4</c:v>
                </c:pt>
                <c:pt idx="5">
                  <c:v>3.5408974466534309E-4</c:v>
                </c:pt>
                <c:pt idx="6">
                  <c:v>4.7874419903100362E-4</c:v>
                </c:pt>
                <c:pt idx="7">
                  <c:v>5.1497292398978967E-4</c:v>
                </c:pt>
                <c:pt idx="8">
                  <c:v>7.8451202315868082E-4</c:v>
                </c:pt>
                <c:pt idx="9">
                  <c:v>1.9998637990272725E-3</c:v>
                </c:pt>
                <c:pt idx="10">
                  <c:v>1.6965563251371903E-3</c:v>
                </c:pt>
                <c:pt idx="11">
                  <c:v>2.2715705549359389E-3</c:v>
                </c:pt>
                <c:pt idx="12">
                  <c:v>3.3886812046673414E-3</c:v>
                </c:pt>
                <c:pt idx="13">
                  <c:v>6.5630552119656065E-3</c:v>
                </c:pt>
                <c:pt idx="14">
                  <c:v>1.1560067698563908E-2</c:v>
                </c:pt>
                <c:pt idx="15">
                  <c:v>2.6653822989485845E-2</c:v>
                </c:pt>
                <c:pt idx="16">
                  <c:v>4.3932845118355303E-2</c:v>
                </c:pt>
                <c:pt idx="17">
                  <c:v>9.2938693508440029E-2</c:v>
                </c:pt>
                <c:pt idx="18">
                  <c:v>0.16702757867446696</c:v>
                </c:pt>
              </c:numCache>
            </c:numRef>
          </c:yVal>
          <c:smooth val="0"/>
          <c:extLst>
            <c:ext xmlns:c16="http://schemas.microsoft.com/office/drawing/2014/chart" uri="{C3380CC4-5D6E-409C-BE32-E72D297353CC}">
              <c16:uniqueId val="{00000003-4D79-47F3-93E6-7BD23D363CBA}"/>
            </c:ext>
          </c:extLst>
        </c:ser>
        <c:dLbls>
          <c:showLegendKey val="0"/>
          <c:showVal val="0"/>
          <c:showCatName val="0"/>
          <c:showSerName val="0"/>
          <c:showPercent val="0"/>
          <c:showBubbleSize val="0"/>
        </c:dLbls>
        <c:axId val="1066684399"/>
        <c:axId val="1066682319"/>
      </c:scatterChart>
      <c:valAx>
        <c:axId val="1066684399"/>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6682319"/>
        <c:crosses val="autoZero"/>
        <c:crossBetween val="midCat"/>
      </c:valAx>
      <c:valAx>
        <c:axId val="106668231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668439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(8)'!$E$114</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(8)'!$E$115:$E$128</c:f>
              <c:numCache>
                <c:formatCode>General</c:formatCode>
                <c:ptCount val="14"/>
                <c:pt idx="0">
                  <c:v>1.8472772071432872E-4</c:v>
                </c:pt>
                <c:pt idx="1">
                  <c:v>1.9884825913943534E-4</c:v>
                </c:pt>
                <c:pt idx="2">
                  <c:v>2.1743774602626253E-4</c:v>
                </c:pt>
                <c:pt idx="3">
                  <c:v>2.4710936760649849E-4</c:v>
                </c:pt>
                <c:pt idx="4">
                  <c:v>3.055347960359579E-4</c:v>
                </c:pt>
                <c:pt idx="5">
                  <c:v>4.3434867348629401E-4</c:v>
                </c:pt>
                <c:pt idx="6">
                  <c:v>6.7503228194349492E-4</c:v>
                </c:pt>
                <c:pt idx="7">
                  <c:v>1.2329292739098425E-3</c:v>
                </c:pt>
                <c:pt idx="8">
                  <c:v>2.3639373640994043E-3</c:v>
                </c:pt>
                <c:pt idx="9">
                  <c:v>4.3713322394786022E-3</c:v>
                </c:pt>
                <c:pt idx="10">
                  <c:v>9.3941392404152859E-3</c:v>
                </c:pt>
                <c:pt idx="11">
                  <c:v>1.8101527497386676E-2</c:v>
                </c:pt>
                <c:pt idx="12">
                  <c:v>4.1685153908335514E-2</c:v>
                </c:pt>
                <c:pt idx="13">
                  <c:v>8.2631049714353977E-2</c:v>
                </c:pt>
              </c:numCache>
            </c:numRef>
          </c:yVal>
          <c:smooth val="0"/>
          <c:extLst>
            <c:ext xmlns:c16="http://schemas.microsoft.com/office/drawing/2014/chart" uri="{C3380CC4-5D6E-409C-BE32-E72D297353CC}">
              <c16:uniqueId val="{00000000-9119-4E02-8C05-337DAA0AFC34}"/>
            </c:ext>
          </c:extLst>
        </c:ser>
        <c:ser>
          <c:idx val="1"/>
          <c:order val="1"/>
          <c:tx>
            <c:strRef>
              <c:f>'Performance (8)'!$F$114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(8)'!$F$115:$F$128</c:f>
              <c:numCache>
                <c:formatCode>General</c:formatCode>
                <c:ptCount val="14"/>
                <c:pt idx="0">
                  <c:v>1.2261645321874038E-4</c:v>
                </c:pt>
                <c:pt idx="1">
                  <c:v>1.3866093313304417E-4</c:v>
                </c:pt>
                <c:pt idx="2">
                  <c:v>1.6325026860507976E-4</c:v>
                </c:pt>
                <c:pt idx="3">
                  <c:v>2.1201991297911411E-4</c:v>
                </c:pt>
                <c:pt idx="4">
                  <c:v>3.1061136509805094E-4</c:v>
                </c:pt>
                <c:pt idx="5">
                  <c:v>5.1505762608831766E-4</c:v>
                </c:pt>
                <c:pt idx="6">
                  <c:v>9.1043470013745182E-4</c:v>
                </c:pt>
                <c:pt idx="7">
                  <c:v>1.7296687203851916E-3</c:v>
                </c:pt>
                <c:pt idx="8">
                  <c:v>3.3044039320486059E-3</c:v>
                </c:pt>
                <c:pt idx="9">
                  <c:v>6.8083300913480398E-3</c:v>
                </c:pt>
                <c:pt idx="10">
                  <c:v>1.3158475706578363E-2</c:v>
                </c:pt>
                <c:pt idx="11">
                  <c:v>2.8124262681738742E-2</c:v>
                </c:pt>
                <c:pt idx="12">
                  <c:v>5.6043153630548515E-2</c:v>
                </c:pt>
                <c:pt idx="13">
                  <c:v>0.11630290489317423</c:v>
                </c:pt>
              </c:numCache>
            </c:numRef>
          </c:yVal>
          <c:smooth val="0"/>
          <c:extLst>
            <c:ext xmlns:c16="http://schemas.microsoft.com/office/drawing/2014/chart" uri="{C3380CC4-5D6E-409C-BE32-E72D297353CC}">
              <c16:uniqueId val="{00000001-9119-4E02-8C05-337DAA0AFC34}"/>
            </c:ext>
          </c:extLst>
        </c:ser>
        <c:ser>
          <c:idx val="2"/>
          <c:order val="2"/>
          <c:tx>
            <c:strRef>
              <c:f>'Performance (8)'!$G$114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(8)'!$G$115:$G$128</c:f>
              <c:numCache>
                <c:formatCode>General</c:formatCode>
                <c:ptCount val="14"/>
                <c:pt idx="0">
                  <c:v>1.9951398349996453E-3</c:v>
                </c:pt>
                <c:pt idx="1">
                  <c:v>2.0085376843435687E-3</c:v>
                </c:pt>
                <c:pt idx="2">
                  <c:v>2.0401843270456107E-3</c:v>
                </c:pt>
                <c:pt idx="3">
                  <c:v>2.1257716044117167E-3</c:v>
                </c:pt>
                <c:pt idx="4">
                  <c:v>2.5045814585342311E-3</c:v>
                </c:pt>
                <c:pt idx="5">
                  <c:v>3.8099267172578668E-3</c:v>
                </c:pt>
                <c:pt idx="6">
                  <c:v>6.5458836770933707E-3</c:v>
                </c:pt>
                <c:pt idx="7">
                  <c:v>1.895783519621003E-2</c:v>
                </c:pt>
                <c:pt idx="8">
                  <c:v>6.4366492946801496E-2</c:v>
                </c:pt>
                <c:pt idx="9">
                  <c:v>0.23829589093220371</c:v>
                </c:pt>
                <c:pt idx="10">
                  <c:v>0.96647014807475029</c:v>
                </c:pt>
                <c:pt idx="11">
                  <c:v>3.478479148074785</c:v>
                </c:pt>
                <c:pt idx="12">
                  <c:v>13.640965448075422</c:v>
                </c:pt>
                <c:pt idx="13">
                  <c:v>54.259461048075153</c:v>
                </c:pt>
              </c:numCache>
            </c:numRef>
          </c:yVal>
          <c:smooth val="0"/>
          <c:extLst>
            <c:ext xmlns:c16="http://schemas.microsoft.com/office/drawing/2014/chart" uri="{C3380CC4-5D6E-409C-BE32-E72D297353CC}">
              <c16:uniqueId val="{00000002-9119-4E02-8C05-337DAA0AFC34}"/>
            </c:ext>
          </c:extLst>
        </c:ser>
        <c:ser>
          <c:idx val="3"/>
          <c:order val="3"/>
          <c:tx>
            <c:strRef>
              <c:f>'Performance (8)'!$H$114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(8)'!$H$115:$H$128</c:f>
              <c:numCache>
                <c:formatCode>General</c:formatCode>
                <c:ptCount val="14"/>
                <c:pt idx="0">
                  <c:v>2.5318402600433946E-4</c:v>
                </c:pt>
                <c:pt idx="1">
                  <c:v>2.7592234687200308E-4</c:v>
                </c:pt>
                <c:pt idx="2">
                  <c:v>2.9908894806425631E-4</c:v>
                </c:pt>
                <c:pt idx="3">
                  <c:v>3.4505141464778933E-4</c:v>
                </c:pt>
                <c:pt idx="4">
                  <c:v>4.27786616576342E-4</c:v>
                </c:pt>
                <c:pt idx="5">
                  <c:v>5.5890081356577788E-4</c:v>
                </c:pt>
                <c:pt idx="6">
                  <c:v>9.0815778072107062E-4</c:v>
                </c:pt>
                <c:pt idx="7">
                  <c:v>1.4183437742309841E-3</c:v>
                </c:pt>
                <c:pt idx="8">
                  <c:v>2.6651814805582642E-3</c:v>
                </c:pt>
                <c:pt idx="9">
                  <c:v>4.8401784683520617E-3</c:v>
                </c:pt>
                <c:pt idx="10">
                  <c:v>1.0356566658897177E-2</c:v>
                </c:pt>
                <c:pt idx="11">
                  <c:v>2.0451390301550038E-2</c:v>
                </c:pt>
                <c:pt idx="12">
                  <c:v>4.3175283100366418E-2</c:v>
                </c:pt>
                <c:pt idx="13">
                  <c:v>8.1107152008371264E-2</c:v>
                </c:pt>
              </c:numCache>
            </c:numRef>
          </c:yVal>
          <c:smooth val="0"/>
          <c:extLst>
            <c:ext xmlns:c16="http://schemas.microsoft.com/office/drawing/2014/chart" uri="{C3380CC4-5D6E-409C-BE32-E72D297353CC}">
              <c16:uniqueId val="{00000003-9119-4E02-8C05-337DAA0AFC34}"/>
            </c:ext>
          </c:extLst>
        </c:ser>
        <c:dLbls>
          <c:showLegendKey val="0"/>
          <c:showVal val="0"/>
          <c:showCatName val="0"/>
          <c:showSerName val="0"/>
          <c:showPercent val="0"/>
          <c:showBubbleSize val="0"/>
        </c:dLbls>
        <c:axId val="1066683151"/>
        <c:axId val="1066683567"/>
      </c:scatterChart>
      <c:valAx>
        <c:axId val="1066683151"/>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6683567"/>
        <c:crosses val="autoZero"/>
        <c:crossBetween val="midCat"/>
      </c:valAx>
      <c:valAx>
        <c:axId val="1066683567"/>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668315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(8)'!$E$141</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(8)'!$E$142:$E$156</c:f>
              <c:numCache>
                <c:formatCode>General</c:formatCode>
                <c:ptCount val="15"/>
                <c:pt idx="0">
                  <c:v>7.8935409659969084E-3</c:v>
                </c:pt>
                <c:pt idx="1">
                  <c:v>7.6712448541409843E-3</c:v>
                </c:pt>
                <c:pt idx="2">
                  <c:v>8.1219175555200755E-3</c:v>
                </c:pt>
                <c:pt idx="3">
                  <c:v>8.3254843478796532E-3</c:v>
                </c:pt>
                <c:pt idx="4">
                  <c:v>9.1650588808590561E-3</c:v>
                </c:pt>
                <c:pt idx="5">
                  <c:v>1.0832588551191626E-2</c:v>
                </c:pt>
                <c:pt idx="6">
                  <c:v>1.5150023226514245E-2</c:v>
                </c:pt>
                <c:pt idx="7">
                  <c:v>2.3982182524757919E-2</c:v>
                </c:pt>
                <c:pt idx="8">
                  <c:v>4.2322945553984664E-2</c:v>
                </c:pt>
                <c:pt idx="9">
                  <c:v>8.1248343236291903E-2</c:v>
                </c:pt>
                <c:pt idx="10">
                  <c:v>0.14730880101625174</c:v>
                </c:pt>
                <c:pt idx="11">
                  <c:v>0.27839054807496555</c:v>
                </c:pt>
                <c:pt idx="12">
                  <c:v>0.5627742480752026</c:v>
                </c:pt>
                <c:pt idx="13">
                  <c:v>1.3778733480754275</c:v>
                </c:pt>
                <c:pt idx="14">
                  <c:v>2.9564157980745045</c:v>
                </c:pt>
              </c:numCache>
            </c:numRef>
          </c:yVal>
          <c:smooth val="0"/>
          <c:extLst>
            <c:ext xmlns:c16="http://schemas.microsoft.com/office/drawing/2014/chart" uri="{C3380CC4-5D6E-409C-BE32-E72D297353CC}">
              <c16:uniqueId val="{00000000-597F-482D-BE25-4C8269D0274D}"/>
            </c:ext>
          </c:extLst>
        </c:ser>
        <c:ser>
          <c:idx val="1"/>
          <c:order val="1"/>
          <c:tx>
            <c:strRef>
              <c:f>'Performance (8)'!$F$141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(8)'!$F$142:$F$156</c:f>
              <c:numCache>
                <c:formatCode>General</c:formatCode>
                <c:ptCount val="15"/>
                <c:pt idx="0">
                  <c:v>9.2995770712837548E-3</c:v>
                </c:pt>
                <c:pt idx="1">
                  <c:v>8.3648057673077411E-3</c:v>
                </c:pt>
                <c:pt idx="2">
                  <c:v>9.1509283309426179E-3</c:v>
                </c:pt>
                <c:pt idx="3">
                  <c:v>1.0667503725319934E-2</c:v>
                </c:pt>
                <c:pt idx="4">
                  <c:v>1.4160789434769559E-2</c:v>
                </c:pt>
                <c:pt idx="5">
                  <c:v>2.088091974166861E-2</c:v>
                </c:pt>
                <c:pt idx="6">
                  <c:v>3.657164077572414E-2</c:v>
                </c:pt>
                <c:pt idx="7">
                  <c:v>5.8231587155461555E-2</c:v>
                </c:pt>
                <c:pt idx="8">
                  <c:v>0.10775948211755133</c:v>
                </c:pt>
                <c:pt idx="9">
                  <c:v>0.20660657207501609</c:v>
                </c:pt>
                <c:pt idx="10">
                  <c:v>0.41083158653660329</c:v>
                </c:pt>
                <c:pt idx="11">
                  <c:v>0.79728940521779845</c:v>
                </c:pt>
                <c:pt idx="12">
                  <c:v>1.585636523075282</c:v>
                </c:pt>
                <c:pt idx="13">
                  <c:v>3.3952956980752611</c:v>
                </c:pt>
                <c:pt idx="14">
                  <c:v>6.8809128480748587</c:v>
                </c:pt>
              </c:numCache>
            </c:numRef>
          </c:yVal>
          <c:smooth val="0"/>
          <c:extLst>
            <c:ext xmlns:c16="http://schemas.microsoft.com/office/drawing/2014/chart" uri="{C3380CC4-5D6E-409C-BE32-E72D297353CC}">
              <c16:uniqueId val="{00000001-597F-482D-BE25-4C8269D0274D}"/>
            </c:ext>
          </c:extLst>
        </c:ser>
        <c:ser>
          <c:idx val="2"/>
          <c:order val="2"/>
          <c:tx>
            <c:strRef>
              <c:f>'Performance (8)'!$G$141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(8)'!$G$142:$G$156</c:f>
              <c:numCache>
                <c:formatCode>General</c:formatCode>
                <c:ptCount val="15"/>
                <c:pt idx="0">
                  <c:v>2.3263309005236491E-2</c:v>
                </c:pt>
                <c:pt idx="1">
                  <c:v>2.3507998309740933E-2</c:v>
                </c:pt>
                <c:pt idx="2">
                  <c:v>2.388045855119034E-2</c:v>
                </c:pt>
                <c:pt idx="3">
                  <c:v>2.4222139862443027E-2</c:v>
                </c:pt>
                <c:pt idx="4">
                  <c:v>2.5959147556871114E-2</c:v>
                </c:pt>
                <c:pt idx="5">
                  <c:v>2.6206031844627338E-2</c:v>
                </c:pt>
                <c:pt idx="6">
                  <c:v>2.7561411811261292E-2</c:v>
                </c:pt>
                <c:pt idx="7">
                  <c:v>3.6002229369970835E-2</c:v>
                </c:pt>
                <c:pt idx="8">
                  <c:v>4.9202065722067138E-2</c:v>
                </c:pt>
                <c:pt idx="9">
                  <c:v>7.9453357598812668E-2</c:v>
                </c:pt>
                <c:pt idx="10">
                  <c:v>0.18168496593223646</c:v>
                </c:pt>
                <c:pt idx="11">
                  <c:v>0.53445539807506104</c:v>
                </c:pt>
                <c:pt idx="12">
                  <c:v>1.9443114814077918</c:v>
                </c:pt>
                <c:pt idx="13">
                  <c:v>7.8618925480764847</c:v>
                </c:pt>
                <c:pt idx="14">
                  <c:v>46.402664948076179</c:v>
                </c:pt>
              </c:numCache>
            </c:numRef>
          </c:yVal>
          <c:smooth val="0"/>
          <c:extLst>
            <c:ext xmlns:c16="http://schemas.microsoft.com/office/drawing/2014/chart" uri="{C3380CC4-5D6E-409C-BE32-E72D297353CC}">
              <c16:uniqueId val="{00000002-597F-482D-BE25-4C8269D0274D}"/>
            </c:ext>
          </c:extLst>
        </c:ser>
        <c:ser>
          <c:idx val="3"/>
          <c:order val="3"/>
          <c:tx>
            <c:strRef>
              <c:f>'Performance (8)'!$H$141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(8)'!$H$142:$H$156</c:f>
              <c:numCache>
                <c:formatCode>General</c:formatCode>
                <c:ptCount val="15"/>
                <c:pt idx="0">
                  <c:v>1.3585045552182769E-3</c:v>
                </c:pt>
                <c:pt idx="1">
                  <c:v>2.5975797595077163E-3</c:v>
                </c:pt>
                <c:pt idx="2">
                  <c:v>2.7372134460617089E-3</c:v>
                </c:pt>
                <c:pt idx="3">
                  <c:v>1.7921624942736384E-3</c:v>
                </c:pt>
                <c:pt idx="4">
                  <c:v>1.3761215006758047E-3</c:v>
                </c:pt>
                <c:pt idx="5">
                  <c:v>1.8488474815281858E-3</c:v>
                </c:pt>
                <c:pt idx="6">
                  <c:v>2.5805975346905358E-3</c:v>
                </c:pt>
                <c:pt idx="7">
                  <c:v>2.4897570208686345E-3</c:v>
                </c:pt>
                <c:pt idx="8">
                  <c:v>4.0370936105866995E-3</c:v>
                </c:pt>
                <c:pt idx="9">
                  <c:v>1.0020300221254174E-2</c:v>
                </c:pt>
                <c:pt idx="10">
                  <c:v>9.9307558071491508E-3</c:v>
                </c:pt>
                <c:pt idx="11">
                  <c:v>2.1976704583435695E-2</c:v>
                </c:pt>
                <c:pt idx="12">
                  <c:v>5.0674246472827145E-2</c:v>
                </c:pt>
                <c:pt idx="13">
                  <c:v>9.8151111642875877E-2</c:v>
                </c:pt>
                <c:pt idx="14">
                  <c:v>0.14027203115096842</c:v>
                </c:pt>
              </c:numCache>
            </c:numRef>
          </c:yVal>
          <c:smooth val="0"/>
          <c:extLst>
            <c:ext xmlns:c16="http://schemas.microsoft.com/office/drawing/2014/chart" uri="{C3380CC4-5D6E-409C-BE32-E72D297353CC}">
              <c16:uniqueId val="{00000003-597F-482D-BE25-4C8269D0274D}"/>
            </c:ext>
          </c:extLst>
        </c:ser>
        <c:dLbls>
          <c:showLegendKey val="0"/>
          <c:showVal val="0"/>
          <c:showCatName val="0"/>
          <c:showSerName val="0"/>
          <c:showPercent val="0"/>
          <c:showBubbleSize val="0"/>
        </c:dLbls>
        <c:axId val="1931664015"/>
        <c:axId val="1931661103"/>
      </c:scatterChart>
      <c:valAx>
        <c:axId val="1931664015"/>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661103"/>
        <c:crosses val="autoZero"/>
        <c:crossBetween val="midCat"/>
      </c:valAx>
      <c:valAx>
        <c:axId val="193166110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6640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(8)'!$E$168</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(8)'!$E$169:$E$183</c:f>
              <c:numCache>
                <c:formatCode>General</c:formatCode>
                <c:ptCount val="15"/>
                <c:pt idx="0">
                  <c:v>2.1905085192911594E-2</c:v>
                </c:pt>
                <c:pt idx="1">
                  <c:v>2.1861218380671905E-2</c:v>
                </c:pt>
                <c:pt idx="2">
                  <c:v>2.220661488915036E-2</c:v>
                </c:pt>
                <c:pt idx="3">
                  <c:v>2.0940881966200919E-2</c:v>
                </c:pt>
                <c:pt idx="4">
                  <c:v>2.2607354381314806E-2</c:v>
                </c:pt>
                <c:pt idx="5">
                  <c:v>2.4355684482753426E-2</c:v>
                </c:pt>
                <c:pt idx="6">
                  <c:v>3.014816193041802E-2</c:v>
                </c:pt>
                <c:pt idx="7">
                  <c:v>3.6511821067715604E-2</c:v>
                </c:pt>
                <c:pt idx="8">
                  <c:v>5.4620194814139648E-2</c:v>
                </c:pt>
                <c:pt idx="9">
                  <c:v>9.3957868445400508E-2</c:v>
                </c:pt>
                <c:pt idx="10">
                  <c:v>0.16376198033307307</c:v>
                </c:pt>
                <c:pt idx="11">
                  <c:v>0.30058414219268648</c:v>
                </c:pt>
                <c:pt idx="12">
                  <c:v>0.59484522585264576</c:v>
                </c:pt>
                <c:pt idx="13">
                  <c:v>1.3879252230750174</c:v>
                </c:pt>
                <c:pt idx="14">
                  <c:v>3.2612461480762982</c:v>
                </c:pt>
              </c:numCache>
            </c:numRef>
          </c:yVal>
          <c:smooth val="0"/>
          <c:extLst>
            <c:ext xmlns:c16="http://schemas.microsoft.com/office/drawing/2014/chart" uri="{C3380CC4-5D6E-409C-BE32-E72D297353CC}">
              <c16:uniqueId val="{00000000-87CD-43C5-BAEC-6CB1650C5524}"/>
            </c:ext>
          </c:extLst>
        </c:ser>
        <c:ser>
          <c:idx val="1"/>
          <c:order val="1"/>
          <c:tx>
            <c:strRef>
              <c:f>'Performance (8)'!$F$168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(8)'!$F$169:$F$183</c:f>
              <c:numCache>
                <c:formatCode>General</c:formatCode>
                <c:ptCount val="15"/>
                <c:pt idx="0">
                  <c:v>2.3815260455947299E-2</c:v>
                </c:pt>
                <c:pt idx="1">
                  <c:v>2.517403149207912E-2</c:v>
                </c:pt>
                <c:pt idx="2">
                  <c:v>2.5183185763452725E-2</c:v>
                </c:pt>
                <c:pt idx="3">
                  <c:v>2.6715127862233644E-2</c:v>
                </c:pt>
                <c:pt idx="4">
                  <c:v>3.0401232317444824E-2</c:v>
                </c:pt>
                <c:pt idx="5">
                  <c:v>3.6201535125365912E-2</c:v>
                </c:pt>
                <c:pt idx="6">
                  <c:v>5.0205546074994709E-2</c:v>
                </c:pt>
                <c:pt idx="7">
                  <c:v>7.7087949613475357E-2</c:v>
                </c:pt>
                <c:pt idx="8">
                  <c:v>0.12652812557496909</c:v>
                </c:pt>
                <c:pt idx="9">
                  <c:v>0.22928077534771335</c:v>
                </c:pt>
                <c:pt idx="10">
                  <c:v>0.42551684807517365</c:v>
                </c:pt>
                <c:pt idx="11">
                  <c:v>0.821159348074884</c:v>
                </c:pt>
                <c:pt idx="12">
                  <c:v>1.6204227230751533</c:v>
                </c:pt>
                <c:pt idx="13">
                  <c:v>3.4308837980748472</c:v>
                </c:pt>
                <c:pt idx="14">
                  <c:v>7.4434239480757061</c:v>
                </c:pt>
              </c:numCache>
            </c:numRef>
          </c:yVal>
          <c:smooth val="0"/>
          <c:extLst>
            <c:ext xmlns:c16="http://schemas.microsoft.com/office/drawing/2014/chart" uri="{C3380CC4-5D6E-409C-BE32-E72D297353CC}">
              <c16:uniqueId val="{00000001-87CD-43C5-BAEC-6CB1650C5524}"/>
            </c:ext>
          </c:extLst>
        </c:ser>
        <c:ser>
          <c:idx val="2"/>
          <c:order val="2"/>
          <c:tx>
            <c:strRef>
              <c:f>'Performance (8)'!$G$168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(8)'!$G$169:$G$183</c:f>
              <c:numCache>
                <c:formatCode>General</c:formatCode>
                <c:ptCount val="15"/>
                <c:pt idx="0">
                  <c:v>4.1016234140553373E-2</c:v>
                </c:pt>
                <c:pt idx="1">
                  <c:v>4.3127029109477494E-2</c:v>
                </c:pt>
                <c:pt idx="2">
                  <c:v>4.2398986210593424E-2</c:v>
                </c:pt>
                <c:pt idx="3">
                  <c:v>4.7350333924042871E-2</c:v>
                </c:pt>
                <c:pt idx="4">
                  <c:v>4.4931045396432612E-2</c:v>
                </c:pt>
                <c:pt idx="5">
                  <c:v>4.5994793029132154E-2</c:v>
                </c:pt>
                <c:pt idx="6">
                  <c:v>4.7963314741666457E-2</c:v>
                </c:pt>
                <c:pt idx="7">
                  <c:v>5.2691522811841023E-2</c:v>
                </c:pt>
                <c:pt idx="8">
                  <c:v>6.5209568854198124E-2</c:v>
                </c:pt>
                <c:pt idx="9">
                  <c:v>8.1370490010480898E-2</c:v>
                </c:pt>
                <c:pt idx="10">
                  <c:v>0.18021729450357177</c:v>
                </c:pt>
                <c:pt idx="11">
                  <c:v>0.53780162807486742</c:v>
                </c:pt>
                <c:pt idx="12">
                  <c:v>1.897563848075376</c:v>
                </c:pt>
                <c:pt idx="13">
                  <c:v>8.7540016480739542</c:v>
                </c:pt>
                <c:pt idx="14">
                  <c:v>45.256002848076221</c:v>
                </c:pt>
              </c:numCache>
            </c:numRef>
          </c:yVal>
          <c:smooth val="0"/>
          <c:extLst>
            <c:ext xmlns:c16="http://schemas.microsoft.com/office/drawing/2014/chart" uri="{C3380CC4-5D6E-409C-BE32-E72D297353CC}">
              <c16:uniqueId val="{00000002-87CD-43C5-BAEC-6CB1650C5524}"/>
            </c:ext>
          </c:extLst>
        </c:ser>
        <c:ser>
          <c:idx val="3"/>
          <c:order val="3"/>
          <c:tx>
            <c:strRef>
              <c:f>'Performance (8)'!$H$168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(8)'!$H$169:$H$183</c:f>
              <c:numCache>
                <c:formatCode>General</c:formatCode>
                <c:ptCount val="15"/>
                <c:pt idx="0">
                  <c:v>2.2633043034576872E-3</c:v>
                </c:pt>
                <c:pt idx="1">
                  <c:v>2.1968020571488654E-3</c:v>
                </c:pt>
                <c:pt idx="2">
                  <c:v>2.2977947942633549E-3</c:v>
                </c:pt>
                <c:pt idx="3">
                  <c:v>1.6966655077545073E-3</c:v>
                </c:pt>
                <c:pt idx="4">
                  <c:v>1.8471565327698187E-3</c:v>
                </c:pt>
                <c:pt idx="5">
                  <c:v>2.8604572076618099E-3</c:v>
                </c:pt>
                <c:pt idx="6">
                  <c:v>3.0504827938264019E-3</c:v>
                </c:pt>
                <c:pt idx="7">
                  <c:v>3.2654562460599649E-3</c:v>
                </c:pt>
                <c:pt idx="8">
                  <c:v>5.5408112911650015E-3</c:v>
                </c:pt>
                <c:pt idx="9">
                  <c:v>1.0112591025734393E-2</c:v>
                </c:pt>
                <c:pt idx="10">
                  <c:v>1.3885915202609249E-2</c:v>
                </c:pt>
                <c:pt idx="11">
                  <c:v>2.1737727057344912E-2</c:v>
                </c:pt>
                <c:pt idx="12">
                  <c:v>4.6438692819675241E-2</c:v>
                </c:pt>
                <c:pt idx="13">
                  <c:v>9.0994247291624669E-2</c:v>
                </c:pt>
                <c:pt idx="14">
                  <c:v>0.74888313802352702</c:v>
                </c:pt>
              </c:numCache>
            </c:numRef>
          </c:yVal>
          <c:smooth val="0"/>
          <c:extLst>
            <c:ext xmlns:c16="http://schemas.microsoft.com/office/drawing/2014/chart" uri="{C3380CC4-5D6E-409C-BE32-E72D297353CC}">
              <c16:uniqueId val="{00000003-87CD-43C5-BAEC-6CB1650C5524}"/>
            </c:ext>
          </c:extLst>
        </c:ser>
        <c:dLbls>
          <c:showLegendKey val="0"/>
          <c:showVal val="0"/>
          <c:showCatName val="0"/>
          <c:showSerName val="0"/>
          <c:showPercent val="0"/>
          <c:showBubbleSize val="0"/>
        </c:dLbls>
        <c:axId val="1931664015"/>
        <c:axId val="1931661519"/>
      </c:scatterChart>
      <c:valAx>
        <c:axId val="1931664015"/>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661519"/>
        <c:crosses val="autoZero"/>
        <c:crossBetween val="midCat"/>
      </c:valAx>
      <c:valAx>
        <c:axId val="193166151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6640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(9)'!$E$6</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(9)'!$E$7:$E$28</c:f>
              <c:numCache>
                <c:formatCode>General</c:formatCode>
                <c:ptCount val="22"/>
                <c:pt idx="0">
                  <c:v>3.6683580222259156E-4</c:v>
                </c:pt>
                <c:pt idx="1">
                  <c:v>3.6853660285725477E-4</c:v>
                </c:pt>
                <c:pt idx="2">
                  <c:v>3.6794405337319685E-4</c:v>
                </c:pt>
                <c:pt idx="3">
                  <c:v>3.727830122318656E-4</c:v>
                </c:pt>
                <c:pt idx="4">
                  <c:v>3.5165874306646922E-4</c:v>
                </c:pt>
                <c:pt idx="5">
                  <c:v>3.8045662840939612E-4</c:v>
                </c:pt>
                <c:pt idx="6">
                  <c:v>3.9566972562360766E-4</c:v>
                </c:pt>
                <c:pt idx="7">
                  <c:v>4.5820541457894219E-4</c:v>
                </c:pt>
                <c:pt idx="8">
                  <c:v>5.8778878369632897E-4</c:v>
                </c:pt>
                <c:pt idx="9">
                  <c:v>8.419690525711894E-4</c:v>
                </c:pt>
                <c:pt idx="10">
                  <c:v>1.3345047438728739E-3</c:v>
                </c:pt>
                <c:pt idx="11">
                  <c:v>2.3522874353211765E-3</c:v>
                </c:pt>
                <c:pt idx="12">
                  <c:v>5.0188383777674964E-3</c:v>
                </c:pt>
                <c:pt idx="13">
                  <c:v>8.9241356810313647E-3</c:v>
                </c:pt>
                <c:pt idx="14">
                  <c:v>1.7183258276920403E-2</c:v>
                </c:pt>
                <c:pt idx="15">
                  <c:v>3.4467679130885685E-2</c:v>
                </c:pt>
                <c:pt idx="16">
                  <c:v>7.0709711512842957E-2</c:v>
                </c:pt>
                <c:pt idx="17">
                  <c:v>0.14461949333826435</c:v>
                </c:pt>
                <c:pt idx="18">
                  <c:v>0.28423415317941825</c:v>
                </c:pt>
                <c:pt idx="19">
                  <c:v>0.57162015873458139</c:v>
                </c:pt>
                <c:pt idx="20">
                  <c:v>1.440014872624237</c:v>
                </c:pt>
                <c:pt idx="21">
                  <c:v>2.3163821142910734</c:v>
                </c:pt>
              </c:numCache>
            </c:numRef>
          </c:yVal>
          <c:smooth val="0"/>
          <c:extLst>
            <c:ext xmlns:c16="http://schemas.microsoft.com/office/drawing/2014/chart" uri="{C3380CC4-5D6E-409C-BE32-E72D297353CC}">
              <c16:uniqueId val="{00000000-3230-446B-8943-C1D86F15DB50}"/>
            </c:ext>
          </c:extLst>
        </c:ser>
        <c:ser>
          <c:idx val="1"/>
          <c:order val="1"/>
          <c:tx>
            <c:strRef>
              <c:f>'Performance (9)'!$F$6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(9)'!$F$7:$F$28</c:f>
              <c:numCache>
                <c:formatCode>General</c:formatCode>
                <c:ptCount val="22"/>
                <c:pt idx="0">
                  <c:v>1.0768008842271191E-4</c:v>
                </c:pt>
                <c:pt idx="1">
                  <c:v>1.1279015980200498E-4</c:v>
                </c:pt>
                <c:pt idx="2">
                  <c:v>1.1339600383474723E-4</c:v>
                </c:pt>
                <c:pt idx="3">
                  <c:v>1.1896578736242738E-4</c:v>
                </c:pt>
                <c:pt idx="4">
                  <c:v>1.291117024589873E-4</c:v>
                </c:pt>
                <c:pt idx="5">
                  <c:v>1.4695358138162978E-4</c:v>
                </c:pt>
                <c:pt idx="6">
                  <c:v>1.8901512292557169E-4</c:v>
                </c:pt>
                <c:pt idx="7">
                  <c:v>2.5591252827452602E-4</c:v>
                </c:pt>
                <c:pt idx="8">
                  <c:v>3.988962016805608E-4</c:v>
                </c:pt>
                <c:pt idx="9">
                  <c:v>6.9031239134506887E-4</c:v>
                </c:pt>
                <c:pt idx="10">
                  <c:v>1.2556750596382127E-3</c:v>
                </c:pt>
                <c:pt idx="11">
                  <c:v>2.498448675576775E-3</c:v>
                </c:pt>
                <c:pt idx="12">
                  <c:v>4.8641622296433894E-3</c:v>
                </c:pt>
                <c:pt idx="13">
                  <c:v>1.076763515088208E-2</c:v>
                </c:pt>
                <c:pt idx="14">
                  <c:v>1.9627669976949938E-2</c:v>
                </c:pt>
                <c:pt idx="15">
                  <c:v>3.875620498834733E-2</c:v>
                </c:pt>
                <c:pt idx="16">
                  <c:v>7.7580593777762538E-2</c:v>
                </c:pt>
                <c:pt idx="17">
                  <c:v>0.15700107574887079</c:v>
                </c:pt>
                <c:pt idx="18">
                  <c:v>0.32958586012384694</c:v>
                </c:pt>
                <c:pt idx="19">
                  <c:v>0.62902842262403647</c:v>
                </c:pt>
                <c:pt idx="20">
                  <c:v>1.2996843726238914</c:v>
                </c:pt>
                <c:pt idx="21">
                  <c:v>2.5907710476210233</c:v>
                </c:pt>
              </c:numCache>
            </c:numRef>
          </c:yVal>
          <c:smooth val="0"/>
          <c:extLst>
            <c:ext xmlns:c16="http://schemas.microsoft.com/office/drawing/2014/chart" uri="{C3380CC4-5D6E-409C-BE32-E72D297353CC}">
              <c16:uniqueId val="{00000001-3230-446B-8943-C1D86F15DB50}"/>
            </c:ext>
          </c:extLst>
        </c:ser>
        <c:ser>
          <c:idx val="2"/>
          <c:order val="2"/>
          <c:tx>
            <c:strRef>
              <c:f>'Performance (9)'!$G$6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(9)'!$G$7:$G$28</c:f>
              <c:numCache>
                <c:formatCode>General</c:formatCode>
                <c:ptCount val="22"/>
                <c:pt idx="0">
                  <c:v>1.7434920256805216E-3</c:v>
                </c:pt>
                <c:pt idx="1">
                  <c:v>1.7874323442286953E-3</c:v>
                </c:pt>
                <c:pt idx="2">
                  <c:v>1.7238850980491368E-3</c:v>
                </c:pt>
                <c:pt idx="3">
                  <c:v>2.1109802234938807E-3</c:v>
                </c:pt>
                <c:pt idx="4">
                  <c:v>1.7203154416795803E-3</c:v>
                </c:pt>
                <c:pt idx="5">
                  <c:v>1.787330335621333E-3</c:v>
                </c:pt>
                <c:pt idx="6">
                  <c:v>1.9052539313410091E-3</c:v>
                </c:pt>
                <c:pt idx="7">
                  <c:v>2.1486746382188729E-3</c:v>
                </c:pt>
                <c:pt idx="8">
                  <c:v>2.6431206112865766E-3</c:v>
                </c:pt>
                <c:pt idx="9">
                  <c:v>3.6068440112815873E-3</c:v>
                </c:pt>
                <c:pt idx="10">
                  <c:v>5.6725765683758598E-3</c:v>
                </c:pt>
                <c:pt idx="11">
                  <c:v>9.6771702545624047E-3</c:v>
                </c:pt>
                <c:pt idx="12">
                  <c:v>2.1202559860279545E-2</c:v>
                </c:pt>
                <c:pt idx="13">
                  <c:v>3.3917303705094888E-2</c:v>
                </c:pt>
                <c:pt idx="14">
                  <c:v>6.725587695737946E-2</c:v>
                </c:pt>
                <c:pt idx="15">
                  <c:v>0.13235865551856554</c:v>
                </c:pt>
                <c:pt idx="16">
                  <c:v>0.26855377920266027</c:v>
                </c:pt>
                <c:pt idx="17">
                  <c:v>0.52254615762351386</c:v>
                </c:pt>
                <c:pt idx="18">
                  <c:v>1.0453853876249233</c:v>
                </c:pt>
                <c:pt idx="19">
                  <c:v>2.0212394809575236</c:v>
                </c:pt>
                <c:pt idx="20">
                  <c:v>3.9267067976222498</c:v>
                </c:pt>
                <c:pt idx="21">
                  <c:v>7.9499871476225268</c:v>
                </c:pt>
              </c:numCache>
            </c:numRef>
          </c:yVal>
          <c:smooth val="0"/>
          <c:extLst>
            <c:ext xmlns:c16="http://schemas.microsoft.com/office/drawing/2014/chart" uri="{C3380CC4-5D6E-409C-BE32-E72D297353CC}">
              <c16:uniqueId val="{00000002-3230-446B-8943-C1D86F15DB50}"/>
            </c:ext>
          </c:extLst>
        </c:ser>
        <c:ser>
          <c:idx val="3"/>
          <c:order val="3"/>
          <c:tx>
            <c:strRef>
              <c:f>'Performance (9)'!$H$6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(9)'!$H$7:$H$28</c:f>
              <c:numCache>
                <c:formatCode>General</c:formatCode>
                <c:ptCount val="22"/>
                <c:pt idx="0">
                  <c:v>2.8243126729444849E-4</c:v>
                </c:pt>
                <c:pt idx="1">
                  <c:v>2.7600588015541471E-4</c:v>
                </c:pt>
                <c:pt idx="2">
                  <c:v>3.1853391379857519E-4</c:v>
                </c:pt>
                <c:pt idx="3">
                  <c:v>2.8328441945849975E-4</c:v>
                </c:pt>
                <c:pt idx="4">
                  <c:v>2.8602818654020702E-4</c:v>
                </c:pt>
                <c:pt idx="5">
                  <c:v>2.8996147963589425E-4</c:v>
                </c:pt>
                <c:pt idx="6">
                  <c:v>2.9609136946334854E-4</c:v>
                </c:pt>
                <c:pt idx="7">
                  <c:v>3.0033964387364759E-4</c:v>
                </c:pt>
                <c:pt idx="8">
                  <c:v>2.8298273192199999E-4</c:v>
                </c:pt>
                <c:pt idx="9">
                  <c:v>3.0646043681281751E-4</c:v>
                </c:pt>
                <c:pt idx="10">
                  <c:v>3.6156521046063752E-4</c:v>
                </c:pt>
                <c:pt idx="11">
                  <c:v>5.0291631416093366E-4</c:v>
                </c:pt>
                <c:pt idx="12">
                  <c:v>9.5833988716805408E-4</c:v>
                </c:pt>
                <c:pt idx="13">
                  <c:v>1.5078814216983693E-3</c:v>
                </c:pt>
                <c:pt idx="14">
                  <c:v>2.7885050862694288E-3</c:v>
                </c:pt>
                <c:pt idx="15">
                  <c:v>4.3385652312452963E-3</c:v>
                </c:pt>
                <c:pt idx="16">
                  <c:v>7.7774732476739378E-3</c:v>
                </c:pt>
                <c:pt idx="17">
                  <c:v>1.6581105658553155E-2</c:v>
                </c:pt>
                <c:pt idx="18">
                  <c:v>3.0925745883160553E-2</c:v>
                </c:pt>
                <c:pt idx="19">
                  <c:v>6.222821710291801E-2</c:v>
                </c:pt>
                <c:pt idx="20">
                  <c:v>0.13415154366587012</c:v>
                </c:pt>
                <c:pt idx="21">
                  <c:v>0.27860475131764423</c:v>
                </c:pt>
              </c:numCache>
            </c:numRef>
          </c:yVal>
          <c:smooth val="0"/>
          <c:extLst>
            <c:ext xmlns:c16="http://schemas.microsoft.com/office/drawing/2014/chart" uri="{C3380CC4-5D6E-409C-BE32-E72D297353CC}">
              <c16:uniqueId val="{00000003-3230-446B-8943-C1D86F15DB50}"/>
            </c:ext>
          </c:extLst>
        </c:ser>
        <c:dLbls>
          <c:showLegendKey val="0"/>
          <c:showVal val="0"/>
          <c:showCatName val="0"/>
          <c:showSerName val="0"/>
          <c:showPercent val="0"/>
          <c:showBubbleSize val="0"/>
        </c:dLbls>
        <c:axId val="1045447167"/>
        <c:axId val="1045452575"/>
      </c:scatterChart>
      <c:valAx>
        <c:axId val="1045447167"/>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575"/>
        <c:crosses val="autoZero"/>
        <c:crossBetween val="midCat"/>
      </c:valAx>
      <c:valAx>
        <c:axId val="104545257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716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(9)'!$E$33</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(9)'!$E$34:$E$54</c:f>
              <c:numCache>
                <c:formatCode>General</c:formatCode>
                <c:ptCount val="21"/>
                <c:pt idx="0">
                  <c:v>3.3200629905742746E-4</c:v>
                </c:pt>
                <c:pt idx="1">
                  <c:v>3.1864687651858814E-4</c:v>
                </c:pt>
                <c:pt idx="2">
                  <c:v>3.294093417008361E-4</c:v>
                </c:pt>
                <c:pt idx="3">
                  <c:v>3.2317131584105164E-4</c:v>
                </c:pt>
                <c:pt idx="4">
                  <c:v>3.3470204729999268E-4</c:v>
                </c:pt>
                <c:pt idx="5">
                  <c:v>4.3156093631362927E-4</c:v>
                </c:pt>
                <c:pt idx="6">
                  <c:v>4.1059184979855344E-4</c:v>
                </c:pt>
                <c:pt idx="7">
                  <c:v>4.8773732755770375E-4</c:v>
                </c:pt>
                <c:pt idx="8">
                  <c:v>6.8219139981877072E-4</c:v>
                </c:pt>
                <c:pt idx="9">
                  <c:v>9.8918087106310477E-4</c:v>
                </c:pt>
                <c:pt idx="10">
                  <c:v>1.6638657602739031E-3</c:v>
                </c:pt>
                <c:pt idx="11">
                  <c:v>2.9713548263838067E-3</c:v>
                </c:pt>
                <c:pt idx="12">
                  <c:v>5.8046030246969227E-3</c:v>
                </c:pt>
                <c:pt idx="13">
                  <c:v>1.1589145077712332E-2</c:v>
                </c:pt>
                <c:pt idx="14">
                  <c:v>2.4917945136438562E-2</c:v>
                </c:pt>
                <c:pt idx="15">
                  <c:v>5.7707606244757466E-2</c:v>
                </c:pt>
                <c:pt idx="16">
                  <c:v>0.10665169762392664</c:v>
                </c:pt>
                <c:pt idx="17">
                  <c:v>0.21282821012396866</c:v>
                </c:pt>
                <c:pt idx="18">
                  <c:v>0.43222746429036368</c:v>
                </c:pt>
                <c:pt idx="19">
                  <c:v>0.8807165976232294</c:v>
                </c:pt>
                <c:pt idx="20">
                  <c:v>1.7899181142911924</c:v>
                </c:pt>
              </c:numCache>
            </c:numRef>
          </c:yVal>
          <c:smooth val="0"/>
          <c:extLst>
            <c:ext xmlns:c16="http://schemas.microsoft.com/office/drawing/2014/chart" uri="{C3380CC4-5D6E-409C-BE32-E72D297353CC}">
              <c16:uniqueId val="{00000000-8C61-4C9E-BA80-703EA8B6E72F}"/>
            </c:ext>
          </c:extLst>
        </c:ser>
        <c:ser>
          <c:idx val="1"/>
          <c:order val="1"/>
          <c:tx>
            <c:strRef>
              <c:f>'Performance (9)'!$F$33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(9)'!$F$34:$F$54</c:f>
              <c:numCache>
                <c:formatCode>General</c:formatCode>
                <c:ptCount val="21"/>
                <c:pt idx="0">
                  <c:v>1.0992696818611031E-4</c:v>
                </c:pt>
                <c:pt idx="1">
                  <c:v>1.1380596774688702E-4</c:v>
                </c:pt>
                <c:pt idx="2">
                  <c:v>1.1997771571522928E-4</c:v>
                </c:pt>
                <c:pt idx="3">
                  <c:v>1.3098094909342575E-4</c:v>
                </c:pt>
                <c:pt idx="4">
                  <c:v>1.5279707654309308E-4</c:v>
                </c:pt>
                <c:pt idx="5">
                  <c:v>1.9317827044854966E-4</c:v>
                </c:pt>
                <c:pt idx="6">
                  <c:v>2.6894787726191389E-4</c:v>
                </c:pt>
                <c:pt idx="7">
                  <c:v>4.2997074790940466E-4</c:v>
                </c:pt>
                <c:pt idx="8">
                  <c:v>7.5150135240226179E-4</c:v>
                </c:pt>
                <c:pt idx="9">
                  <c:v>1.3912077693327503E-3</c:v>
                </c:pt>
                <c:pt idx="10">
                  <c:v>2.7111460479141186E-3</c:v>
                </c:pt>
                <c:pt idx="11">
                  <c:v>5.2732984678873227E-3</c:v>
                </c:pt>
                <c:pt idx="12">
                  <c:v>1.1403861747017784E-2</c:v>
                </c:pt>
                <c:pt idx="13">
                  <c:v>2.1643140697591778E-2</c:v>
                </c:pt>
                <c:pt idx="14">
                  <c:v>4.4906552088321665E-2</c:v>
                </c:pt>
                <c:pt idx="15">
                  <c:v>9.1304280351320558E-2</c:v>
                </c:pt>
                <c:pt idx="16">
                  <c:v>0.18826441429066135</c:v>
                </c:pt>
                <c:pt idx="17">
                  <c:v>0.37410804762385824</c:v>
                </c:pt>
                <c:pt idx="18">
                  <c:v>0.75690580476723335</c:v>
                </c:pt>
                <c:pt idx="19">
                  <c:v>1.4879698976226101</c:v>
                </c:pt>
                <c:pt idx="20">
                  <c:v>3.0425284976233562</c:v>
                </c:pt>
              </c:numCache>
            </c:numRef>
          </c:yVal>
          <c:smooth val="0"/>
          <c:extLst>
            <c:ext xmlns:c16="http://schemas.microsoft.com/office/drawing/2014/chart" uri="{C3380CC4-5D6E-409C-BE32-E72D297353CC}">
              <c16:uniqueId val="{00000001-8C61-4C9E-BA80-703EA8B6E72F}"/>
            </c:ext>
          </c:extLst>
        </c:ser>
        <c:ser>
          <c:idx val="2"/>
          <c:order val="2"/>
          <c:tx>
            <c:strRef>
              <c:f>'Performance (9)'!$G$33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(9)'!$G$34:$G$54</c:f>
              <c:numCache>
                <c:formatCode>General</c:formatCode>
                <c:ptCount val="21"/>
                <c:pt idx="0">
                  <c:v>1.713417053158919E-3</c:v>
                </c:pt>
                <c:pt idx="1">
                  <c:v>1.7055853850400722E-3</c:v>
                </c:pt>
                <c:pt idx="2">
                  <c:v>1.7320004568115719E-3</c:v>
                </c:pt>
                <c:pt idx="3">
                  <c:v>1.7654618337815341E-3</c:v>
                </c:pt>
                <c:pt idx="4">
                  <c:v>1.7776036354180227E-3</c:v>
                </c:pt>
                <c:pt idx="5">
                  <c:v>1.8663804704415492E-3</c:v>
                </c:pt>
                <c:pt idx="6">
                  <c:v>2.0595881857498554E-3</c:v>
                </c:pt>
                <c:pt idx="7">
                  <c:v>2.2740901684580451E-3</c:v>
                </c:pt>
                <c:pt idx="8">
                  <c:v>2.9071291033268935E-3</c:v>
                </c:pt>
                <c:pt idx="9">
                  <c:v>4.0588335589594408E-3</c:v>
                </c:pt>
                <c:pt idx="10">
                  <c:v>6.8948175550343372E-3</c:v>
                </c:pt>
                <c:pt idx="11">
                  <c:v>1.1051053584262978E-2</c:v>
                </c:pt>
                <c:pt idx="12">
                  <c:v>2.1483375950191522E-2</c:v>
                </c:pt>
                <c:pt idx="13">
                  <c:v>3.6824343947544122E-2</c:v>
                </c:pt>
                <c:pt idx="14">
                  <c:v>7.9504447624063015E-2</c:v>
                </c:pt>
                <c:pt idx="15">
                  <c:v>0.14321034762400658</c:v>
                </c:pt>
                <c:pt idx="16">
                  <c:v>0.28599595873498157</c:v>
                </c:pt>
                <c:pt idx="17">
                  <c:v>0.56103973651286609</c:v>
                </c:pt>
                <c:pt idx="18">
                  <c:v>1.1585378876253563</c:v>
                </c:pt>
                <c:pt idx="19">
                  <c:v>2.2356381476257026</c:v>
                </c:pt>
                <c:pt idx="20">
                  <c:v>4.7065071476215268</c:v>
                </c:pt>
              </c:numCache>
            </c:numRef>
          </c:yVal>
          <c:smooth val="0"/>
          <c:extLst>
            <c:ext xmlns:c16="http://schemas.microsoft.com/office/drawing/2014/chart" uri="{C3380CC4-5D6E-409C-BE32-E72D297353CC}">
              <c16:uniqueId val="{00000002-8C61-4C9E-BA80-703EA8B6E72F}"/>
            </c:ext>
          </c:extLst>
        </c:ser>
        <c:ser>
          <c:idx val="3"/>
          <c:order val="3"/>
          <c:tx>
            <c:strRef>
              <c:f>'Performance (9)'!$H$33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(9)'!$H$34:$H$54</c:f>
              <c:numCache>
                <c:formatCode>General</c:formatCode>
                <c:ptCount val="21"/>
                <c:pt idx="0">
                  <c:v>3.3569167927432401E-4</c:v>
                </c:pt>
                <c:pt idx="1">
                  <c:v>2.883287981042317E-4</c:v>
                </c:pt>
                <c:pt idx="2">
                  <c:v>2.7287710069016393E-4</c:v>
                </c:pt>
                <c:pt idx="3">
                  <c:v>2.7903575185388597E-4</c:v>
                </c:pt>
                <c:pt idx="4">
                  <c:v>2.8818108300094719E-4</c:v>
                </c:pt>
                <c:pt idx="5">
                  <c:v>2.8666215752086736E-4</c:v>
                </c:pt>
                <c:pt idx="6">
                  <c:v>2.7280568329317648E-4</c:v>
                </c:pt>
                <c:pt idx="7">
                  <c:v>3.0259473225507146E-4</c:v>
                </c:pt>
                <c:pt idx="8">
                  <c:v>3.9237170693461396E-4</c:v>
                </c:pt>
                <c:pt idx="9">
                  <c:v>4.101060614479474E-4</c:v>
                </c:pt>
                <c:pt idx="10">
                  <c:v>5.1902326758516807E-4</c:v>
                </c:pt>
                <c:pt idx="11">
                  <c:v>7.0998000222350038E-4</c:v>
                </c:pt>
                <c:pt idx="12">
                  <c:v>1.1205351606238497E-3</c:v>
                </c:pt>
                <c:pt idx="13">
                  <c:v>2.2167586706851173E-3</c:v>
                </c:pt>
                <c:pt idx="14">
                  <c:v>4.2835276355438151E-3</c:v>
                </c:pt>
                <c:pt idx="15">
                  <c:v>7.601550060995583E-3</c:v>
                </c:pt>
                <c:pt idx="16">
                  <c:v>1.419819307854546E-2</c:v>
                </c:pt>
                <c:pt idx="17">
                  <c:v>2.8890200016806134E-2</c:v>
                </c:pt>
                <c:pt idx="18">
                  <c:v>6.1371696311446414E-2</c:v>
                </c:pt>
                <c:pt idx="19">
                  <c:v>0.11159364927703548</c:v>
                </c:pt>
                <c:pt idx="20">
                  <c:v>0.24123174213548623</c:v>
                </c:pt>
              </c:numCache>
            </c:numRef>
          </c:yVal>
          <c:smooth val="0"/>
          <c:extLst>
            <c:ext xmlns:c16="http://schemas.microsoft.com/office/drawing/2014/chart" uri="{C3380CC4-5D6E-409C-BE32-E72D297353CC}">
              <c16:uniqueId val="{00000003-8C61-4C9E-BA80-703EA8B6E72F}"/>
            </c:ext>
          </c:extLst>
        </c:ser>
        <c:dLbls>
          <c:showLegendKey val="0"/>
          <c:showVal val="0"/>
          <c:showCatName val="0"/>
          <c:showSerName val="0"/>
          <c:showPercent val="0"/>
          <c:showBubbleSize val="0"/>
        </c:dLbls>
        <c:axId val="1045453823"/>
        <c:axId val="1045454239"/>
      </c:scatterChart>
      <c:valAx>
        <c:axId val="1045453823"/>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4239"/>
        <c:crosses val="autoZero"/>
        <c:crossBetween val="midCat"/>
      </c:valAx>
      <c:valAx>
        <c:axId val="104545423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382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(9)'!$E$60</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(9)'!$E$61:$E$81</c:f>
              <c:numCache>
                <c:formatCode>General</c:formatCode>
                <c:ptCount val="21"/>
                <c:pt idx="0">
                  <c:v>3.5743380079167813E-4</c:v>
                </c:pt>
                <c:pt idx="1">
                  <c:v>4.9357934765516742E-4</c:v>
                </c:pt>
                <c:pt idx="2">
                  <c:v>4.5640841992813057E-4</c:v>
                </c:pt>
                <c:pt idx="3">
                  <c:v>3.9951305419498411E-4</c:v>
                </c:pt>
                <c:pt idx="4">
                  <c:v>3.7791138821763082E-4</c:v>
                </c:pt>
                <c:pt idx="5">
                  <c:v>4.350045663603054E-4</c:v>
                </c:pt>
                <c:pt idx="6">
                  <c:v>5.4850727779541942E-4</c:v>
                </c:pt>
                <c:pt idx="7">
                  <c:v>7.0668573892968391E-4</c:v>
                </c:pt>
                <c:pt idx="8">
                  <c:v>1.0655110537951154E-3</c:v>
                </c:pt>
                <c:pt idx="9">
                  <c:v>1.8040986377564864E-3</c:v>
                </c:pt>
                <c:pt idx="10">
                  <c:v>3.2285567443100811E-3</c:v>
                </c:pt>
                <c:pt idx="11">
                  <c:v>6.303113702185054E-3</c:v>
                </c:pt>
                <c:pt idx="12">
                  <c:v>1.2931107572325134E-2</c:v>
                </c:pt>
                <c:pt idx="13">
                  <c:v>2.5390346101162704E-2</c:v>
                </c:pt>
                <c:pt idx="14">
                  <c:v>4.8678406847248779E-2</c:v>
                </c:pt>
                <c:pt idx="15">
                  <c:v>0.10181709162403786</c:v>
                </c:pt>
                <c:pt idx="16">
                  <c:v>0.20203548762401988</c:v>
                </c:pt>
                <c:pt idx="17">
                  <c:v>0.40490606300824777</c:v>
                </c:pt>
                <c:pt idx="18">
                  <c:v>0.89870713095726751</c:v>
                </c:pt>
                <c:pt idx="19">
                  <c:v>2.018427347624363</c:v>
                </c:pt>
                <c:pt idx="20">
                  <c:v>3.5400750476262366</c:v>
                </c:pt>
              </c:numCache>
            </c:numRef>
          </c:yVal>
          <c:smooth val="0"/>
          <c:extLst>
            <c:ext xmlns:c16="http://schemas.microsoft.com/office/drawing/2014/chart" uri="{C3380CC4-5D6E-409C-BE32-E72D297353CC}">
              <c16:uniqueId val="{00000000-4F40-42D8-B674-1F52D86C64DE}"/>
            </c:ext>
          </c:extLst>
        </c:ser>
        <c:ser>
          <c:idx val="1"/>
          <c:order val="1"/>
          <c:tx>
            <c:strRef>
              <c:f>'Performance (9)'!$F$60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(9)'!$F$61:$F$81</c:f>
              <c:numCache>
                <c:formatCode>General</c:formatCode>
                <c:ptCount val="21"/>
                <c:pt idx="0">
                  <c:v>1.1731995395294946E-4</c:v>
                </c:pt>
                <c:pt idx="1">
                  <c:v>1.2950482158730425E-4</c:v>
                </c:pt>
                <c:pt idx="2">
                  <c:v>1.3742195761127051E-4</c:v>
                </c:pt>
                <c:pt idx="3">
                  <c:v>1.6665780357856086E-4</c:v>
                </c:pt>
                <c:pt idx="4">
                  <c:v>1.8522793742201408E-4</c:v>
                </c:pt>
                <c:pt idx="5">
                  <c:v>2.6137029359371024E-4</c:v>
                </c:pt>
                <c:pt idx="6">
                  <c:v>3.9890403508775665E-4</c:v>
                </c:pt>
                <c:pt idx="7">
                  <c:v>7.0980563030214575E-4</c:v>
                </c:pt>
                <c:pt idx="8">
                  <c:v>1.2201573124970431E-3</c:v>
                </c:pt>
                <c:pt idx="9">
                  <c:v>2.3658532691608076E-3</c:v>
                </c:pt>
                <c:pt idx="10">
                  <c:v>4.5628953865575212E-3</c:v>
                </c:pt>
                <c:pt idx="11">
                  <c:v>9.5493346469017557E-3</c:v>
                </c:pt>
                <c:pt idx="12">
                  <c:v>2.136563608556756E-2</c:v>
                </c:pt>
                <c:pt idx="13">
                  <c:v>3.8835628244122213E-2</c:v>
                </c:pt>
                <c:pt idx="14">
                  <c:v>7.489702225087462E-2</c:v>
                </c:pt>
                <c:pt idx="15">
                  <c:v>0.14841152703573501</c:v>
                </c:pt>
                <c:pt idx="16">
                  <c:v>0.3116814946828263</c:v>
                </c:pt>
                <c:pt idx="17">
                  <c:v>0.6112240365124425</c:v>
                </c:pt>
                <c:pt idx="18">
                  <c:v>1.2335342676239853</c:v>
                </c:pt>
                <c:pt idx="19">
                  <c:v>2.7393925976218489</c:v>
                </c:pt>
                <c:pt idx="20">
                  <c:v>5.8088419476195883</c:v>
                </c:pt>
              </c:numCache>
            </c:numRef>
          </c:yVal>
          <c:smooth val="0"/>
          <c:extLst>
            <c:ext xmlns:c16="http://schemas.microsoft.com/office/drawing/2014/chart" uri="{C3380CC4-5D6E-409C-BE32-E72D297353CC}">
              <c16:uniqueId val="{00000001-4F40-42D8-B674-1F52D86C64DE}"/>
            </c:ext>
          </c:extLst>
        </c:ser>
        <c:ser>
          <c:idx val="2"/>
          <c:order val="2"/>
          <c:tx>
            <c:strRef>
              <c:f>'Performance (9)'!$G$60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(9)'!$G$61:$G$81</c:f>
              <c:numCache>
                <c:formatCode>General</c:formatCode>
                <c:ptCount val="21"/>
                <c:pt idx="0">
                  <c:v>2.4440879963649122E-3</c:v>
                </c:pt>
                <c:pt idx="1">
                  <c:v>2.5412377921110872E-3</c:v>
                </c:pt>
                <c:pt idx="2">
                  <c:v>2.1812571603083818E-3</c:v>
                </c:pt>
                <c:pt idx="3">
                  <c:v>2.2296518260554502E-3</c:v>
                </c:pt>
                <c:pt idx="4">
                  <c:v>2.4470671038826198E-3</c:v>
                </c:pt>
                <c:pt idx="5">
                  <c:v>3.0549592519060016E-3</c:v>
                </c:pt>
                <c:pt idx="6">
                  <c:v>4.2864150059740728E-3</c:v>
                </c:pt>
                <c:pt idx="7">
                  <c:v>6.6796624635731706E-3</c:v>
                </c:pt>
                <c:pt idx="8">
                  <c:v>1.1705753947187694E-2</c:v>
                </c:pt>
                <c:pt idx="9">
                  <c:v>2.0295769486363798E-2</c:v>
                </c:pt>
                <c:pt idx="10">
                  <c:v>3.7968939290677524E-2</c:v>
                </c:pt>
                <c:pt idx="11">
                  <c:v>9.9411047623961787E-2</c:v>
                </c:pt>
                <c:pt idx="12">
                  <c:v>0.15615294762414045</c:v>
                </c:pt>
                <c:pt idx="13">
                  <c:v>0.28658656429075319</c:v>
                </c:pt>
                <c:pt idx="14">
                  <c:v>0.57715091429079579</c:v>
                </c:pt>
                <c:pt idx="15">
                  <c:v>1.1151054076231268</c:v>
                </c:pt>
                <c:pt idx="16">
                  <c:v>2.2543718476257624</c:v>
                </c:pt>
                <c:pt idx="17">
                  <c:v>4.3444400976229405</c:v>
                </c:pt>
                <c:pt idx="18">
                  <c:v>9.1588803476267682</c:v>
                </c:pt>
                <c:pt idx="19">
                  <c:v>21.136124647623294</c:v>
                </c:pt>
                <c:pt idx="20">
                  <c:v>42.051886147630945</c:v>
                </c:pt>
              </c:numCache>
            </c:numRef>
          </c:yVal>
          <c:smooth val="0"/>
          <c:extLst>
            <c:ext xmlns:c16="http://schemas.microsoft.com/office/drawing/2014/chart" uri="{C3380CC4-5D6E-409C-BE32-E72D297353CC}">
              <c16:uniqueId val="{00000002-4F40-42D8-B674-1F52D86C64DE}"/>
            </c:ext>
          </c:extLst>
        </c:ser>
        <c:ser>
          <c:idx val="3"/>
          <c:order val="3"/>
          <c:tx>
            <c:strRef>
              <c:f>'Performance (9)'!$H$60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(9)'!$H$61:$H$81</c:f>
              <c:numCache>
                <c:formatCode>General</c:formatCode>
                <c:ptCount val="21"/>
                <c:pt idx="0">
                  <c:v>2.6345895092404339E-4</c:v>
                </c:pt>
                <c:pt idx="1">
                  <c:v>2.4744184764347455E-4</c:v>
                </c:pt>
                <c:pt idx="2">
                  <c:v>2.4637710236636136E-4</c:v>
                </c:pt>
                <c:pt idx="3">
                  <c:v>2.5653990847252493E-4</c:v>
                </c:pt>
                <c:pt idx="4">
                  <c:v>2.5737461382014287E-4</c:v>
                </c:pt>
                <c:pt idx="5">
                  <c:v>2.799344834331567E-4</c:v>
                </c:pt>
                <c:pt idx="6">
                  <c:v>2.746885997742726E-4</c:v>
                </c:pt>
                <c:pt idx="7">
                  <c:v>2.8505687915794854E-4</c:v>
                </c:pt>
                <c:pt idx="8">
                  <c:v>3.1940174478963272E-4</c:v>
                </c:pt>
                <c:pt idx="9">
                  <c:v>4.4935305600875427E-4</c:v>
                </c:pt>
                <c:pt idx="10">
                  <c:v>6.0155035956231478E-4</c:v>
                </c:pt>
                <c:pt idx="11">
                  <c:v>7.5817361788379676E-4</c:v>
                </c:pt>
                <c:pt idx="12">
                  <c:v>1.1480797952694718E-3</c:v>
                </c:pt>
                <c:pt idx="13">
                  <c:v>2.849158760493437E-3</c:v>
                </c:pt>
                <c:pt idx="14">
                  <c:v>4.6737224799222078E-3</c:v>
                </c:pt>
                <c:pt idx="15">
                  <c:v>8.4555764353718369E-3</c:v>
                </c:pt>
                <c:pt idx="16">
                  <c:v>1.4874600004952386E-2</c:v>
                </c:pt>
                <c:pt idx="17">
                  <c:v>3.2745281074875877E-2</c:v>
                </c:pt>
                <c:pt idx="18">
                  <c:v>6.1335113597272561E-2</c:v>
                </c:pt>
                <c:pt idx="19">
                  <c:v>0.12018412045390955</c:v>
                </c:pt>
                <c:pt idx="20">
                  <c:v>0.31799365131948798</c:v>
                </c:pt>
              </c:numCache>
            </c:numRef>
          </c:yVal>
          <c:smooth val="0"/>
          <c:extLst>
            <c:ext xmlns:c16="http://schemas.microsoft.com/office/drawing/2014/chart" uri="{C3380CC4-5D6E-409C-BE32-E72D297353CC}">
              <c16:uniqueId val="{00000003-4F40-42D8-B674-1F52D86C64DE}"/>
            </c:ext>
          </c:extLst>
        </c:ser>
        <c:dLbls>
          <c:showLegendKey val="0"/>
          <c:showVal val="0"/>
          <c:showCatName val="0"/>
          <c:showSerName val="0"/>
          <c:showPercent val="0"/>
          <c:showBubbleSize val="0"/>
        </c:dLbls>
        <c:axId val="1045452159"/>
        <c:axId val="1045447999"/>
      </c:scatterChart>
      <c:valAx>
        <c:axId val="1045452159"/>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7999"/>
        <c:crosses val="autoZero"/>
        <c:crossBetween val="midCat"/>
      </c:valAx>
      <c:valAx>
        <c:axId val="104544799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15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(9)'!$E$87</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(9)'!$E$88:$E$106</c:f>
              <c:numCache>
                <c:formatCode>General</c:formatCode>
                <c:ptCount val="19"/>
                <c:pt idx="0">
                  <c:v>3.5400240203352883E-4</c:v>
                </c:pt>
                <c:pt idx="1">
                  <c:v>3.6539243851209716E-4</c:v>
                </c:pt>
                <c:pt idx="2">
                  <c:v>3.8274969387784504E-4</c:v>
                </c:pt>
                <c:pt idx="3">
                  <c:v>4.9325224030695967E-4</c:v>
                </c:pt>
                <c:pt idx="4">
                  <c:v>5.3236051992729182E-4</c:v>
                </c:pt>
                <c:pt idx="5">
                  <c:v>8.1203737850107937E-4</c:v>
                </c:pt>
                <c:pt idx="6">
                  <c:v>1.0524188499146938E-3</c:v>
                </c:pt>
                <c:pt idx="7">
                  <c:v>1.7186829465255747E-3</c:v>
                </c:pt>
                <c:pt idx="8">
                  <c:v>3.4877592941619201E-3</c:v>
                </c:pt>
                <c:pt idx="9">
                  <c:v>6.204881494972345E-3</c:v>
                </c:pt>
                <c:pt idx="10">
                  <c:v>1.5439602253633635E-2</c:v>
                </c:pt>
                <c:pt idx="11">
                  <c:v>2.3874955719241413E-2</c:v>
                </c:pt>
                <c:pt idx="12">
                  <c:v>5.083166075531434E-2</c:v>
                </c:pt>
                <c:pt idx="13">
                  <c:v>0.11315231873515949</c:v>
                </c:pt>
                <c:pt idx="14">
                  <c:v>0.26706090551869938</c:v>
                </c:pt>
                <c:pt idx="15">
                  <c:v>0.5300609276236391</c:v>
                </c:pt>
                <c:pt idx="16">
                  <c:v>1.0949723476245019</c:v>
                </c:pt>
                <c:pt idx="17">
                  <c:v>2.8845832476260731</c:v>
                </c:pt>
                <c:pt idx="18">
                  <c:v>4.0738698976244665</c:v>
                </c:pt>
              </c:numCache>
            </c:numRef>
          </c:yVal>
          <c:smooth val="0"/>
          <c:extLst>
            <c:ext xmlns:c16="http://schemas.microsoft.com/office/drawing/2014/chart" uri="{C3380CC4-5D6E-409C-BE32-E72D297353CC}">
              <c16:uniqueId val="{00000000-276D-47F2-BA72-34E69815DC24}"/>
            </c:ext>
          </c:extLst>
        </c:ser>
        <c:ser>
          <c:idx val="1"/>
          <c:order val="1"/>
          <c:tx>
            <c:strRef>
              <c:f>'Performance (9)'!$F$87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(9)'!$F$88:$F$106</c:f>
              <c:numCache>
                <c:formatCode>General</c:formatCode>
                <c:ptCount val="19"/>
                <c:pt idx="0">
                  <c:v>1.2830805059769692E-4</c:v>
                </c:pt>
                <c:pt idx="1">
                  <c:v>1.5616981082984245E-4</c:v>
                </c:pt>
                <c:pt idx="2">
                  <c:v>2.1024492094592044E-4</c:v>
                </c:pt>
                <c:pt idx="3">
                  <c:v>2.4541712551091611E-4</c:v>
                </c:pt>
                <c:pt idx="4">
                  <c:v>3.9007616598011344E-4</c:v>
                </c:pt>
                <c:pt idx="5">
                  <c:v>7.5824878608004177E-4</c:v>
                </c:pt>
                <c:pt idx="6">
                  <c:v>1.2114471369080351E-3</c:v>
                </c:pt>
                <c:pt idx="7">
                  <c:v>2.4647565172782188E-3</c:v>
                </c:pt>
                <c:pt idx="8">
                  <c:v>4.67103948555311E-3</c:v>
                </c:pt>
                <c:pt idx="9">
                  <c:v>1.1794680642855384E-2</c:v>
                </c:pt>
                <c:pt idx="10">
                  <c:v>2.0792552188323658E-2</c:v>
                </c:pt>
                <c:pt idx="11">
                  <c:v>3.7398089415024052E-2</c:v>
                </c:pt>
                <c:pt idx="12">
                  <c:v>7.6696649139191067E-2</c:v>
                </c:pt>
                <c:pt idx="13">
                  <c:v>0.1637829540756022</c:v>
                </c:pt>
                <c:pt idx="14">
                  <c:v>0.36111064762385703</c:v>
                </c:pt>
                <c:pt idx="15">
                  <c:v>0.76499661905278737</c:v>
                </c:pt>
                <c:pt idx="16">
                  <c:v>1.3902815726239388</c:v>
                </c:pt>
                <c:pt idx="17">
                  <c:v>3.2579168976232942</c:v>
                </c:pt>
                <c:pt idx="18">
                  <c:v>6.7092080476220177</c:v>
                </c:pt>
              </c:numCache>
            </c:numRef>
          </c:yVal>
          <c:smooth val="0"/>
          <c:extLst>
            <c:ext xmlns:c16="http://schemas.microsoft.com/office/drawing/2014/chart" uri="{C3380CC4-5D6E-409C-BE32-E72D297353CC}">
              <c16:uniqueId val="{00000001-276D-47F2-BA72-34E69815DC24}"/>
            </c:ext>
          </c:extLst>
        </c:ser>
        <c:ser>
          <c:idx val="2"/>
          <c:order val="2"/>
          <c:tx>
            <c:strRef>
              <c:f>'Performance (9)'!$G$87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(9)'!$G$88:$G$106</c:f>
              <c:numCache>
                <c:formatCode>General</c:formatCode>
                <c:ptCount val="19"/>
                <c:pt idx="0">
                  <c:v>2.0390284419976568E-3</c:v>
                </c:pt>
                <c:pt idx="1">
                  <c:v>4.7693925141584371E-3</c:v>
                </c:pt>
                <c:pt idx="2">
                  <c:v>1.9781065922526023E-3</c:v>
                </c:pt>
                <c:pt idx="3">
                  <c:v>2.12988196829924E-3</c:v>
                </c:pt>
                <c:pt idx="4">
                  <c:v>2.5178381338435436E-3</c:v>
                </c:pt>
                <c:pt idx="5">
                  <c:v>3.5204858468529951E-3</c:v>
                </c:pt>
                <c:pt idx="6">
                  <c:v>4.5530655820657162E-3</c:v>
                </c:pt>
                <c:pt idx="7">
                  <c:v>5.9228913443784524E-3</c:v>
                </c:pt>
                <c:pt idx="8">
                  <c:v>1.0768132355182487E-2</c:v>
                </c:pt>
                <c:pt idx="9">
                  <c:v>2.1474408568198048E-2</c:v>
                </c:pt>
                <c:pt idx="10">
                  <c:v>3.5600585921860328E-2</c:v>
                </c:pt>
                <c:pt idx="11">
                  <c:v>6.3650023573385964E-2</c:v>
                </c:pt>
                <c:pt idx="12">
                  <c:v>0.1262625326239904</c:v>
                </c:pt>
                <c:pt idx="13">
                  <c:v>0.25824114762428874</c:v>
                </c:pt>
                <c:pt idx="14">
                  <c:v>0.54504972762363102</c:v>
                </c:pt>
                <c:pt idx="15">
                  <c:v>1.0715318276247892</c:v>
                </c:pt>
                <c:pt idx="16">
                  <c:v>2.06424144762246</c:v>
                </c:pt>
                <c:pt idx="17">
                  <c:v>4.2051926476239929</c:v>
                </c:pt>
                <c:pt idx="18">
                  <c:v>8.7917689476241545</c:v>
                </c:pt>
              </c:numCache>
            </c:numRef>
          </c:yVal>
          <c:smooth val="0"/>
          <c:extLst>
            <c:ext xmlns:c16="http://schemas.microsoft.com/office/drawing/2014/chart" uri="{C3380CC4-5D6E-409C-BE32-E72D297353CC}">
              <c16:uniqueId val="{00000002-276D-47F2-BA72-34E69815DC24}"/>
            </c:ext>
          </c:extLst>
        </c:ser>
        <c:ser>
          <c:idx val="3"/>
          <c:order val="3"/>
          <c:tx>
            <c:strRef>
              <c:f>'Performance (9)'!$H$87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(9)'!$H$88:$H$106</c:f>
              <c:numCache>
                <c:formatCode>General</c:formatCode>
                <c:ptCount val="19"/>
                <c:pt idx="0">
                  <c:v>3.0898566638143762E-4</c:v>
                </c:pt>
                <c:pt idx="1">
                  <c:v>3.0773770503524561E-4</c:v>
                </c:pt>
                <c:pt idx="2">
                  <c:v>3.1094677363828369E-4</c:v>
                </c:pt>
                <c:pt idx="3">
                  <c:v>3.2849895001125568E-4</c:v>
                </c:pt>
                <c:pt idx="4">
                  <c:v>3.2698095733333803E-4</c:v>
                </c:pt>
                <c:pt idx="5">
                  <c:v>3.5348929366535193E-4</c:v>
                </c:pt>
                <c:pt idx="6">
                  <c:v>4.7814374803101245E-4</c:v>
                </c:pt>
                <c:pt idx="7">
                  <c:v>5.1437247298979851E-4</c:v>
                </c:pt>
                <c:pt idx="8">
                  <c:v>7.8391157215868966E-4</c:v>
                </c:pt>
                <c:pt idx="9">
                  <c:v>1.9992633480272813E-3</c:v>
                </c:pt>
                <c:pt idx="10">
                  <c:v>1.6959558741371991E-3</c:v>
                </c:pt>
                <c:pt idx="11">
                  <c:v>2.2709701039359477E-3</c:v>
                </c:pt>
                <c:pt idx="12">
                  <c:v>3.3880807536673502E-3</c:v>
                </c:pt>
                <c:pt idx="13">
                  <c:v>6.5624547609656149E-3</c:v>
                </c:pt>
                <c:pt idx="14">
                  <c:v>1.1559467247563918E-2</c:v>
                </c:pt>
                <c:pt idx="15">
                  <c:v>2.6653222538485854E-2</c:v>
                </c:pt>
                <c:pt idx="16">
                  <c:v>4.3932244667355312E-2</c:v>
                </c:pt>
                <c:pt idx="17">
                  <c:v>9.2938093057440038E-2</c:v>
                </c:pt>
                <c:pt idx="18">
                  <c:v>0.16702697822346696</c:v>
                </c:pt>
              </c:numCache>
            </c:numRef>
          </c:yVal>
          <c:smooth val="0"/>
          <c:extLst>
            <c:ext xmlns:c16="http://schemas.microsoft.com/office/drawing/2014/chart" uri="{C3380CC4-5D6E-409C-BE32-E72D297353CC}">
              <c16:uniqueId val="{00000003-276D-47F2-BA72-34E69815DC24}"/>
            </c:ext>
          </c:extLst>
        </c:ser>
        <c:dLbls>
          <c:showLegendKey val="0"/>
          <c:showVal val="0"/>
          <c:showCatName val="0"/>
          <c:showSerName val="0"/>
          <c:showPercent val="0"/>
          <c:showBubbleSize val="0"/>
        </c:dLbls>
        <c:axId val="1045448415"/>
        <c:axId val="1045448831"/>
      </c:scatterChart>
      <c:valAx>
        <c:axId val="1045448415"/>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831"/>
        <c:crosses val="autoZero"/>
        <c:crossBetween val="midCat"/>
      </c:valAx>
      <c:valAx>
        <c:axId val="1045448831"/>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4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(9)'!$E$114</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(9)'!$E$115:$E$128</c:f>
              <c:numCache>
                <c:formatCode>General</c:formatCode>
                <c:ptCount val="14"/>
                <c:pt idx="0">
                  <c:v>3.3758625379785899E-4</c:v>
                </c:pt>
                <c:pt idx="1">
                  <c:v>3.6018122611118392E-4</c:v>
                </c:pt>
                <c:pt idx="2">
                  <c:v>3.7216860053309681E-4</c:v>
                </c:pt>
                <c:pt idx="3">
                  <c:v>4.1095763902272416E-4</c:v>
                </c:pt>
                <c:pt idx="4">
                  <c:v>4.7906360303085773E-4</c:v>
                </c:pt>
                <c:pt idx="5">
                  <c:v>6.4634746736250625E-4</c:v>
                </c:pt>
                <c:pt idx="6">
                  <c:v>9.3664536113042586E-4</c:v>
                </c:pt>
                <c:pt idx="7">
                  <c:v>1.4221863557893472E-3</c:v>
                </c:pt>
                <c:pt idx="8">
                  <c:v>2.3967098056446277E-3</c:v>
                </c:pt>
                <c:pt idx="9">
                  <c:v>5.1254994188712792E-3</c:v>
                </c:pt>
                <c:pt idx="10">
                  <c:v>8.8933189763061391E-3</c:v>
                </c:pt>
                <c:pt idx="11">
                  <c:v>2.0450046807663335E-2</c:v>
                </c:pt>
                <c:pt idx="12">
                  <c:v>3.8962891810005236E-2</c:v>
                </c:pt>
                <c:pt idx="13">
                  <c:v>8.3489680410898159E-2</c:v>
                </c:pt>
              </c:numCache>
            </c:numRef>
          </c:yVal>
          <c:smooth val="0"/>
          <c:extLst>
            <c:ext xmlns:c16="http://schemas.microsoft.com/office/drawing/2014/chart" uri="{C3380CC4-5D6E-409C-BE32-E72D297353CC}">
              <c16:uniqueId val="{00000000-CA7A-4C05-BEC5-933FA5432A65}"/>
            </c:ext>
          </c:extLst>
        </c:ser>
        <c:ser>
          <c:idx val="1"/>
          <c:order val="1"/>
          <c:tx>
            <c:strRef>
              <c:f>'Performance (9)'!$F$114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(9)'!$F$115:$F$128</c:f>
              <c:numCache>
                <c:formatCode>General</c:formatCode>
                <c:ptCount val="14"/>
                <c:pt idx="0">
                  <c:v>1.2529645496379464E-4</c:v>
                </c:pt>
                <c:pt idx="1">
                  <c:v>1.705869495247127E-4</c:v>
                </c:pt>
                <c:pt idx="2">
                  <c:v>1.7837010441976067E-4</c:v>
                </c:pt>
                <c:pt idx="3">
                  <c:v>2.1773948524688442E-4</c:v>
                </c:pt>
                <c:pt idx="4">
                  <c:v>3.4770189717135192E-4</c:v>
                </c:pt>
                <c:pt idx="5">
                  <c:v>5.2621558650983225E-4</c:v>
                </c:pt>
                <c:pt idx="6">
                  <c:v>1.0315860009194688E-3</c:v>
                </c:pt>
                <c:pt idx="7">
                  <c:v>1.7431367460697864E-3</c:v>
                </c:pt>
                <c:pt idx="8">
                  <c:v>3.5347843095521803E-3</c:v>
                </c:pt>
                <c:pt idx="9">
                  <c:v>6.8362239577872174E-3</c:v>
                </c:pt>
                <c:pt idx="10">
                  <c:v>1.4269713151047057E-2</c:v>
                </c:pt>
                <c:pt idx="11">
                  <c:v>2.7720561988624597E-2</c:v>
                </c:pt>
                <c:pt idx="12">
                  <c:v>5.7094256714908129E-2</c:v>
                </c:pt>
                <c:pt idx="13">
                  <c:v>0.11601674080586599</c:v>
                </c:pt>
              </c:numCache>
            </c:numRef>
          </c:yVal>
          <c:smooth val="0"/>
          <c:extLst>
            <c:ext xmlns:c16="http://schemas.microsoft.com/office/drawing/2014/chart" uri="{C3380CC4-5D6E-409C-BE32-E72D297353CC}">
              <c16:uniqueId val="{00000001-CA7A-4C05-BEC5-933FA5432A65}"/>
            </c:ext>
          </c:extLst>
        </c:ser>
        <c:ser>
          <c:idx val="2"/>
          <c:order val="2"/>
          <c:tx>
            <c:strRef>
              <c:f>'Performance (9)'!$G$114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(9)'!$G$115:$G$128</c:f>
              <c:numCache>
                <c:formatCode>General</c:formatCode>
                <c:ptCount val="14"/>
                <c:pt idx="0">
                  <c:v>2.1155192828875881E-3</c:v>
                </c:pt>
                <c:pt idx="1">
                  <c:v>2.9578559820334122E-3</c:v>
                </c:pt>
                <c:pt idx="2">
                  <c:v>2.0543114888551886E-3</c:v>
                </c:pt>
                <c:pt idx="3">
                  <c:v>2.5257708645074189E-3</c:v>
                </c:pt>
                <c:pt idx="4">
                  <c:v>2.3423962853450944E-3</c:v>
                </c:pt>
                <c:pt idx="5">
                  <c:v>3.4481655107381167E-3</c:v>
                </c:pt>
                <c:pt idx="6">
                  <c:v>6.8889105716608999E-3</c:v>
                </c:pt>
                <c:pt idx="7">
                  <c:v>1.7824009901567593E-2</c:v>
                </c:pt>
                <c:pt idx="8">
                  <c:v>6.8774846254123792E-2</c:v>
                </c:pt>
                <c:pt idx="9">
                  <c:v>0.22560931718910829</c:v>
                </c:pt>
                <c:pt idx="10">
                  <c:v>0.91758268095696383</c:v>
                </c:pt>
                <c:pt idx="11">
                  <c:v>3.4324340976242858</c:v>
                </c:pt>
                <c:pt idx="12">
                  <c:v>13.563392247626984</c:v>
                </c:pt>
                <c:pt idx="13">
                  <c:v>55.732642347619482</c:v>
                </c:pt>
              </c:numCache>
            </c:numRef>
          </c:yVal>
          <c:smooth val="0"/>
          <c:extLst>
            <c:ext xmlns:c16="http://schemas.microsoft.com/office/drawing/2014/chart" uri="{C3380CC4-5D6E-409C-BE32-E72D297353CC}">
              <c16:uniqueId val="{00000002-CA7A-4C05-BEC5-933FA5432A65}"/>
            </c:ext>
          </c:extLst>
        </c:ser>
        <c:ser>
          <c:idx val="3"/>
          <c:order val="3"/>
          <c:tx>
            <c:strRef>
              <c:f>'Performance (9)'!$H$114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(9)'!$H$115:$H$128</c:f>
              <c:numCache>
                <c:formatCode>General</c:formatCode>
                <c:ptCount val="14"/>
                <c:pt idx="0">
                  <c:v>2.525835750043483E-4</c:v>
                </c:pt>
                <c:pt idx="1">
                  <c:v>2.7532189587201191E-4</c:v>
                </c:pt>
                <c:pt idx="2">
                  <c:v>2.9848849706426515E-4</c:v>
                </c:pt>
                <c:pt idx="3">
                  <c:v>3.4445096364779817E-4</c:v>
                </c:pt>
                <c:pt idx="4">
                  <c:v>4.2718616557635083E-4</c:v>
                </c:pt>
                <c:pt idx="5">
                  <c:v>5.5830036256578671E-4</c:v>
                </c:pt>
                <c:pt idx="6">
                  <c:v>9.0755732972107946E-4</c:v>
                </c:pt>
                <c:pt idx="7">
                  <c:v>1.4177433232309929E-3</c:v>
                </c:pt>
                <c:pt idx="8">
                  <c:v>2.664581029558273E-3</c:v>
                </c:pt>
                <c:pt idx="9">
                  <c:v>4.8395780173520701E-3</c:v>
                </c:pt>
                <c:pt idx="10">
                  <c:v>1.0355966207897187E-2</c:v>
                </c:pt>
                <c:pt idx="11">
                  <c:v>2.0450789850550048E-2</c:v>
                </c:pt>
                <c:pt idx="12">
                  <c:v>4.3174682649366428E-2</c:v>
                </c:pt>
                <c:pt idx="13">
                  <c:v>8.1106551557371273E-2</c:v>
                </c:pt>
              </c:numCache>
            </c:numRef>
          </c:yVal>
          <c:smooth val="0"/>
          <c:extLst>
            <c:ext xmlns:c16="http://schemas.microsoft.com/office/drawing/2014/chart" uri="{C3380CC4-5D6E-409C-BE32-E72D297353CC}">
              <c16:uniqueId val="{00000003-CA7A-4C05-BEC5-933FA5432A65}"/>
            </c:ext>
          </c:extLst>
        </c:ser>
        <c:dLbls>
          <c:showLegendKey val="0"/>
          <c:showVal val="0"/>
          <c:showCatName val="0"/>
          <c:showSerName val="0"/>
          <c:showPercent val="0"/>
          <c:showBubbleSize val="0"/>
        </c:dLbls>
        <c:axId val="1045451327"/>
        <c:axId val="1045448415"/>
      </c:scatterChart>
      <c:valAx>
        <c:axId val="1045451327"/>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415"/>
        <c:crosses val="autoZero"/>
        <c:crossBetween val="midCat"/>
      </c:valAx>
      <c:valAx>
        <c:axId val="104544841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13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(9)'!$E$141</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(9)'!$E$142:$E$156</c:f>
              <c:numCache>
                <c:formatCode>General</c:formatCode>
                <c:ptCount val="15"/>
                <c:pt idx="0">
                  <c:v>7.6708241577411384E-3</c:v>
                </c:pt>
                <c:pt idx="1">
                  <c:v>7.7651999531896439E-3</c:v>
                </c:pt>
                <c:pt idx="2">
                  <c:v>8.1005179643591375E-3</c:v>
                </c:pt>
                <c:pt idx="3">
                  <c:v>8.7575444716334935E-3</c:v>
                </c:pt>
                <c:pt idx="4">
                  <c:v>9.6565422185902836E-3</c:v>
                </c:pt>
                <c:pt idx="5">
                  <c:v>1.0518800775259273E-2</c:v>
                </c:pt>
                <c:pt idx="6">
                  <c:v>1.4865779968206819E-2</c:v>
                </c:pt>
                <c:pt idx="7">
                  <c:v>2.2429082153155335E-2</c:v>
                </c:pt>
                <c:pt idx="8">
                  <c:v>4.5326192669000794E-2</c:v>
                </c:pt>
                <c:pt idx="9">
                  <c:v>9.5150268378662653E-2</c:v>
                </c:pt>
                <c:pt idx="10">
                  <c:v>0.15906761949893189</c:v>
                </c:pt>
                <c:pt idx="11">
                  <c:v>0.24020477143352609</c:v>
                </c:pt>
                <c:pt idx="12">
                  <c:v>0.47914576580594209</c:v>
                </c:pt>
                <c:pt idx="13">
                  <c:v>1.1963249676241723</c:v>
                </c:pt>
                <c:pt idx="14">
                  <c:v>2.5293454476238586</c:v>
                </c:pt>
              </c:numCache>
            </c:numRef>
          </c:yVal>
          <c:smooth val="0"/>
          <c:extLst>
            <c:ext xmlns:c16="http://schemas.microsoft.com/office/drawing/2014/chart" uri="{C3380CC4-5D6E-409C-BE32-E72D297353CC}">
              <c16:uniqueId val="{00000000-93EB-43AA-9910-25F8D9C84E1C}"/>
            </c:ext>
          </c:extLst>
        </c:ser>
        <c:ser>
          <c:idx val="1"/>
          <c:order val="1"/>
          <c:tx>
            <c:strRef>
              <c:f>'Performance (9)'!$F$141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(9)'!$F$142:$F$156</c:f>
              <c:numCache>
                <c:formatCode>General</c:formatCode>
                <c:ptCount val="15"/>
                <c:pt idx="0">
                  <c:v>7.6296467079682078E-3</c:v>
                </c:pt>
                <c:pt idx="1">
                  <c:v>8.2657778719294889E-3</c:v>
                </c:pt>
                <c:pt idx="2">
                  <c:v>9.0654907399510438E-3</c:v>
                </c:pt>
                <c:pt idx="3">
                  <c:v>1.0783897192971978E-2</c:v>
                </c:pt>
                <c:pt idx="4">
                  <c:v>1.4204152453531028E-2</c:v>
                </c:pt>
                <c:pt idx="5">
                  <c:v>2.0508264427263726E-2</c:v>
                </c:pt>
                <c:pt idx="6">
                  <c:v>3.3100736439804199E-2</c:v>
                </c:pt>
                <c:pt idx="7">
                  <c:v>5.8382452275216101E-2</c:v>
                </c:pt>
                <c:pt idx="8">
                  <c:v>0.12410046225806058</c:v>
                </c:pt>
                <c:pt idx="9">
                  <c:v>0.2682533792029807</c:v>
                </c:pt>
                <c:pt idx="10">
                  <c:v>0.44144981429119434</c:v>
                </c:pt>
                <c:pt idx="11">
                  <c:v>0.81234194762471923</c:v>
                </c:pt>
                <c:pt idx="12">
                  <c:v>1.6125843726228815</c:v>
                </c:pt>
                <c:pt idx="13">
                  <c:v>3.4024476976235056</c:v>
                </c:pt>
                <c:pt idx="14">
                  <c:v>7.0028691476261189</c:v>
                </c:pt>
              </c:numCache>
            </c:numRef>
          </c:yVal>
          <c:smooth val="0"/>
          <c:extLst>
            <c:ext xmlns:c16="http://schemas.microsoft.com/office/drawing/2014/chart" uri="{C3380CC4-5D6E-409C-BE32-E72D297353CC}">
              <c16:uniqueId val="{00000001-93EB-43AA-9910-25F8D9C84E1C}"/>
            </c:ext>
          </c:extLst>
        </c:ser>
        <c:ser>
          <c:idx val="2"/>
          <c:order val="2"/>
          <c:tx>
            <c:strRef>
              <c:f>'Performance (9)'!$G$141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(9)'!$G$142:$G$156</c:f>
              <c:numCache>
                <c:formatCode>General</c:formatCode>
                <c:ptCount val="15"/>
                <c:pt idx="0">
                  <c:v>2.2646168890968613E-2</c:v>
                </c:pt>
                <c:pt idx="1">
                  <c:v>2.3422848091298618E-2</c:v>
                </c:pt>
                <c:pt idx="2">
                  <c:v>2.5900860577382404E-2</c:v>
                </c:pt>
                <c:pt idx="3">
                  <c:v>2.5691308649669037E-2</c:v>
                </c:pt>
                <c:pt idx="4">
                  <c:v>2.5132186317494386E-2</c:v>
                </c:pt>
                <c:pt idx="5">
                  <c:v>2.6141335124004701E-2</c:v>
                </c:pt>
                <c:pt idx="6">
                  <c:v>2.6925009989591856E-2</c:v>
                </c:pt>
                <c:pt idx="7">
                  <c:v>4.3874409027494961E-2</c:v>
                </c:pt>
                <c:pt idx="8">
                  <c:v>5.3067740255562199E-2</c:v>
                </c:pt>
                <c:pt idx="9">
                  <c:v>8.4703404290658604E-2</c:v>
                </c:pt>
                <c:pt idx="10">
                  <c:v>0.19066675873517575</c:v>
                </c:pt>
                <c:pt idx="11">
                  <c:v>0.52387350762430651</c:v>
                </c:pt>
                <c:pt idx="12">
                  <c:v>1.9723888809561603</c:v>
                </c:pt>
                <c:pt idx="13">
                  <c:v>8.0351065476286063</c:v>
                </c:pt>
                <c:pt idx="14">
                  <c:v>47.667764347629351</c:v>
                </c:pt>
              </c:numCache>
            </c:numRef>
          </c:yVal>
          <c:smooth val="0"/>
          <c:extLst>
            <c:ext xmlns:c16="http://schemas.microsoft.com/office/drawing/2014/chart" uri="{C3380CC4-5D6E-409C-BE32-E72D297353CC}">
              <c16:uniqueId val="{00000002-93EB-43AA-9910-25F8D9C84E1C}"/>
            </c:ext>
          </c:extLst>
        </c:ser>
        <c:ser>
          <c:idx val="3"/>
          <c:order val="3"/>
          <c:tx>
            <c:strRef>
              <c:f>'Performance (9)'!$H$141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(9)'!$H$142:$H$156</c:f>
              <c:numCache>
                <c:formatCode>General</c:formatCode>
                <c:ptCount val="15"/>
                <c:pt idx="0">
                  <c:v>1.3579041042182857E-3</c:v>
                </c:pt>
                <c:pt idx="1">
                  <c:v>2.5969793085077251E-3</c:v>
                </c:pt>
                <c:pt idx="2">
                  <c:v>2.7366129950617177E-3</c:v>
                </c:pt>
                <c:pt idx="3">
                  <c:v>1.7915620432736473E-3</c:v>
                </c:pt>
                <c:pt idx="4">
                  <c:v>1.3755210496758136E-3</c:v>
                </c:pt>
                <c:pt idx="5">
                  <c:v>1.8482470305281947E-3</c:v>
                </c:pt>
                <c:pt idx="6">
                  <c:v>2.5799970836905446E-3</c:v>
                </c:pt>
                <c:pt idx="7">
                  <c:v>2.4891565698686433E-3</c:v>
                </c:pt>
                <c:pt idx="8">
                  <c:v>4.0364931595867079E-3</c:v>
                </c:pt>
                <c:pt idx="9">
                  <c:v>1.0019699770254183E-2</c:v>
                </c:pt>
                <c:pt idx="10">
                  <c:v>9.93015535614916E-3</c:v>
                </c:pt>
                <c:pt idx="11">
                  <c:v>2.1976104132435705E-2</c:v>
                </c:pt>
                <c:pt idx="12">
                  <c:v>5.0673646021827154E-2</c:v>
                </c:pt>
                <c:pt idx="13">
                  <c:v>9.8150511191875886E-2</c:v>
                </c:pt>
                <c:pt idx="14">
                  <c:v>0.14027143069996842</c:v>
                </c:pt>
              </c:numCache>
            </c:numRef>
          </c:yVal>
          <c:smooth val="0"/>
          <c:extLst>
            <c:ext xmlns:c16="http://schemas.microsoft.com/office/drawing/2014/chart" uri="{C3380CC4-5D6E-409C-BE32-E72D297353CC}">
              <c16:uniqueId val="{00000003-93EB-43AA-9910-25F8D9C84E1C}"/>
            </c:ext>
          </c:extLst>
        </c:ser>
        <c:dLbls>
          <c:showLegendKey val="0"/>
          <c:showVal val="0"/>
          <c:showCatName val="0"/>
          <c:showSerName val="0"/>
          <c:showPercent val="0"/>
          <c:showBubbleSize val="0"/>
        </c:dLbls>
        <c:axId val="1045449663"/>
        <c:axId val="1045450079"/>
      </c:scatterChart>
      <c:valAx>
        <c:axId val="1045449663"/>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0079"/>
        <c:crosses val="autoZero"/>
        <c:crossBetween val="midCat"/>
      </c:valAx>
      <c:valAx>
        <c:axId val="104545007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966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(9)'!$E$168</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(9)'!$E$169:$E$183</c:f>
              <c:numCache>
                <c:formatCode>General</c:formatCode>
                <c:ptCount val="15"/>
                <c:pt idx="0">
                  <c:v>2.1765343276157933E-2</c:v>
                </c:pt>
                <c:pt idx="1">
                  <c:v>2.2563208885244001E-2</c:v>
                </c:pt>
                <c:pt idx="2">
                  <c:v>2.1933341922245681E-2</c:v>
                </c:pt>
                <c:pt idx="3">
                  <c:v>2.0874992207328129E-2</c:v>
                </c:pt>
                <c:pt idx="4">
                  <c:v>2.1845934086875404E-2</c:v>
                </c:pt>
                <c:pt idx="5">
                  <c:v>2.3653888190041127E-2</c:v>
                </c:pt>
                <c:pt idx="6">
                  <c:v>2.8190463354327955E-2</c:v>
                </c:pt>
                <c:pt idx="7">
                  <c:v>4.0468731623976052E-2</c:v>
                </c:pt>
                <c:pt idx="8">
                  <c:v>5.946613232986013E-2</c:v>
                </c:pt>
                <c:pt idx="9">
                  <c:v>8.9200121308227381E-2</c:v>
                </c:pt>
                <c:pt idx="10">
                  <c:v>0.15208710056516409</c:v>
                </c:pt>
                <c:pt idx="11">
                  <c:v>0.2852501254017944</c:v>
                </c:pt>
                <c:pt idx="12">
                  <c:v>0.52840732762408515</c:v>
                </c:pt>
                <c:pt idx="13">
                  <c:v>1.4999028226236297</c:v>
                </c:pt>
                <c:pt idx="14">
                  <c:v>3.1133029976233266</c:v>
                </c:pt>
              </c:numCache>
            </c:numRef>
          </c:yVal>
          <c:smooth val="0"/>
          <c:extLst>
            <c:ext xmlns:c16="http://schemas.microsoft.com/office/drawing/2014/chart" uri="{C3380CC4-5D6E-409C-BE32-E72D297353CC}">
              <c16:uniqueId val="{00000000-A45C-4E56-9617-55BB5EE413F2}"/>
            </c:ext>
          </c:extLst>
        </c:ser>
        <c:ser>
          <c:idx val="1"/>
          <c:order val="1"/>
          <c:tx>
            <c:strRef>
              <c:f>'Performance (9)'!$F$168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(9)'!$F$169:$F$183</c:f>
              <c:numCache>
                <c:formatCode>General</c:formatCode>
                <c:ptCount val="15"/>
                <c:pt idx="0">
                  <c:v>2.379669312162376E-2</c:v>
                </c:pt>
                <c:pt idx="1">
                  <c:v>2.4686528412198941E-2</c:v>
                </c:pt>
                <c:pt idx="2">
                  <c:v>2.5702206598348799E-2</c:v>
                </c:pt>
                <c:pt idx="3">
                  <c:v>2.6934626656255574E-2</c:v>
                </c:pt>
                <c:pt idx="4">
                  <c:v>3.0745393022759852E-2</c:v>
                </c:pt>
                <c:pt idx="5">
                  <c:v>3.6595282660502722E-2</c:v>
                </c:pt>
                <c:pt idx="6">
                  <c:v>5.072754560380046E-2</c:v>
                </c:pt>
                <c:pt idx="7">
                  <c:v>9.0592756395895868E-2</c:v>
                </c:pt>
                <c:pt idx="8">
                  <c:v>0.15395990216942862</c:v>
                </c:pt>
                <c:pt idx="9">
                  <c:v>0.24389721429071801</c:v>
                </c:pt>
                <c:pt idx="10">
                  <c:v>0.43888610595730887</c:v>
                </c:pt>
                <c:pt idx="11">
                  <c:v>0.85313504762300363</c:v>
                </c:pt>
                <c:pt idx="12">
                  <c:v>1.6834701476237182</c:v>
                </c:pt>
                <c:pt idx="13">
                  <c:v>3.8881886476235414</c:v>
                </c:pt>
                <c:pt idx="14">
                  <c:v>7.7009106476259364</c:v>
                </c:pt>
              </c:numCache>
            </c:numRef>
          </c:yVal>
          <c:smooth val="0"/>
          <c:extLst>
            <c:ext xmlns:c16="http://schemas.microsoft.com/office/drawing/2014/chart" uri="{C3380CC4-5D6E-409C-BE32-E72D297353CC}">
              <c16:uniqueId val="{00000001-A45C-4E56-9617-55BB5EE413F2}"/>
            </c:ext>
          </c:extLst>
        </c:ser>
        <c:ser>
          <c:idx val="2"/>
          <c:order val="2"/>
          <c:tx>
            <c:strRef>
              <c:f>'Performance (9)'!$G$168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(9)'!$G$169:$G$183</c:f>
              <c:numCache>
                <c:formatCode>General</c:formatCode>
                <c:ptCount val="15"/>
                <c:pt idx="0">
                  <c:v>4.5632074896735333E-2</c:v>
                </c:pt>
                <c:pt idx="1">
                  <c:v>4.3489665884876835E-2</c:v>
                </c:pt>
                <c:pt idx="2">
                  <c:v>5.2193896582342858E-2</c:v>
                </c:pt>
                <c:pt idx="3">
                  <c:v>4.5812845805826244E-2</c:v>
                </c:pt>
                <c:pt idx="4">
                  <c:v>5.0759492068436204E-2</c:v>
                </c:pt>
                <c:pt idx="5">
                  <c:v>4.5655149442209553E-2</c:v>
                </c:pt>
                <c:pt idx="6">
                  <c:v>5.6630009421746362E-2</c:v>
                </c:pt>
                <c:pt idx="7">
                  <c:v>9.4705660831548438E-2</c:v>
                </c:pt>
                <c:pt idx="8">
                  <c:v>9.0428006552567761E-2</c:v>
                </c:pt>
                <c:pt idx="9">
                  <c:v>9.3005480957380149E-2</c:v>
                </c:pt>
                <c:pt idx="10">
                  <c:v>0.22251614327602004</c:v>
                </c:pt>
                <c:pt idx="11">
                  <c:v>0.60094976984596193</c:v>
                </c:pt>
                <c:pt idx="12">
                  <c:v>2.0006831142922152</c:v>
                </c:pt>
                <c:pt idx="13">
                  <c:v>10.39367614762225</c:v>
                </c:pt>
                <c:pt idx="14">
                  <c:v>48.987795347625003</c:v>
                </c:pt>
              </c:numCache>
            </c:numRef>
          </c:yVal>
          <c:smooth val="0"/>
          <c:extLst>
            <c:ext xmlns:c16="http://schemas.microsoft.com/office/drawing/2014/chart" uri="{C3380CC4-5D6E-409C-BE32-E72D297353CC}">
              <c16:uniqueId val="{00000002-A45C-4E56-9617-55BB5EE413F2}"/>
            </c:ext>
          </c:extLst>
        </c:ser>
        <c:ser>
          <c:idx val="3"/>
          <c:order val="3"/>
          <c:tx>
            <c:strRef>
              <c:f>'Performance (9)'!$H$168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(9)'!$H$169:$H$183</c:f>
              <c:numCache>
                <c:formatCode>General</c:formatCode>
                <c:ptCount val="15"/>
                <c:pt idx="0">
                  <c:v>2.262703852457696E-3</c:v>
                </c:pt>
                <c:pt idx="1">
                  <c:v>2.1962016061488742E-3</c:v>
                </c:pt>
                <c:pt idx="2">
                  <c:v>2.2971943432633637E-3</c:v>
                </c:pt>
                <c:pt idx="3">
                  <c:v>1.6960650567545161E-3</c:v>
                </c:pt>
                <c:pt idx="4">
                  <c:v>1.8465560817698275E-3</c:v>
                </c:pt>
                <c:pt idx="5">
                  <c:v>2.8598567566618187E-3</c:v>
                </c:pt>
                <c:pt idx="6">
                  <c:v>3.0498823428264108E-3</c:v>
                </c:pt>
                <c:pt idx="7">
                  <c:v>3.2648557950599737E-3</c:v>
                </c:pt>
                <c:pt idx="8">
                  <c:v>5.5402108401650099E-3</c:v>
                </c:pt>
                <c:pt idx="9">
                  <c:v>1.0111990574734402E-2</c:v>
                </c:pt>
                <c:pt idx="10">
                  <c:v>1.3885314751609259E-2</c:v>
                </c:pt>
                <c:pt idx="11">
                  <c:v>2.1737126606344921E-2</c:v>
                </c:pt>
                <c:pt idx="12">
                  <c:v>4.643809236867525E-2</c:v>
                </c:pt>
                <c:pt idx="13">
                  <c:v>9.0993646840624678E-2</c:v>
                </c:pt>
                <c:pt idx="14">
                  <c:v>0.74888253757252699</c:v>
                </c:pt>
              </c:numCache>
            </c:numRef>
          </c:yVal>
          <c:smooth val="0"/>
          <c:extLst>
            <c:ext xmlns:c16="http://schemas.microsoft.com/office/drawing/2014/chart" uri="{C3380CC4-5D6E-409C-BE32-E72D297353CC}">
              <c16:uniqueId val="{00000003-A45C-4E56-9617-55BB5EE413F2}"/>
            </c:ext>
          </c:extLst>
        </c:ser>
        <c:dLbls>
          <c:showLegendKey val="0"/>
          <c:showVal val="0"/>
          <c:showCatName val="0"/>
          <c:showSerName val="0"/>
          <c:showPercent val="0"/>
          <c:showBubbleSize val="0"/>
        </c:dLbls>
        <c:axId val="1045452991"/>
        <c:axId val="1045449663"/>
      </c:scatterChart>
      <c:valAx>
        <c:axId val="1045452991"/>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9663"/>
        <c:crosses val="autoZero"/>
        <c:crossBetween val="midCat"/>
      </c:valAx>
      <c:valAx>
        <c:axId val="104544966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99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(10)'!$E$6</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(10)'!$E$7:$E$28</c:f>
              <c:numCache>
                <c:formatCode>General</c:formatCode>
                <c:ptCount val="22"/>
                <c:pt idx="0">
                  <c:v>5.1874081441703702E-4</c:v>
                </c:pt>
                <c:pt idx="1">
                  <c:v>4.9517915948765528E-4</c:v>
                </c:pt>
                <c:pt idx="2">
                  <c:v>4.968622935855216E-4</c:v>
                </c:pt>
                <c:pt idx="3">
                  <c:v>4.9268282842486195E-4</c:v>
                </c:pt>
                <c:pt idx="4">
                  <c:v>4.6327537544454392E-4</c:v>
                </c:pt>
                <c:pt idx="5">
                  <c:v>4.9188389572881526E-4</c:v>
                </c:pt>
                <c:pt idx="6">
                  <c:v>5.1836228342160852E-4</c:v>
                </c:pt>
                <c:pt idx="7">
                  <c:v>6.0293517167694932E-4</c:v>
                </c:pt>
                <c:pt idx="8">
                  <c:v>8.0397148835241548E-4</c:v>
                </c:pt>
                <c:pt idx="9">
                  <c:v>1.1159745975521632E-3</c:v>
                </c:pt>
                <c:pt idx="10">
                  <c:v>1.8395939205251644E-3</c:v>
                </c:pt>
                <c:pt idx="11">
                  <c:v>3.156337012403229E-3</c:v>
                </c:pt>
                <c:pt idx="12">
                  <c:v>6.2565164077340758E-3</c:v>
                </c:pt>
                <c:pt idx="13">
                  <c:v>1.074248919887898E-2</c:v>
                </c:pt>
                <c:pt idx="14">
                  <c:v>2.1929750257473759E-2</c:v>
                </c:pt>
                <c:pt idx="15">
                  <c:v>5.0778230213941393E-2</c:v>
                </c:pt>
                <c:pt idx="16">
                  <c:v>8.7084109977811797E-2</c:v>
                </c:pt>
                <c:pt idx="17">
                  <c:v>0.18118861145364185</c:v>
                </c:pt>
                <c:pt idx="18">
                  <c:v>0.35386293526441637</c:v>
                </c:pt>
                <c:pt idx="19">
                  <c:v>0.73975908288789705</c:v>
                </c:pt>
                <c:pt idx="20">
                  <c:v>1.3837873685974396</c:v>
                </c:pt>
                <c:pt idx="21">
                  <c:v>2.7831078185976716</c:v>
                </c:pt>
              </c:numCache>
            </c:numRef>
          </c:yVal>
          <c:smooth val="0"/>
          <c:extLst>
            <c:ext xmlns:c16="http://schemas.microsoft.com/office/drawing/2014/chart" uri="{C3380CC4-5D6E-409C-BE32-E72D297353CC}">
              <c16:uniqueId val="{00000000-678C-432E-A6A9-7370ECB12137}"/>
            </c:ext>
          </c:extLst>
        </c:ser>
        <c:ser>
          <c:idx val="1"/>
          <c:order val="1"/>
          <c:tx>
            <c:strRef>
              <c:f>'Performance (10)'!$F$6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(10)'!$F$7:$F$28</c:f>
              <c:numCache>
                <c:formatCode>General</c:formatCode>
                <c:ptCount val="22"/>
                <c:pt idx="0">
                  <c:v>1.6376063493804918E-4</c:v>
                </c:pt>
                <c:pt idx="1">
                  <c:v>1.7248381960095364E-4</c:v>
                </c:pt>
                <c:pt idx="2">
                  <c:v>1.5307777831740813E-4</c:v>
                </c:pt>
                <c:pt idx="3">
                  <c:v>1.5696540097919314E-4</c:v>
                </c:pt>
                <c:pt idx="4">
                  <c:v>1.729510877646764E-4</c:v>
                </c:pt>
                <c:pt idx="5">
                  <c:v>1.9965696763512176E-4</c:v>
                </c:pt>
                <c:pt idx="6">
                  <c:v>2.4691408259738487E-4</c:v>
                </c:pt>
                <c:pt idx="7">
                  <c:v>3.4439808098786376E-4</c:v>
                </c:pt>
                <c:pt idx="8">
                  <c:v>5.741565716603634E-4</c:v>
                </c:pt>
                <c:pt idx="9">
                  <c:v>8.9861052475338136E-4</c:v>
                </c:pt>
                <c:pt idx="10">
                  <c:v>1.6426867349200666E-3</c:v>
                </c:pt>
                <c:pt idx="11">
                  <c:v>3.0817692765734948E-3</c:v>
                </c:pt>
                <c:pt idx="12">
                  <c:v>5.884947539188023E-3</c:v>
                </c:pt>
                <c:pt idx="13">
                  <c:v>1.1605421498157959E-2</c:v>
                </c:pt>
                <c:pt idx="14">
                  <c:v>2.4706349878761979E-2</c:v>
                </c:pt>
                <c:pt idx="15">
                  <c:v>5.7119883371245073E-2</c:v>
                </c:pt>
                <c:pt idx="16">
                  <c:v>0.16480425892128053</c:v>
                </c:pt>
                <c:pt idx="17">
                  <c:v>0.18578535378164937</c:v>
                </c:pt>
                <c:pt idx="18">
                  <c:v>0.37971395431110705</c:v>
                </c:pt>
                <c:pt idx="19">
                  <c:v>0.80052255431513764</c:v>
                </c:pt>
                <c:pt idx="20">
                  <c:v>1.5407183436022374</c:v>
                </c:pt>
                <c:pt idx="21">
                  <c:v>3.0113982686002041</c:v>
                </c:pt>
              </c:numCache>
            </c:numRef>
          </c:yVal>
          <c:smooth val="0"/>
          <c:extLst>
            <c:ext xmlns:c16="http://schemas.microsoft.com/office/drawing/2014/chart" uri="{C3380CC4-5D6E-409C-BE32-E72D297353CC}">
              <c16:uniqueId val="{00000001-678C-432E-A6A9-7370ECB12137}"/>
            </c:ext>
          </c:extLst>
        </c:ser>
        <c:ser>
          <c:idx val="2"/>
          <c:order val="2"/>
          <c:tx>
            <c:strRef>
              <c:f>'Performance (10)'!$G$6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(10)'!$G$7:$G$28</c:f>
              <c:numCache>
                <c:formatCode>General</c:formatCode>
                <c:ptCount val="22"/>
                <c:pt idx="0">
                  <c:v>2.055615201542323E-3</c:v>
                </c:pt>
                <c:pt idx="1">
                  <c:v>2.3499390450621243E-3</c:v>
                </c:pt>
                <c:pt idx="2">
                  <c:v>2.1097548617266346E-3</c:v>
                </c:pt>
                <c:pt idx="3">
                  <c:v>2.1240920348405564E-3</c:v>
                </c:pt>
                <c:pt idx="4">
                  <c:v>2.0459689668559117E-3</c:v>
                </c:pt>
                <c:pt idx="5">
                  <c:v>2.2072296501659998E-3</c:v>
                </c:pt>
                <c:pt idx="6">
                  <c:v>2.3253679925099671E-3</c:v>
                </c:pt>
                <c:pt idx="7">
                  <c:v>2.7217424399549983E-3</c:v>
                </c:pt>
                <c:pt idx="8">
                  <c:v>3.2099034951606543E-3</c:v>
                </c:pt>
                <c:pt idx="9">
                  <c:v>4.47776868760237E-3</c:v>
                </c:pt>
                <c:pt idx="10">
                  <c:v>7.4132851905784466E-3</c:v>
                </c:pt>
                <c:pt idx="11">
                  <c:v>1.5701709036772333E-2</c:v>
                </c:pt>
                <c:pt idx="12">
                  <c:v>2.1769199467554647E-2</c:v>
                </c:pt>
                <c:pt idx="13">
                  <c:v>4.4013411580316575E-2</c:v>
                </c:pt>
                <c:pt idx="14">
                  <c:v>7.3213038163229591E-2</c:v>
                </c:pt>
                <c:pt idx="15">
                  <c:v>0.17694602032242709</c:v>
                </c:pt>
                <c:pt idx="16">
                  <c:v>0.36825096859853784</c:v>
                </c:pt>
                <c:pt idx="17">
                  <c:v>0.62571248110037991</c:v>
                </c:pt>
                <c:pt idx="18">
                  <c:v>1.2081781486035092</c:v>
                </c:pt>
                <c:pt idx="19">
                  <c:v>2.364341535254824</c:v>
                </c:pt>
                <c:pt idx="20">
                  <c:v>4.8710170185935917</c:v>
                </c:pt>
                <c:pt idx="21">
                  <c:v>9.6391856686081496</c:v>
                </c:pt>
              </c:numCache>
            </c:numRef>
          </c:yVal>
          <c:smooth val="0"/>
          <c:extLst>
            <c:ext xmlns:c16="http://schemas.microsoft.com/office/drawing/2014/chart" uri="{C3380CC4-5D6E-409C-BE32-E72D297353CC}">
              <c16:uniqueId val="{00000002-678C-432E-A6A9-7370ECB12137}"/>
            </c:ext>
          </c:extLst>
        </c:ser>
        <c:ser>
          <c:idx val="3"/>
          <c:order val="3"/>
          <c:tx>
            <c:strRef>
              <c:f>'Performance (10)'!$H$6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(10)'!$H$7:$H$28</c:f>
              <c:numCache>
                <c:formatCode>General</c:formatCode>
                <c:ptCount val="22"/>
                <c:pt idx="0">
                  <c:v>2.8525224129421768E-4</c:v>
                </c:pt>
                <c:pt idx="1">
                  <c:v>2.788268541551839E-4</c:v>
                </c:pt>
                <c:pt idx="2">
                  <c:v>3.2135488779834438E-4</c:v>
                </c:pt>
                <c:pt idx="3">
                  <c:v>2.8610539345826894E-4</c:v>
                </c:pt>
                <c:pt idx="4">
                  <c:v>2.8884916053997621E-4</c:v>
                </c:pt>
                <c:pt idx="5">
                  <c:v>2.9278245363566343E-4</c:v>
                </c:pt>
                <c:pt idx="6">
                  <c:v>2.9891234346311773E-4</c:v>
                </c:pt>
                <c:pt idx="7">
                  <c:v>3.0316061787341678E-4</c:v>
                </c:pt>
                <c:pt idx="8">
                  <c:v>2.8580370592176917E-4</c:v>
                </c:pt>
                <c:pt idx="9">
                  <c:v>3.092814108125867E-4</c:v>
                </c:pt>
                <c:pt idx="10">
                  <c:v>3.6438618446040671E-4</c:v>
                </c:pt>
                <c:pt idx="11">
                  <c:v>5.057372881607029E-4</c:v>
                </c:pt>
                <c:pt idx="12">
                  <c:v>9.6116086116782332E-4</c:v>
                </c:pt>
                <c:pt idx="13">
                  <c:v>1.5107023956981386E-3</c:v>
                </c:pt>
                <c:pt idx="14">
                  <c:v>2.7913260602691978E-3</c:v>
                </c:pt>
                <c:pt idx="15">
                  <c:v>4.3413862052450658E-3</c:v>
                </c:pt>
                <c:pt idx="16">
                  <c:v>7.7802942216737073E-3</c:v>
                </c:pt>
                <c:pt idx="17">
                  <c:v>1.6583926632552926E-2</c:v>
                </c:pt>
                <c:pt idx="18">
                  <c:v>3.0928566857160323E-2</c:v>
                </c:pt>
                <c:pt idx="19">
                  <c:v>6.223103807691778E-2</c:v>
                </c:pt>
                <c:pt idx="20">
                  <c:v>0.13415436463986988</c:v>
                </c:pt>
                <c:pt idx="21">
                  <c:v>0.27860757229164401</c:v>
                </c:pt>
              </c:numCache>
            </c:numRef>
          </c:yVal>
          <c:smooth val="0"/>
          <c:extLst>
            <c:ext xmlns:c16="http://schemas.microsoft.com/office/drawing/2014/chart" uri="{C3380CC4-5D6E-409C-BE32-E72D297353CC}">
              <c16:uniqueId val="{00000003-678C-432E-A6A9-7370ECB12137}"/>
            </c:ext>
          </c:extLst>
        </c:ser>
        <c:dLbls>
          <c:showLegendKey val="0"/>
          <c:showVal val="0"/>
          <c:showCatName val="0"/>
          <c:showSerName val="0"/>
          <c:showPercent val="0"/>
          <c:showBubbleSize val="0"/>
        </c:dLbls>
        <c:axId val="1045447167"/>
        <c:axId val="1045452575"/>
      </c:scatterChart>
      <c:valAx>
        <c:axId val="1045447167"/>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575"/>
        <c:crosses val="autoZero"/>
        <c:crossBetween val="midCat"/>
      </c:valAx>
      <c:valAx>
        <c:axId val="104545257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716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(10)'!$E$33</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(10)'!$E$34:$E$54</c:f>
              <c:numCache>
                <c:formatCode>General</c:formatCode>
                <c:ptCount val="21"/>
                <c:pt idx="0">
                  <c:v>4.4895095253802029E-4</c:v>
                </c:pt>
                <c:pt idx="1">
                  <c:v>4.2697590751228858E-4</c:v>
                </c:pt>
                <c:pt idx="2">
                  <c:v>4.535905287051255E-4</c:v>
                </c:pt>
                <c:pt idx="3">
                  <c:v>4.5067273097976966E-4</c:v>
                </c:pt>
                <c:pt idx="4">
                  <c:v>4.946020708002756E-4</c:v>
                </c:pt>
                <c:pt idx="5">
                  <c:v>4.9514657745485056E-4</c:v>
                </c:pt>
                <c:pt idx="6">
                  <c:v>5.7078961798649622E-4</c:v>
                </c:pt>
                <c:pt idx="7">
                  <c:v>6.8670095581836971E-4</c:v>
                </c:pt>
                <c:pt idx="8">
                  <c:v>9.1969378263295114E-4</c:v>
                </c:pt>
                <c:pt idx="9">
                  <c:v>1.3117437689694337E-3</c:v>
                </c:pt>
                <c:pt idx="10">
                  <c:v>2.4045261810489195E-3</c:v>
                </c:pt>
                <c:pt idx="11">
                  <c:v>4.000044018332362E-3</c:v>
                </c:pt>
                <c:pt idx="12">
                  <c:v>7.5093098893520413E-3</c:v>
                </c:pt>
                <c:pt idx="13">
                  <c:v>1.5187438598041648E-2</c:v>
                </c:pt>
                <c:pt idx="14">
                  <c:v>3.5837852883595041E-2</c:v>
                </c:pt>
                <c:pt idx="15">
                  <c:v>6.5074963403001798E-2</c:v>
                </c:pt>
                <c:pt idx="16">
                  <c:v>0.13115599423875041</c:v>
                </c:pt>
                <c:pt idx="17">
                  <c:v>0.25765042359565854</c:v>
                </c:pt>
                <c:pt idx="18">
                  <c:v>0.51725140859929375</c:v>
                </c:pt>
                <c:pt idx="19">
                  <c:v>1.0389164285952925</c:v>
                </c:pt>
                <c:pt idx="20">
                  <c:v>2.1643926019300475</c:v>
                </c:pt>
              </c:numCache>
            </c:numRef>
          </c:yVal>
          <c:smooth val="0"/>
          <c:extLst>
            <c:ext xmlns:c16="http://schemas.microsoft.com/office/drawing/2014/chart" uri="{C3380CC4-5D6E-409C-BE32-E72D297353CC}">
              <c16:uniqueId val="{00000000-22D1-4687-AF2F-0FD291F535D8}"/>
            </c:ext>
          </c:extLst>
        </c:ser>
        <c:ser>
          <c:idx val="1"/>
          <c:order val="1"/>
          <c:tx>
            <c:strRef>
              <c:f>'Performance (10)'!$F$33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(10)'!$F$34:$F$54</c:f>
              <c:numCache>
                <c:formatCode>General</c:formatCode>
                <c:ptCount val="21"/>
                <c:pt idx="0">
                  <c:v>1.5326152054697957E-4</c:v>
                </c:pt>
                <c:pt idx="1">
                  <c:v>1.5670881720200152E-4</c:v>
                </c:pt>
                <c:pt idx="2">
                  <c:v>1.6562449637126089E-4</c:v>
                </c:pt>
                <c:pt idx="3">
                  <c:v>1.7793599656254448E-4</c:v>
                </c:pt>
                <c:pt idx="4">
                  <c:v>2.0374461259312028E-4</c:v>
                </c:pt>
                <c:pt idx="5">
                  <c:v>2.7182127421099733E-4</c:v>
                </c:pt>
                <c:pt idx="6">
                  <c:v>3.6975372677997269E-4</c:v>
                </c:pt>
                <c:pt idx="7">
                  <c:v>5.6660196174049228E-4</c:v>
                </c:pt>
                <c:pt idx="8">
                  <c:v>9.9769811342224381E-4</c:v>
                </c:pt>
                <c:pt idx="9">
                  <c:v>1.739981947597316E-3</c:v>
                </c:pt>
                <c:pt idx="10">
                  <c:v>3.3510729574651619E-3</c:v>
                </c:pt>
                <c:pt idx="11">
                  <c:v>6.5283263003623219E-3</c:v>
                </c:pt>
                <c:pt idx="12">
                  <c:v>1.6080648662341934E-2</c:v>
                </c:pt>
                <c:pt idx="13">
                  <c:v>2.7466641275746152E-2</c:v>
                </c:pt>
                <c:pt idx="14">
                  <c:v>5.4144772898577782E-2</c:v>
                </c:pt>
                <c:pt idx="15">
                  <c:v>0.106984238811349</c:v>
                </c:pt>
                <c:pt idx="16">
                  <c:v>0.23564499132298991</c:v>
                </c:pt>
                <c:pt idx="17">
                  <c:v>0.44507763526396205</c:v>
                </c:pt>
                <c:pt idx="18">
                  <c:v>0.84290236859839474</c:v>
                </c:pt>
                <c:pt idx="19">
                  <c:v>1.762419601920348</c:v>
                </c:pt>
                <c:pt idx="20">
                  <c:v>3.7486252686052817</c:v>
                </c:pt>
              </c:numCache>
            </c:numRef>
          </c:yVal>
          <c:smooth val="0"/>
          <c:extLst>
            <c:ext xmlns:c16="http://schemas.microsoft.com/office/drawing/2014/chart" uri="{C3380CC4-5D6E-409C-BE32-E72D297353CC}">
              <c16:uniqueId val="{00000001-22D1-4687-AF2F-0FD291F535D8}"/>
            </c:ext>
          </c:extLst>
        </c:ser>
        <c:ser>
          <c:idx val="2"/>
          <c:order val="2"/>
          <c:tx>
            <c:strRef>
              <c:f>'Performance (10)'!$G$33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(10)'!$G$34:$G$54</c:f>
              <c:numCache>
                <c:formatCode>General</c:formatCode>
                <c:ptCount val="21"/>
                <c:pt idx="0">
                  <c:v>2.3988229688144923E-3</c:v>
                </c:pt>
                <c:pt idx="1">
                  <c:v>2.6072718339001989E-3</c:v>
                </c:pt>
                <c:pt idx="2">
                  <c:v>2.4207743178153007E-3</c:v>
                </c:pt>
                <c:pt idx="3">
                  <c:v>2.8088957633481898E-3</c:v>
                </c:pt>
                <c:pt idx="4">
                  <c:v>2.6318986822894915E-3</c:v>
                </c:pt>
                <c:pt idx="5">
                  <c:v>2.6231532093430984E-3</c:v>
                </c:pt>
                <c:pt idx="6">
                  <c:v>2.7886252144294528E-3</c:v>
                </c:pt>
                <c:pt idx="7">
                  <c:v>3.3296567392212708E-3</c:v>
                </c:pt>
                <c:pt idx="8">
                  <c:v>4.0110456445466292E-3</c:v>
                </c:pt>
                <c:pt idx="9">
                  <c:v>5.585596977949127E-3</c:v>
                </c:pt>
                <c:pt idx="10">
                  <c:v>8.6296035980267839E-3</c:v>
                </c:pt>
                <c:pt idx="11">
                  <c:v>1.5244201524892436E-2</c:v>
                </c:pt>
                <c:pt idx="12">
                  <c:v>2.7721493459785054E-2</c:v>
                </c:pt>
                <c:pt idx="13">
                  <c:v>4.7228862937516533E-2</c:v>
                </c:pt>
                <c:pt idx="14">
                  <c:v>9.1314581325127403E-2</c:v>
                </c:pt>
                <c:pt idx="15">
                  <c:v>0.16778318526391714</c:v>
                </c:pt>
                <c:pt idx="16">
                  <c:v>0.34097119526562747</c:v>
                </c:pt>
                <c:pt idx="17">
                  <c:v>0.68728658109324747</c:v>
                </c:pt>
                <c:pt idx="18">
                  <c:v>1.3370992685945007</c:v>
                </c:pt>
                <c:pt idx="19">
                  <c:v>2.7463648185934639</c:v>
                </c:pt>
                <c:pt idx="20">
                  <c:v>5.8825060686198762</c:v>
                </c:pt>
              </c:numCache>
            </c:numRef>
          </c:yVal>
          <c:smooth val="0"/>
          <c:extLst>
            <c:ext xmlns:c16="http://schemas.microsoft.com/office/drawing/2014/chart" uri="{C3380CC4-5D6E-409C-BE32-E72D297353CC}">
              <c16:uniqueId val="{00000002-22D1-4687-AF2F-0FD291F535D8}"/>
            </c:ext>
          </c:extLst>
        </c:ser>
        <c:ser>
          <c:idx val="3"/>
          <c:order val="3"/>
          <c:tx>
            <c:strRef>
              <c:f>'Performance (10)'!$H$33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(10)'!$H$34:$H$54</c:f>
              <c:numCache>
                <c:formatCode>General</c:formatCode>
                <c:ptCount val="21"/>
                <c:pt idx="0">
                  <c:v>3.385126532740932E-4</c:v>
                </c:pt>
                <c:pt idx="1">
                  <c:v>2.9114977210400089E-4</c:v>
                </c:pt>
                <c:pt idx="2">
                  <c:v>2.7569807468993311E-4</c:v>
                </c:pt>
                <c:pt idx="3">
                  <c:v>2.8185672585365516E-4</c:v>
                </c:pt>
                <c:pt idx="4">
                  <c:v>2.9100205700071638E-4</c:v>
                </c:pt>
                <c:pt idx="5">
                  <c:v>2.8948313152063655E-4</c:v>
                </c:pt>
                <c:pt idx="6">
                  <c:v>2.7562665729294566E-4</c:v>
                </c:pt>
                <c:pt idx="7">
                  <c:v>3.0541570625484065E-4</c:v>
                </c:pt>
                <c:pt idx="8">
                  <c:v>3.9519268093438315E-4</c:v>
                </c:pt>
                <c:pt idx="9">
                  <c:v>4.1292703544771659E-4</c:v>
                </c:pt>
                <c:pt idx="10">
                  <c:v>5.2184424158493732E-4</c:v>
                </c:pt>
                <c:pt idx="11">
                  <c:v>7.1280097622326963E-4</c:v>
                </c:pt>
                <c:pt idx="12">
                  <c:v>1.1233561346236189E-3</c:v>
                </c:pt>
                <c:pt idx="13">
                  <c:v>2.2195796446848864E-3</c:v>
                </c:pt>
                <c:pt idx="14">
                  <c:v>4.2863486095435846E-3</c:v>
                </c:pt>
                <c:pt idx="15">
                  <c:v>7.6043710349953525E-3</c:v>
                </c:pt>
                <c:pt idx="16">
                  <c:v>1.4201014052545228E-2</c:v>
                </c:pt>
                <c:pt idx="17">
                  <c:v>2.8893020990805904E-2</c:v>
                </c:pt>
                <c:pt idx="18">
                  <c:v>6.1374517285446184E-2</c:v>
                </c:pt>
                <c:pt idx="19">
                  <c:v>0.11159647025103525</c:v>
                </c:pt>
                <c:pt idx="20">
                  <c:v>0.24123456310948599</c:v>
                </c:pt>
              </c:numCache>
            </c:numRef>
          </c:yVal>
          <c:smooth val="0"/>
          <c:extLst>
            <c:ext xmlns:c16="http://schemas.microsoft.com/office/drawing/2014/chart" uri="{C3380CC4-5D6E-409C-BE32-E72D297353CC}">
              <c16:uniqueId val="{00000003-22D1-4687-AF2F-0FD291F535D8}"/>
            </c:ext>
          </c:extLst>
        </c:ser>
        <c:dLbls>
          <c:showLegendKey val="0"/>
          <c:showVal val="0"/>
          <c:showCatName val="0"/>
          <c:showSerName val="0"/>
          <c:showPercent val="0"/>
          <c:showBubbleSize val="0"/>
        </c:dLbls>
        <c:axId val="1045453823"/>
        <c:axId val="1045454239"/>
      </c:scatterChart>
      <c:valAx>
        <c:axId val="1045453823"/>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4239"/>
        <c:crosses val="autoZero"/>
        <c:crossBetween val="midCat"/>
      </c:valAx>
      <c:valAx>
        <c:axId val="104545423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382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(10)'!$E$60</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(10)'!$E$61:$E$81</c:f>
              <c:numCache>
                <c:formatCode>General</c:formatCode>
                <c:ptCount val="21"/>
                <c:pt idx="0">
                  <c:v>4.8997173656912087E-4</c:v>
                </c:pt>
                <c:pt idx="1">
                  <c:v>4.8409037487097726E-4</c:v>
                </c:pt>
                <c:pt idx="2">
                  <c:v>5.0668463881807025E-4</c:v>
                </c:pt>
                <c:pt idx="3">
                  <c:v>5.218916619907552E-4</c:v>
                </c:pt>
                <c:pt idx="4">
                  <c:v>5.2425807446352171E-4</c:v>
                </c:pt>
                <c:pt idx="5">
                  <c:v>5.8222751318242087E-4</c:v>
                </c:pt>
                <c:pt idx="6">
                  <c:v>9.0133253213334522E-4</c:v>
                </c:pt>
                <c:pt idx="7">
                  <c:v>9.865117973621323E-4</c:v>
                </c:pt>
                <c:pt idx="8">
                  <c:v>1.3829149245916633E-3</c:v>
                </c:pt>
                <c:pt idx="9">
                  <c:v>2.4584416654532871E-3</c:v>
                </c:pt>
                <c:pt idx="10">
                  <c:v>4.8726139196740709E-3</c:v>
                </c:pt>
                <c:pt idx="11">
                  <c:v>8.4003917523716026E-3</c:v>
                </c:pt>
                <c:pt idx="12">
                  <c:v>1.6214011316605947E-2</c:v>
                </c:pt>
                <c:pt idx="13">
                  <c:v>3.1683996445817958E-2</c:v>
                </c:pt>
                <c:pt idx="14">
                  <c:v>6.3670766066158888E-2</c:v>
                </c:pt>
                <c:pt idx="15">
                  <c:v>0.15151556253742751</c:v>
                </c:pt>
                <c:pt idx="16">
                  <c:v>0.27104686333435268</c:v>
                </c:pt>
                <c:pt idx="17">
                  <c:v>0.49663683223734739</c:v>
                </c:pt>
                <c:pt idx="18">
                  <c:v>0.97943481860035875</c:v>
                </c:pt>
                <c:pt idx="19">
                  <c:v>1.9464011686102565</c:v>
                </c:pt>
                <c:pt idx="20">
                  <c:v>3.9659206186174183</c:v>
                </c:pt>
              </c:numCache>
            </c:numRef>
          </c:yVal>
          <c:smooth val="0"/>
          <c:extLst>
            <c:ext xmlns:c16="http://schemas.microsoft.com/office/drawing/2014/chart" uri="{C3380CC4-5D6E-409C-BE32-E72D297353CC}">
              <c16:uniqueId val="{00000000-8C7A-47A6-B005-44970F97B3AE}"/>
            </c:ext>
          </c:extLst>
        </c:ser>
        <c:ser>
          <c:idx val="1"/>
          <c:order val="1"/>
          <c:tx>
            <c:strRef>
              <c:f>'Performance (10)'!$F$60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(10)'!$F$61:$F$81</c:f>
              <c:numCache>
                <c:formatCode>General</c:formatCode>
                <c:ptCount val="21"/>
                <c:pt idx="0">
                  <c:v>1.6156618434336379E-4</c:v>
                </c:pt>
                <c:pt idx="1">
                  <c:v>1.6711014465214E-4</c:v>
                </c:pt>
                <c:pt idx="2">
                  <c:v>1.7650968974735736E-4</c:v>
                </c:pt>
                <c:pt idx="3">
                  <c:v>2.0254998941877987E-4</c:v>
                </c:pt>
                <c:pt idx="4">
                  <c:v>2.6413707230434546E-4</c:v>
                </c:pt>
                <c:pt idx="5">
                  <c:v>3.6124914950199413E-4</c:v>
                </c:pt>
                <c:pt idx="6">
                  <c:v>6.6915412200923977E-4</c:v>
                </c:pt>
                <c:pt idx="7">
                  <c:v>9.8312593818066646E-4</c:v>
                </c:pt>
                <c:pt idx="8">
                  <c:v>1.5448293720057016E-3</c:v>
                </c:pt>
                <c:pt idx="9">
                  <c:v>3.0256869504833085E-3</c:v>
                </c:pt>
                <c:pt idx="10">
                  <c:v>6.1183037265447552E-3</c:v>
                </c:pt>
                <c:pt idx="11">
                  <c:v>1.151289526477333E-2</c:v>
                </c:pt>
                <c:pt idx="12">
                  <c:v>2.287011334693206E-2</c:v>
                </c:pt>
                <c:pt idx="13">
                  <c:v>4.5658563143762085E-2</c:v>
                </c:pt>
                <c:pt idx="14">
                  <c:v>9.2763050078477335E-2</c:v>
                </c:pt>
                <c:pt idx="15">
                  <c:v>0.18684172785604045</c:v>
                </c:pt>
                <c:pt idx="16">
                  <c:v>0.35767276859700214</c:v>
                </c:pt>
                <c:pt idx="17">
                  <c:v>0.73915585431327835</c:v>
                </c:pt>
                <c:pt idx="18">
                  <c:v>1.463130543603655</c:v>
                </c:pt>
                <c:pt idx="19">
                  <c:v>2.7833407185957535</c:v>
                </c:pt>
                <c:pt idx="20">
                  <c:v>5.8045694685992553</c:v>
                </c:pt>
              </c:numCache>
            </c:numRef>
          </c:yVal>
          <c:smooth val="0"/>
          <c:extLst>
            <c:ext xmlns:c16="http://schemas.microsoft.com/office/drawing/2014/chart" uri="{C3380CC4-5D6E-409C-BE32-E72D297353CC}">
              <c16:uniqueId val="{00000001-8C7A-47A6-B005-44970F97B3AE}"/>
            </c:ext>
          </c:extLst>
        </c:ser>
        <c:ser>
          <c:idx val="2"/>
          <c:order val="2"/>
          <c:tx>
            <c:strRef>
              <c:f>'Performance (10)'!$G$60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(10)'!$G$61:$G$81</c:f>
              <c:numCache>
                <c:formatCode>General</c:formatCode>
                <c:ptCount val="21"/>
                <c:pt idx="0">
                  <c:v>2.6671363502581121E-3</c:v>
                </c:pt>
                <c:pt idx="1">
                  <c:v>2.6579085660564669E-3</c:v>
                </c:pt>
                <c:pt idx="2">
                  <c:v>3.0923723108668829E-3</c:v>
                </c:pt>
                <c:pt idx="3">
                  <c:v>2.9040698189472473E-3</c:v>
                </c:pt>
                <c:pt idx="4">
                  <c:v>3.4741388344149892E-3</c:v>
                </c:pt>
                <c:pt idx="5">
                  <c:v>4.1749116222183332E-3</c:v>
                </c:pt>
                <c:pt idx="6">
                  <c:v>7.3765053236143456E-3</c:v>
                </c:pt>
                <c:pt idx="7">
                  <c:v>8.0580779378520984E-3</c:v>
                </c:pt>
                <c:pt idx="8">
                  <c:v>1.3604482728548337E-2</c:v>
                </c:pt>
                <c:pt idx="9">
                  <c:v>2.3069134957565119E-2</c:v>
                </c:pt>
                <c:pt idx="10">
                  <c:v>4.7939480026495375E-2</c:v>
                </c:pt>
                <c:pt idx="11">
                  <c:v>8.7872286141949307E-2</c:v>
                </c:pt>
                <c:pt idx="12">
                  <c:v>0.16853742193249829</c:v>
                </c:pt>
                <c:pt idx="13">
                  <c:v>0.35340548193250632</c:v>
                </c:pt>
                <c:pt idx="14">
                  <c:v>0.66360071859384184</c:v>
                </c:pt>
                <c:pt idx="15">
                  <c:v>1.3271241185997846</c:v>
                </c:pt>
                <c:pt idx="16">
                  <c:v>2.489847768601162</c:v>
                </c:pt>
                <c:pt idx="17">
                  <c:v>4.9298151185780066</c:v>
                </c:pt>
                <c:pt idx="18">
                  <c:v>10.216649468579305</c:v>
                </c:pt>
                <c:pt idx="19">
                  <c:v>20.993520468588429</c:v>
                </c:pt>
                <c:pt idx="20">
                  <c:v>42.502433668587798</c:v>
                </c:pt>
              </c:numCache>
            </c:numRef>
          </c:yVal>
          <c:smooth val="0"/>
          <c:extLst>
            <c:ext xmlns:c16="http://schemas.microsoft.com/office/drawing/2014/chart" uri="{C3380CC4-5D6E-409C-BE32-E72D297353CC}">
              <c16:uniqueId val="{00000002-8C7A-47A6-B005-44970F97B3AE}"/>
            </c:ext>
          </c:extLst>
        </c:ser>
        <c:ser>
          <c:idx val="3"/>
          <c:order val="3"/>
          <c:tx>
            <c:strRef>
              <c:f>'Performance (10)'!$H$60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(10)'!$H$61:$H$81</c:f>
              <c:numCache>
                <c:formatCode>General</c:formatCode>
                <c:ptCount val="21"/>
                <c:pt idx="0">
                  <c:v>2.6627992492381258E-4</c:v>
                </c:pt>
                <c:pt idx="1">
                  <c:v>2.5026282164324374E-4</c:v>
                </c:pt>
                <c:pt idx="2">
                  <c:v>2.4919807636613055E-4</c:v>
                </c:pt>
                <c:pt idx="3">
                  <c:v>2.5936088247229412E-4</c:v>
                </c:pt>
                <c:pt idx="4">
                  <c:v>2.6019558781991206E-4</c:v>
                </c:pt>
                <c:pt idx="5">
                  <c:v>2.8275545743292589E-4</c:v>
                </c:pt>
                <c:pt idx="6">
                  <c:v>2.7750957377404179E-4</c:v>
                </c:pt>
                <c:pt idx="7">
                  <c:v>2.8787785315771773E-4</c:v>
                </c:pt>
                <c:pt idx="8">
                  <c:v>3.2222271878940191E-4</c:v>
                </c:pt>
                <c:pt idx="9">
                  <c:v>4.5217403000852346E-4</c:v>
                </c:pt>
                <c:pt idx="10">
                  <c:v>6.0437133356208402E-4</c:v>
                </c:pt>
                <c:pt idx="11">
                  <c:v>7.60994591883566E-4</c:v>
                </c:pt>
                <c:pt idx="12">
                  <c:v>1.150900769269241E-3</c:v>
                </c:pt>
                <c:pt idx="13">
                  <c:v>2.851979734493206E-3</c:v>
                </c:pt>
                <c:pt idx="14">
                  <c:v>4.6765434539219773E-3</c:v>
                </c:pt>
                <c:pt idx="15">
                  <c:v>8.4583974093716055E-3</c:v>
                </c:pt>
                <c:pt idx="16">
                  <c:v>1.4877420978952154E-2</c:v>
                </c:pt>
                <c:pt idx="17">
                  <c:v>3.2748102048875648E-2</c:v>
                </c:pt>
                <c:pt idx="18">
                  <c:v>6.1337934571272332E-2</c:v>
                </c:pt>
                <c:pt idx="19">
                  <c:v>0.12018694142790932</c:v>
                </c:pt>
                <c:pt idx="20">
                  <c:v>0.31799647229348776</c:v>
                </c:pt>
              </c:numCache>
            </c:numRef>
          </c:yVal>
          <c:smooth val="0"/>
          <c:extLst>
            <c:ext xmlns:c16="http://schemas.microsoft.com/office/drawing/2014/chart" uri="{C3380CC4-5D6E-409C-BE32-E72D297353CC}">
              <c16:uniqueId val="{00000003-8C7A-47A6-B005-44970F97B3AE}"/>
            </c:ext>
          </c:extLst>
        </c:ser>
        <c:dLbls>
          <c:showLegendKey val="0"/>
          <c:showVal val="0"/>
          <c:showCatName val="0"/>
          <c:showSerName val="0"/>
          <c:showPercent val="0"/>
          <c:showBubbleSize val="0"/>
        </c:dLbls>
        <c:axId val="1045452159"/>
        <c:axId val="1045447999"/>
      </c:scatterChart>
      <c:valAx>
        <c:axId val="1045452159"/>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7999"/>
        <c:crosses val="autoZero"/>
        <c:crossBetween val="midCat"/>
      </c:valAx>
      <c:valAx>
        <c:axId val="104544799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15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(10)'!$E$87</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(10)'!$E$88:$E$106</c:f>
              <c:numCache>
                <c:formatCode>General</c:formatCode>
                <c:ptCount val="19"/>
                <c:pt idx="0">
                  <c:v>4.5131216721921563E-4</c:v>
                </c:pt>
                <c:pt idx="1">
                  <c:v>4.7895018811635448E-4</c:v>
                </c:pt>
                <c:pt idx="2">
                  <c:v>4.9751737555526272E-4</c:v>
                </c:pt>
                <c:pt idx="3">
                  <c:v>6.5017174873801501E-4</c:v>
                </c:pt>
                <c:pt idx="4">
                  <c:v>1.1136456980944259E-3</c:v>
                </c:pt>
                <c:pt idx="5">
                  <c:v>9.3757667253419258E-4</c:v>
                </c:pt>
                <c:pt idx="6">
                  <c:v>1.6483020965147226E-3</c:v>
                </c:pt>
                <c:pt idx="7">
                  <c:v>3.2775088867118209E-3</c:v>
                </c:pt>
                <c:pt idx="8">
                  <c:v>4.3165852646444344E-3</c:v>
                </c:pt>
                <c:pt idx="9">
                  <c:v>7.4599574039102912E-3</c:v>
                </c:pt>
                <c:pt idx="10">
                  <c:v>1.5662507035484306E-2</c:v>
                </c:pt>
                <c:pt idx="11">
                  <c:v>2.8194546251628136E-2</c:v>
                </c:pt>
                <c:pt idx="12">
                  <c:v>6.0369851730370343E-2</c:v>
                </c:pt>
                <c:pt idx="13">
                  <c:v>0.12443992713460551</c:v>
                </c:pt>
                <c:pt idx="14">
                  <c:v>0.25897713859889193</c:v>
                </c:pt>
                <c:pt idx="15">
                  <c:v>0.52367622859750407</c:v>
                </c:pt>
                <c:pt idx="16">
                  <c:v>1.1053844885886415</c:v>
                </c:pt>
                <c:pt idx="17">
                  <c:v>2.0658786686045505</c:v>
                </c:pt>
                <c:pt idx="18">
                  <c:v>4.2779661685912638</c:v>
                </c:pt>
              </c:numCache>
            </c:numRef>
          </c:yVal>
          <c:smooth val="0"/>
          <c:extLst>
            <c:ext xmlns:c16="http://schemas.microsoft.com/office/drawing/2014/chart" uri="{C3380CC4-5D6E-409C-BE32-E72D297353CC}">
              <c16:uniqueId val="{00000000-8B70-4C66-846C-1F8963CE7B1E}"/>
            </c:ext>
          </c:extLst>
        </c:ser>
        <c:ser>
          <c:idx val="1"/>
          <c:order val="1"/>
          <c:tx>
            <c:strRef>
              <c:f>'Performance (10)'!$F$87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(10)'!$F$88:$F$106</c:f>
              <c:numCache>
                <c:formatCode>General</c:formatCode>
                <c:ptCount val="19"/>
                <c:pt idx="0">
                  <c:v>1.7282183751537978E-4</c:v>
                </c:pt>
                <c:pt idx="1">
                  <c:v>1.9121434678196156E-4</c:v>
                </c:pt>
                <c:pt idx="2">
                  <c:v>2.4446993219437668E-4</c:v>
                </c:pt>
                <c:pt idx="3">
                  <c:v>4.7023968953214022E-4</c:v>
                </c:pt>
                <c:pt idx="4">
                  <c:v>6.9028125236572852E-4</c:v>
                </c:pt>
                <c:pt idx="5">
                  <c:v>8.3641790086781697E-4</c:v>
                </c:pt>
                <c:pt idx="6">
                  <c:v>2.1452334454427698E-3</c:v>
                </c:pt>
                <c:pt idx="7">
                  <c:v>2.8884751335538769E-3</c:v>
                </c:pt>
                <c:pt idx="8">
                  <c:v>6.8693835704884201E-3</c:v>
                </c:pt>
                <c:pt idx="9">
                  <c:v>1.0451358368406452E-2</c:v>
                </c:pt>
                <c:pt idx="10">
                  <c:v>2.27388464259973E-2</c:v>
                </c:pt>
                <c:pt idx="11">
                  <c:v>4.0492897630270364E-2</c:v>
                </c:pt>
                <c:pt idx="12">
                  <c:v>8.5863495716722915E-2</c:v>
                </c:pt>
                <c:pt idx="13">
                  <c:v>0.17393119963233694</c:v>
                </c:pt>
                <c:pt idx="14">
                  <c:v>0.36998873288251927</c:v>
                </c:pt>
                <c:pt idx="15">
                  <c:v>0.75991774001848278</c:v>
                </c:pt>
                <c:pt idx="16">
                  <c:v>1.4619352185968078</c:v>
                </c:pt>
                <c:pt idx="17">
                  <c:v>2.8773669186034008</c:v>
                </c:pt>
                <c:pt idx="18">
                  <c:v>6.7822777685927926</c:v>
                </c:pt>
              </c:numCache>
            </c:numRef>
          </c:yVal>
          <c:smooth val="0"/>
          <c:extLst>
            <c:ext xmlns:c16="http://schemas.microsoft.com/office/drawing/2014/chart" uri="{C3380CC4-5D6E-409C-BE32-E72D297353CC}">
              <c16:uniqueId val="{00000001-8B70-4C66-846C-1F8963CE7B1E}"/>
            </c:ext>
          </c:extLst>
        </c:ser>
        <c:ser>
          <c:idx val="2"/>
          <c:order val="2"/>
          <c:tx>
            <c:strRef>
              <c:f>'Performance (10)'!$G$87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(10)'!$G$88:$G$106</c:f>
              <c:numCache>
                <c:formatCode>General</c:formatCode>
                <c:ptCount val="19"/>
                <c:pt idx="0">
                  <c:v>2.6358481230494986E-3</c:v>
                </c:pt>
                <c:pt idx="1">
                  <c:v>2.8029460390934335E-3</c:v>
                </c:pt>
                <c:pt idx="2">
                  <c:v>2.8818803695198044E-3</c:v>
                </c:pt>
                <c:pt idx="3">
                  <c:v>4.4973624773617981E-3</c:v>
                </c:pt>
                <c:pt idx="4">
                  <c:v>3.6434609393338024E-3</c:v>
                </c:pt>
                <c:pt idx="5">
                  <c:v>4.3658809123824117E-3</c:v>
                </c:pt>
                <c:pt idx="6">
                  <c:v>6.8426467101767767E-3</c:v>
                </c:pt>
                <c:pt idx="7">
                  <c:v>8.4795175810443175E-3</c:v>
                </c:pt>
                <c:pt idx="8">
                  <c:v>1.2757525485808895E-2</c:v>
                </c:pt>
                <c:pt idx="9">
                  <c:v>2.4475881281001609E-2</c:v>
                </c:pt>
                <c:pt idx="10">
                  <c:v>4.1548215705262348E-2</c:v>
                </c:pt>
                <c:pt idx="11">
                  <c:v>7.3059030916754739E-2</c:v>
                </c:pt>
                <c:pt idx="12">
                  <c:v>0.14331696288285309</c:v>
                </c:pt>
                <c:pt idx="13">
                  <c:v>0.28737407970785733</c:v>
                </c:pt>
                <c:pt idx="14">
                  <c:v>0.57893972415593709</c:v>
                </c:pt>
                <c:pt idx="15">
                  <c:v>1.1592299286029069</c:v>
                </c:pt>
                <c:pt idx="16">
                  <c:v>2.3178686019368238</c:v>
                </c:pt>
                <c:pt idx="17">
                  <c:v>4.4099770685992903</c:v>
                </c:pt>
                <c:pt idx="18">
                  <c:v>9.0898143686339949</c:v>
                </c:pt>
              </c:numCache>
            </c:numRef>
          </c:yVal>
          <c:smooth val="0"/>
          <c:extLst>
            <c:ext xmlns:c16="http://schemas.microsoft.com/office/drawing/2014/chart" uri="{C3380CC4-5D6E-409C-BE32-E72D297353CC}">
              <c16:uniqueId val="{00000002-8B70-4C66-846C-1F8963CE7B1E}"/>
            </c:ext>
          </c:extLst>
        </c:ser>
        <c:ser>
          <c:idx val="3"/>
          <c:order val="3"/>
          <c:tx>
            <c:strRef>
              <c:f>'Performance (10)'!$H$87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(10)'!$H$88:$H$106</c:f>
              <c:numCache>
                <c:formatCode>General</c:formatCode>
                <c:ptCount val="19"/>
                <c:pt idx="0">
                  <c:v>3.1180664038120681E-4</c:v>
                </c:pt>
                <c:pt idx="1">
                  <c:v>3.105586790350148E-4</c:v>
                </c:pt>
                <c:pt idx="2">
                  <c:v>3.1376774763805287E-4</c:v>
                </c:pt>
                <c:pt idx="3">
                  <c:v>3.3131992401102487E-4</c:v>
                </c:pt>
                <c:pt idx="4">
                  <c:v>3.2980193133310721E-4</c:v>
                </c:pt>
                <c:pt idx="5">
                  <c:v>3.5631026766512111E-4</c:v>
                </c:pt>
                <c:pt idx="6">
                  <c:v>4.8096472203078164E-4</c:v>
                </c:pt>
                <c:pt idx="7">
                  <c:v>5.1719344698956775E-4</c:v>
                </c:pt>
                <c:pt idx="8">
                  <c:v>7.867325461584589E-4</c:v>
                </c:pt>
                <c:pt idx="9">
                  <c:v>2.0020843220270503E-3</c:v>
                </c:pt>
                <c:pt idx="10">
                  <c:v>1.6987768481369684E-3</c:v>
                </c:pt>
                <c:pt idx="11">
                  <c:v>2.2737910779357167E-3</c:v>
                </c:pt>
                <c:pt idx="12">
                  <c:v>3.3909017276671193E-3</c:v>
                </c:pt>
                <c:pt idx="13">
                  <c:v>6.5652757349653843E-3</c:v>
                </c:pt>
                <c:pt idx="14">
                  <c:v>1.1562288221563686E-2</c:v>
                </c:pt>
                <c:pt idx="15">
                  <c:v>2.6656043512485624E-2</c:v>
                </c:pt>
                <c:pt idx="16">
                  <c:v>4.3935065641355082E-2</c:v>
                </c:pt>
                <c:pt idx="17">
                  <c:v>9.2940914031439809E-2</c:v>
                </c:pt>
                <c:pt idx="18">
                  <c:v>0.16702979919746672</c:v>
                </c:pt>
              </c:numCache>
            </c:numRef>
          </c:yVal>
          <c:smooth val="0"/>
          <c:extLst>
            <c:ext xmlns:c16="http://schemas.microsoft.com/office/drawing/2014/chart" uri="{C3380CC4-5D6E-409C-BE32-E72D297353CC}">
              <c16:uniqueId val="{00000003-8B70-4C66-846C-1F8963CE7B1E}"/>
            </c:ext>
          </c:extLst>
        </c:ser>
        <c:dLbls>
          <c:showLegendKey val="0"/>
          <c:showVal val="0"/>
          <c:showCatName val="0"/>
          <c:showSerName val="0"/>
          <c:showPercent val="0"/>
          <c:showBubbleSize val="0"/>
        </c:dLbls>
        <c:axId val="1045448415"/>
        <c:axId val="1045448831"/>
      </c:scatterChart>
      <c:valAx>
        <c:axId val="1045448415"/>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831"/>
        <c:crosses val="autoZero"/>
        <c:crossBetween val="midCat"/>
      </c:valAx>
      <c:valAx>
        <c:axId val="1045448831"/>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4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(10)'!$E$114</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(10)'!$E$115:$E$128</c:f>
              <c:numCache>
                <c:formatCode>General</c:formatCode>
                <c:ptCount val="14"/>
                <c:pt idx="0">
                  <c:v>4.4080655232130758E-4</c:v>
                </c:pt>
                <c:pt idx="1">
                  <c:v>4.6464731523070363E-4</c:v>
                </c:pt>
                <c:pt idx="2">
                  <c:v>4.7724678069308328E-4</c:v>
                </c:pt>
                <c:pt idx="3">
                  <c:v>5.3496717650580424E-4</c:v>
                </c:pt>
                <c:pt idx="4">
                  <c:v>5.8563712633553043E-4</c:v>
                </c:pt>
                <c:pt idx="5">
                  <c:v>7.3572353590559332E-4</c:v>
                </c:pt>
                <c:pt idx="6">
                  <c:v>1.0130684353725726E-3</c:v>
                </c:pt>
                <c:pt idx="7">
                  <c:v>1.6085001260510705E-3</c:v>
                </c:pt>
                <c:pt idx="8">
                  <c:v>2.8198548769185114E-3</c:v>
                </c:pt>
                <c:pt idx="9">
                  <c:v>5.9349842749672642E-3</c:v>
                </c:pt>
                <c:pt idx="10">
                  <c:v>1.1199444660541531E-2</c:v>
                </c:pt>
                <c:pt idx="11">
                  <c:v>2.3700871441629055E-2</c:v>
                </c:pt>
                <c:pt idx="12">
                  <c:v>4.5912775937478709E-2</c:v>
                </c:pt>
                <c:pt idx="13">
                  <c:v>9.9325515657119612E-2</c:v>
                </c:pt>
              </c:numCache>
            </c:numRef>
          </c:yVal>
          <c:smooth val="0"/>
          <c:extLst>
            <c:ext xmlns:c16="http://schemas.microsoft.com/office/drawing/2014/chart" uri="{C3380CC4-5D6E-409C-BE32-E72D297353CC}">
              <c16:uniqueId val="{00000000-9394-4A20-AFBE-FEE318D3B668}"/>
            </c:ext>
          </c:extLst>
        </c:ser>
        <c:ser>
          <c:idx val="1"/>
          <c:order val="1"/>
          <c:tx>
            <c:strRef>
              <c:f>'Performance (10)'!$F$114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(10)'!$F$115:$F$128</c:f>
              <c:numCache>
                <c:formatCode>General</c:formatCode>
                <c:ptCount val="14"/>
                <c:pt idx="0">
                  <c:v>1.661443988682172E-4</c:v>
                </c:pt>
                <c:pt idx="1">
                  <c:v>1.9635036893618686E-4</c:v>
                </c:pt>
                <c:pt idx="2">
                  <c:v>2.3713028159164722E-4</c:v>
                </c:pt>
                <c:pt idx="3">
                  <c:v>3.0300631869557826E-4</c:v>
                </c:pt>
                <c:pt idx="4">
                  <c:v>4.2534023364629016E-4</c:v>
                </c:pt>
                <c:pt idx="5">
                  <c:v>6.4955827929657356E-4</c:v>
                </c:pt>
                <c:pt idx="6">
                  <c:v>1.0981044869692105E-3</c:v>
                </c:pt>
                <c:pt idx="7">
                  <c:v>1.9919079834911026E-3</c:v>
                </c:pt>
                <c:pt idx="8">
                  <c:v>3.8527450821974757E-3</c:v>
                </c:pt>
                <c:pt idx="9">
                  <c:v>7.6926062902775956E-3</c:v>
                </c:pt>
                <c:pt idx="10">
                  <c:v>1.5615062990526065E-2</c:v>
                </c:pt>
                <c:pt idx="11">
                  <c:v>3.386846116548467E-2</c:v>
                </c:pt>
                <c:pt idx="12">
                  <c:v>6.4554078854507618E-2</c:v>
                </c:pt>
                <c:pt idx="13">
                  <c:v>0.1308196173154707</c:v>
                </c:pt>
              </c:numCache>
            </c:numRef>
          </c:yVal>
          <c:smooth val="0"/>
          <c:extLst>
            <c:ext xmlns:c16="http://schemas.microsoft.com/office/drawing/2014/chart" uri="{C3380CC4-5D6E-409C-BE32-E72D297353CC}">
              <c16:uniqueId val="{00000001-9394-4A20-AFBE-FEE318D3B668}"/>
            </c:ext>
          </c:extLst>
        </c:ser>
        <c:ser>
          <c:idx val="2"/>
          <c:order val="2"/>
          <c:tx>
            <c:strRef>
              <c:f>'Performance (10)'!$G$114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(10)'!$G$115:$G$128</c:f>
              <c:numCache>
                <c:formatCode>General</c:formatCode>
                <c:ptCount val="14"/>
                <c:pt idx="0">
                  <c:v>2.3502790450488269E-3</c:v>
                </c:pt>
                <c:pt idx="1">
                  <c:v>2.3940009086375184E-3</c:v>
                </c:pt>
                <c:pt idx="2">
                  <c:v>2.4835898312289533E-3</c:v>
                </c:pt>
                <c:pt idx="3">
                  <c:v>2.6317713377279647E-3</c:v>
                </c:pt>
                <c:pt idx="4">
                  <c:v>2.9170594274300849E-3</c:v>
                </c:pt>
                <c:pt idx="5">
                  <c:v>4.0229623982950147E-3</c:v>
                </c:pt>
                <c:pt idx="6">
                  <c:v>7.7608550886516551E-3</c:v>
                </c:pt>
                <c:pt idx="7">
                  <c:v>2.0979761903480214E-2</c:v>
                </c:pt>
                <c:pt idx="8">
                  <c:v>6.7853298327862285E-2</c:v>
                </c:pt>
                <c:pt idx="9">
                  <c:v>0.2581480535984505</c:v>
                </c:pt>
                <c:pt idx="10">
                  <c:v>1.0148666086010403</c:v>
                </c:pt>
                <c:pt idx="11">
                  <c:v>3.8373366185973632</c:v>
                </c:pt>
                <c:pt idx="12">
                  <c:v>14.723282968565798</c:v>
                </c:pt>
                <c:pt idx="13">
                  <c:v>58.696554668595525</c:v>
                </c:pt>
              </c:numCache>
            </c:numRef>
          </c:yVal>
          <c:smooth val="0"/>
          <c:extLst>
            <c:ext xmlns:c16="http://schemas.microsoft.com/office/drawing/2014/chart" uri="{C3380CC4-5D6E-409C-BE32-E72D297353CC}">
              <c16:uniqueId val="{00000002-9394-4A20-AFBE-FEE318D3B668}"/>
            </c:ext>
          </c:extLst>
        </c:ser>
        <c:ser>
          <c:idx val="3"/>
          <c:order val="3"/>
          <c:tx>
            <c:strRef>
              <c:f>'Performance (10)'!$H$114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(10)'!$H$115:$H$128</c:f>
              <c:numCache>
                <c:formatCode>General</c:formatCode>
                <c:ptCount val="14"/>
                <c:pt idx="0">
                  <c:v>2.5540454900411749E-4</c:v>
                </c:pt>
                <c:pt idx="1">
                  <c:v>2.781428698717811E-4</c:v>
                </c:pt>
                <c:pt idx="2">
                  <c:v>3.0130947106403434E-4</c:v>
                </c:pt>
                <c:pt idx="3">
                  <c:v>3.4727193764756735E-4</c:v>
                </c:pt>
                <c:pt idx="4">
                  <c:v>4.3000713957612002E-4</c:v>
                </c:pt>
                <c:pt idx="5">
                  <c:v>5.6112133656555595E-4</c:v>
                </c:pt>
                <c:pt idx="6">
                  <c:v>9.103783037208487E-4</c:v>
                </c:pt>
                <c:pt idx="7">
                  <c:v>1.4205642972307622E-3</c:v>
                </c:pt>
                <c:pt idx="8">
                  <c:v>2.667402003558042E-3</c:v>
                </c:pt>
                <c:pt idx="9">
                  <c:v>4.8423989913518395E-3</c:v>
                </c:pt>
                <c:pt idx="10">
                  <c:v>1.0358787181896955E-2</c:v>
                </c:pt>
                <c:pt idx="11">
                  <c:v>2.0453610824549818E-2</c:v>
                </c:pt>
                <c:pt idx="12">
                  <c:v>4.3177503623366198E-2</c:v>
                </c:pt>
                <c:pt idx="13">
                  <c:v>8.1109372531371043E-2</c:v>
                </c:pt>
              </c:numCache>
            </c:numRef>
          </c:yVal>
          <c:smooth val="0"/>
          <c:extLst>
            <c:ext xmlns:c16="http://schemas.microsoft.com/office/drawing/2014/chart" uri="{C3380CC4-5D6E-409C-BE32-E72D297353CC}">
              <c16:uniqueId val="{00000003-9394-4A20-AFBE-FEE318D3B668}"/>
            </c:ext>
          </c:extLst>
        </c:ser>
        <c:dLbls>
          <c:showLegendKey val="0"/>
          <c:showVal val="0"/>
          <c:showCatName val="0"/>
          <c:showSerName val="0"/>
          <c:showPercent val="0"/>
          <c:showBubbleSize val="0"/>
        </c:dLbls>
        <c:axId val="1045451327"/>
        <c:axId val="1045448415"/>
      </c:scatterChart>
      <c:valAx>
        <c:axId val="1045451327"/>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415"/>
        <c:crosses val="autoZero"/>
        <c:crossBetween val="midCat"/>
      </c:valAx>
      <c:valAx>
        <c:axId val="104544841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13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(10)'!$E$141</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(10)'!$E$142:$E$156</c:f>
              <c:numCache>
                <c:formatCode>General</c:formatCode>
                <c:ptCount val="15"/>
                <c:pt idx="0">
                  <c:v>9.1143119494555835E-3</c:v>
                </c:pt>
                <c:pt idx="1">
                  <c:v>9.3939378287543167E-3</c:v>
                </c:pt>
                <c:pt idx="2">
                  <c:v>1.0494440086513115E-2</c:v>
                </c:pt>
                <c:pt idx="3">
                  <c:v>1.0375150133299069E-2</c:v>
                </c:pt>
                <c:pt idx="4">
                  <c:v>1.1112278597949384E-2</c:v>
                </c:pt>
                <c:pt idx="5">
                  <c:v>1.3312140406432879E-2</c:v>
                </c:pt>
                <c:pt idx="6">
                  <c:v>1.8787133391993033E-2</c:v>
                </c:pt>
                <c:pt idx="7">
                  <c:v>2.7580383433154169E-2</c:v>
                </c:pt>
                <c:pt idx="8">
                  <c:v>4.6791664859661443E-2</c:v>
                </c:pt>
                <c:pt idx="9">
                  <c:v>8.6258835839252951E-2</c:v>
                </c:pt>
                <c:pt idx="10">
                  <c:v>0.15026717742091891</c:v>
                </c:pt>
                <c:pt idx="11">
                  <c:v>0.27938021304422422</c:v>
                </c:pt>
                <c:pt idx="12">
                  <c:v>0.56265162415143044</c:v>
                </c:pt>
                <c:pt idx="13">
                  <c:v>1.2502731936096447</c:v>
                </c:pt>
                <c:pt idx="14">
                  <c:v>2.7764697186052567</c:v>
                </c:pt>
              </c:numCache>
            </c:numRef>
          </c:yVal>
          <c:smooth val="0"/>
          <c:extLst>
            <c:ext xmlns:c16="http://schemas.microsoft.com/office/drawing/2014/chart" uri="{C3380CC4-5D6E-409C-BE32-E72D297353CC}">
              <c16:uniqueId val="{00000000-1CEB-4E2D-BD71-1DD71EBEED44}"/>
            </c:ext>
          </c:extLst>
        </c:ser>
        <c:ser>
          <c:idx val="1"/>
          <c:order val="1"/>
          <c:tx>
            <c:strRef>
              <c:f>'Performance (10)'!$F$141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(10)'!$F$142:$F$156</c:f>
              <c:numCache>
                <c:formatCode>General</c:formatCode>
                <c:ptCount val="15"/>
                <c:pt idx="0">
                  <c:v>9.2459172116722936E-3</c:v>
                </c:pt>
                <c:pt idx="1">
                  <c:v>9.1175190534214922E-3</c:v>
                </c:pt>
                <c:pt idx="2">
                  <c:v>1.0407794169796942E-2</c:v>
                </c:pt>
                <c:pt idx="3">
                  <c:v>1.2883490247560242E-2</c:v>
                </c:pt>
                <c:pt idx="4">
                  <c:v>1.5891518121798492E-2</c:v>
                </c:pt>
                <c:pt idx="5">
                  <c:v>2.3075017906605558E-2</c:v>
                </c:pt>
                <c:pt idx="6">
                  <c:v>3.6597158379000135E-2</c:v>
                </c:pt>
                <c:pt idx="7">
                  <c:v>6.375925720577405E-2</c:v>
                </c:pt>
                <c:pt idx="8">
                  <c:v>0.11976529240682389</c:v>
                </c:pt>
                <c:pt idx="9">
                  <c:v>0.23285733223274477</c:v>
                </c:pt>
                <c:pt idx="10">
                  <c:v>0.44928002693005065</c:v>
                </c:pt>
                <c:pt idx="11">
                  <c:v>0.87432673525815674</c:v>
                </c:pt>
                <c:pt idx="12">
                  <c:v>1.7395537352796102</c:v>
                </c:pt>
                <c:pt idx="13">
                  <c:v>4.0582043685994345</c:v>
                </c:pt>
                <c:pt idx="14">
                  <c:v>7.943690368613205</c:v>
                </c:pt>
              </c:numCache>
            </c:numRef>
          </c:yVal>
          <c:smooth val="0"/>
          <c:extLst>
            <c:ext xmlns:c16="http://schemas.microsoft.com/office/drawing/2014/chart" uri="{C3380CC4-5D6E-409C-BE32-E72D297353CC}">
              <c16:uniqueId val="{00000001-1CEB-4E2D-BD71-1DD71EBEED44}"/>
            </c:ext>
          </c:extLst>
        </c:ser>
        <c:ser>
          <c:idx val="2"/>
          <c:order val="2"/>
          <c:tx>
            <c:strRef>
              <c:f>'Performance (10)'!$G$141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(10)'!$G$142:$G$156</c:f>
              <c:numCache>
                <c:formatCode>General</c:formatCode>
                <c:ptCount val="15"/>
                <c:pt idx="0">
                  <c:v>2.8747370896709215E-2</c:v>
                </c:pt>
                <c:pt idx="1">
                  <c:v>2.7326649472050882E-2</c:v>
                </c:pt>
                <c:pt idx="2">
                  <c:v>2.7932818877448421E-2</c:v>
                </c:pt>
                <c:pt idx="3">
                  <c:v>2.8839446184004056E-2</c:v>
                </c:pt>
                <c:pt idx="4">
                  <c:v>3.0385083749627159E-2</c:v>
                </c:pt>
                <c:pt idx="5">
                  <c:v>3.0938031560798565E-2</c:v>
                </c:pt>
                <c:pt idx="6">
                  <c:v>3.3159910981967237E-2</c:v>
                </c:pt>
                <c:pt idx="7">
                  <c:v>4.2589491479438572E-2</c:v>
                </c:pt>
                <c:pt idx="8">
                  <c:v>5.3986709457728758E-2</c:v>
                </c:pt>
                <c:pt idx="9">
                  <c:v>9.8059654872421187E-2</c:v>
                </c:pt>
                <c:pt idx="10">
                  <c:v>0.20875738526571852</c:v>
                </c:pt>
                <c:pt idx="11">
                  <c:v>0.62985948110002787</c:v>
                </c:pt>
                <c:pt idx="12">
                  <c:v>2.1811173352747923</c:v>
                </c:pt>
                <c:pt idx="13">
                  <c:v>9.205215468593849</c:v>
                </c:pt>
                <c:pt idx="14">
                  <c:v>53.634710268581728</c:v>
                </c:pt>
              </c:numCache>
            </c:numRef>
          </c:yVal>
          <c:smooth val="0"/>
          <c:extLst>
            <c:ext xmlns:c16="http://schemas.microsoft.com/office/drawing/2014/chart" uri="{C3380CC4-5D6E-409C-BE32-E72D297353CC}">
              <c16:uniqueId val="{00000002-1CEB-4E2D-BD71-1DD71EBEED44}"/>
            </c:ext>
          </c:extLst>
        </c:ser>
        <c:ser>
          <c:idx val="3"/>
          <c:order val="3"/>
          <c:tx>
            <c:strRef>
              <c:f>'Performance (10)'!$H$141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(10)'!$H$142:$H$156</c:f>
              <c:numCache>
                <c:formatCode>General</c:formatCode>
                <c:ptCount val="15"/>
                <c:pt idx="0">
                  <c:v>1.360725078218055E-3</c:v>
                </c:pt>
                <c:pt idx="1">
                  <c:v>2.5998002825074942E-3</c:v>
                </c:pt>
                <c:pt idx="2">
                  <c:v>2.7394339690614868E-3</c:v>
                </c:pt>
                <c:pt idx="3">
                  <c:v>1.7943830172734165E-3</c:v>
                </c:pt>
                <c:pt idx="4">
                  <c:v>1.3783420236755828E-3</c:v>
                </c:pt>
                <c:pt idx="5">
                  <c:v>1.8510680045279639E-3</c:v>
                </c:pt>
                <c:pt idx="6">
                  <c:v>2.5828180576903136E-3</c:v>
                </c:pt>
                <c:pt idx="7">
                  <c:v>2.4919775438684124E-3</c:v>
                </c:pt>
                <c:pt idx="8">
                  <c:v>4.0393141335864774E-3</c:v>
                </c:pt>
                <c:pt idx="9">
                  <c:v>1.0022520744253952E-2</c:v>
                </c:pt>
                <c:pt idx="10">
                  <c:v>9.9329763301489286E-3</c:v>
                </c:pt>
                <c:pt idx="11">
                  <c:v>2.1978925106435475E-2</c:v>
                </c:pt>
                <c:pt idx="12">
                  <c:v>5.0676466995826924E-2</c:v>
                </c:pt>
                <c:pt idx="13">
                  <c:v>9.8153332165875656E-2</c:v>
                </c:pt>
                <c:pt idx="14">
                  <c:v>0.14027425167396818</c:v>
                </c:pt>
              </c:numCache>
            </c:numRef>
          </c:yVal>
          <c:smooth val="0"/>
          <c:extLst>
            <c:ext xmlns:c16="http://schemas.microsoft.com/office/drawing/2014/chart" uri="{C3380CC4-5D6E-409C-BE32-E72D297353CC}">
              <c16:uniqueId val="{00000003-1CEB-4E2D-BD71-1DD71EBEED44}"/>
            </c:ext>
          </c:extLst>
        </c:ser>
        <c:dLbls>
          <c:showLegendKey val="0"/>
          <c:showVal val="0"/>
          <c:showCatName val="0"/>
          <c:showSerName val="0"/>
          <c:showPercent val="0"/>
          <c:showBubbleSize val="0"/>
        </c:dLbls>
        <c:axId val="1045449663"/>
        <c:axId val="1045450079"/>
      </c:scatterChart>
      <c:valAx>
        <c:axId val="1045449663"/>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0079"/>
        <c:crosses val="autoZero"/>
        <c:crossBetween val="midCat"/>
      </c:valAx>
      <c:valAx>
        <c:axId val="104545007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966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(10)'!$E$168</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(10)'!$E$169:$E$183</c:f>
              <c:numCache>
                <c:formatCode>General</c:formatCode>
                <c:ptCount val="15"/>
                <c:pt idx="0">
                  <c:v>2.5827660865996024E-2</c:v>
                </c:pt>
                <c:pt idx="1">
                  <c:v>2.9158927900189816E-2</c:v>
                </c:pt>
                <c:pt idx="2">
                  <c:v>2.7070006976258387E-2</c:v>
                </c:pt>
                <c:pt idx="3">
                  <c:v>2.5476638141185455E-2</c:v>
                </c:pt>
                <c:pt idx="4">
                  <c:v>2.8416934699612397E-2</c:v>
                </c:pt>
                <c:pt idx="5">
                  <c:v>3.1910308725396797E-2</c:v>
                </c:pt>
                <c:pt idx="6">
                  <c:v>3.5759887037821715E-2</c:v>
                </c:pt>
                <c:pt idx="7">
                  <c:v>4.5413130760211542E-2</c:v>
                </c:pt>
                <c:pt idx="8">
                  <c:v>6.6742009931220675E-2</c:v>
                </c:pt>
                <c:pt idx="9">
                  <c:v>0.10248945431275892</c:v>
                </c:pt>
                <c:pt idx="10">
                  <c:v>0.1802802900270592</c:v>
                </c:pt>
                <c:pt idx="11">
                  <c:v>0.33127067484969158</c:v>
                </c:pt>
                <c:pt idx="12">
                  <c:v>0.60847319082292572</c:v>
                </c:pt>
                <c:pt idx="13">
                  <c:v>1.3048121685991996</c:v>
                </c:pt>
                <c:pt idx="14">
                  <c:v>3.269889268586156</c:v>
                </c:pt>
              </c:numCache>
            </c:numRef>
          </c:yVal>
          <c:smooth val="0"/>
          <c:extLst>
            <c:ext xmlns:c16="http://schemas.microsoft.com/office/drawing/2014/chart" uri="{C3380CC4-5D6E-409C-BE32-E72D297353CC}">
              <c16:uniqueId val="{00000000-AE06-468F-9976-92FDDD683AD6}"/>
            </c:ext>
          </c:extLst>
        </c:ser>
        <c:ser>
          <c:idx val="1"/>
          <c:order val="1"/>
          <c:tx>
            <c:strRef>
              <c:f>'Performance (10)'!$F$168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(10)'!$F$169:$F$183</c:f>
              <c:numCache>
                <c:formatCode>General</c:formatCode>
                <c:ptCount val="15"/>
                <c:pt idx="0">
                  <c:v>2.7849384708875893E-2</c:v>
                </c:pt>
                <c:pt idx="1">
                  <c:v>3.006637758017883E-2</c:v>
                </c:pt>
                <c:pt idx="2">
                  <c:v>3.2212948085266188E-2</c:v>
                </c:pt>
                <c:pt idx="3">
                  <c:v>3.1145967976996959E-2</c:v>
                </c:pt>
                <c:pt idx="4">
                  <c:v>4.6573782487024762E-2</c:v>
                </c:pt>
                <c:pt idx="5">
                  <c:v>4.578855950666634E-2</c:v>
                </c:pt>
                <c:pt idx="6">
                  <c:v>5.8034036414155298E-2</c:v>
                </c:pt>
                <c:pt idx="7">
                  <c:v>8.6998582390675733E-2</c:v>
                </c:pt>
                <c:pt idx="8">
                  <c:v>0.15080121859786619</c:v>
                </c:pt>
                <c:pt idx="9">
                  <c:v>0.25621873859930783</c:v>
                </c:pt>
                <c:pt idx="10">
                  <c:v>0.47324047769298988</c:v>
                </c:pt>
                <c:pt idx="11">
                  <c:v>0.96470156859968936</c:v>
                </c:pt>
                <c:pt idx="12">
                  <c:v>1.7916615352718859</c:v>
                </c:pt>
                <c:pt idx="13">
                  <c:v>3.8869976185946493</c:v>
                </c:pt>
                <c:pt idx="14">
                  <c:v>8.0171548685743232</c:v>
                </c:pt>
              </c:numCache>
            </c:numRef>
          </c:yVal>
          <c:smooth val="0"/>
          <c:extLst>
            <c:ext xmlns:c16="http://schemas.microsoft.com/office/drawing/2014/chart" uri="{C3380CC4-5D6E-409C-BE32-E72D297353CC}">
              <c16:uniqueId val="{00000001-AE06-468F-9976-92FDDD683AD6}"/>
            </c:ext>
          </c:extLst>
        </c:ser>
        <c:ser>
          <c:idx val="2"/>
          <c:order val="2"/>
          <c:tx>
            <c:strRef>
              <c:f>'Performance (10)'!$G$168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(10)'!$G$169:$G$183</c:f>
              <c:numCache>
                <c:formatCode>General</c:formatCode>
                <c:ptCount val="15"/>
                <c:pt idx="0">
                  <c:v>4.9263508793819862E-2</c:v>
                </c:pt>
                <c:pt idx="1">
                  <c:v>4.9168582323445099E-2</c:v>
                </c:pt>
                <c:pt idx="2">
                  <c:v>5.1306804312203476E-2</c:v>
                </c:pt>
                <c:pt idx="3">
                  <c:v>5.257326234802507E-2</c:v>
                </c:pt>
                <c:pt idx="4">
                  <c:v>7.4664279046514653E-2</c:v>
                </c:pt>
                <c:pt idx="5">
                  <c:v>5.3675722853257321E-2</c:v>
                </c:pt>
                <c:pt idx="6">
                  <c:v>5.9963987645425924E-2</c:v>
                </c:pt>
                <c:pt idx="7">
                  <c:v>6.697751393166837E-2</c:v>
                </c:pt>
                <c:pt idx="8">
                  <c:v>8.1559212146513918E-2</c:v>
                </c:pt>
                <c:pt idx="9">
                  <c:v>9.6085532748187402E-2</c:v>
                </c:pt>
                <c:pt idx="10">
                  <c:v>0.22352752946782553</c:v>
                </c:pt>
                <c:pt idx="11">
                  <c:v>0.68240993109651604</c:v>
                </c:pt>
                <c:pt idx="12">
                  <c:v>2.1512946685917131</c:v>
                </c:pt>
                <c:pt idx="13">
                  <c:v>10.188971868598344</c:v>
                </c:pt>
                <c:pt idx="14">
                  <c:v>52.43225706857487</c:v>
                </c:pt>
              </c:numCache>
            </c:numRef>
          </c:yVal>
          <c:smooth val="0"/>
          <c:extLst>
            <c:ext xmlns:c16="http://schemas.microsoft.com/office/drawing/2014/chart" uri="{C3380CC4-5D6E-409C-BE32-E72D297353CC}">
              <c16:uniqueId val="{00000002-AE06-468F-9976-92FDDD683AD6}"/>
            </c:ext>
          </c:extLst>
        </c:ser>
        <c:ser>
          <c:idx val="3"/>
          <c:order val="3"/>
          <c:tx>
            <c:strRef>
              <c:f>'Performance (10)'!$H$168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(10)'!$H$169:$H$183</c:f>
              <c:numCache>
                <c:formatCode>General</c:formatCode>
                <c:ptCount val="15"/>
                <c:pt idx="0">
                  <c:v>2.2655248264574651E-3</c:v>
                </c:pt>
                <c:pt idx="1">
                  <c:v>2.1990225801486432E-3</c:v>
                </c:pt>
                <c:pt idx="2">
                  <c:v>2.3000153172631327E-3</c:v>
                </c:pt>
                <c:pt idx="3">
                  <c:v>1.6988860307542853E-3</c:v>
                </c:pt>
                <c:pt idx="4">
                  <c:v>1.8493770557695968E-3</c:v>
                </c:pt>
                <c:pt idx="5">
                  <c:v>2.8626777306615878E-3</c:v>
                </c:pt>
                <c:pt idx="6">
                  <c:v>3.0527033168261798E-3</c:v>
                </c:pt>
                <c:pt idx="7">
                  <c:v>3.2676767690597427E-3</c:v>
                </c:pt>
                <c:pt idx="8">
                  <c:v>5.5430318141647793E-3</c:v>
                </c:pt>
                <c:pt idx="9">
                  <c:v>1.0114811548734171E-2</c:v>
                </c:pt>
                <c:pt idx="10">
                  <c:v>1.3888135725609027E-2</c:v>
                </c:pt>
                <c:pt idx="11">
                  <c:v>2.1739947580344691E-2</c:v>
                </c:pt>
                <c:pt idx="12">
                  <c:v>4.6440913342675021E-2</c:v>
                </c:pt>
                <c:pt idx="13">
                  <c:v>9.0996467814624449E-2</c:v>
                </c:pt>
                <c:pt idx="14">
                  <c:v>0.74888535854652671</c:v>
                </c:pt>
              </c:numCache>
            </c:numRef>
          </c:yVal>
          <c:smooth val="0"/>
          <c:extLst>
            <c:ext xmlns:c16="http://schemas.microsoft.com/office/drawing/2014/chart" uri="{C3380CC4-5D6E-409C-BE32-E72D297353CC}">
              <c16:uniqueId val="{00000003-AE06-468F-9976-92FDDD683AD6}"/>
            </c:ext>
          </c:extLst>
        </c:ser>
        <c:dLbls>
          <c:showLegendKey val="0"/>
          <c:showVal val="0"/>
          <c:showCatName val="0"/>
          <c:showSerName val="0"/>
          <c:showPercent val="0"/>
          <c:showBubbleSize val="0"/>
        </c:dLbls>
        <c:axId val="1045452991"/>
        <c:axId val="1045449663"/>
      </c:scatterChart>
      <c:valAx>
        <c:axId val="1045452991"/>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9663"/>
        <c:crosses val="autoZero"/>
        <c:crossBetween val="midCat"/>
      </c:valAx>
      <c:valAx>
        <c:axId val="104544966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99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7.xml"/><Relationship Id="rId7" Type="http://schemas.openxmlformats.org/officeDocument/2006/relationships/chart" Target="../charts/chart21.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chart" Target="../charts/chart20.xml"/><Relationship Id="rId5" Type="http://schemas.openxmlformats.org/officeDocument/2006/relationships/chart" Target="../charts/chart19.xml"/><Relationship Id="rId4" Type="http://schemas.openxmlformats.org/officeDocument/2006/relationships/chart" Target="../charts/chart18.xml"/></Relationships>
</file>

<file path=xl/drawings/_rels/drawing5.xml.rels><?xml version="1.0" encoding="UTF-8" standalone="yes"?>
<Relationships xmlns="http://schemas.openxmlformats.org/package/2006/relationships"><Relationship Id="rId3" Type="http://schemas.openxmlformats.org/officeDocument/2006/relationships/chart" Target="../charts/chart24.xml"/><Relationship Id="rId7" Type="http://schemas.openxmlformats.org/officeDocument/2006/relationships/chart" Target="../charts/chart28.xml"/><Relationship Id="rId2" Type="http://schemas.openxmlformats.org/officeDocument/2006/relationships/chart" Target="../charts/chart23.xml"/><Relationship Id="rId1" Type="http://schemas.openxmlformats.org/officeDocument/2006/relationships/chart" Target="../charts/chart22.xml"/><Relationship Id="rId6" Type="http://schemas.openxmlformats.org/officeDocument/2006/relationships/chart" Target="../charts/chart27.xml"/><Relationship Id="rId5" Type="http://schemas.openxmlformats.org/officeDocument/2006/relationships/chart" Target="../charts/chart26.xml"/><Relationship Id="rId4" Type="http://schemas.openxmlformats.org/officeDocument/2006/relationships/chart" Target="../charts/chart25.xml"/></Relationships>
</file>

<file path=xl/drawings/_rels/drawing6.xml.rels><?xml version="1.0" encoding="UTF-8" standalone="yes"?>
<Relationships xmlns="http://schemas.openxmlformats.org/package/2006/relationships"><Relationship Id="rId1" Type="http://schemas.openxmlformats.org/officeDocument/2006/relationships/chart" Target="../charts/chart29.xml"/></Relationships>
</file>

<file path=xl/drawings/_rels/drawing7.xml.rels><?xml version="1.0" encoding="UTF-8" standalone="yes"?>
<Relationships xmlns="http://schemas.openxmlformats.org/package/2006/relationships"><Relationship Id="rId3" Type="http://schemas.openxmlformats.org/officeDocument/2006/relationships/chart" Target="../charts/chart32.xml"/><Relationship Id="rId7" Type="http://schemas.openxmlformats.org/officeDocument/2006/relationships/chart" Target="../charts/chart36.xml"/><Relationship Id="rId2" Type="http://schemas.openxmlformats.org/officeDocument/2006/relationships/chart" Target="../charts/chart31.xml"/><Relationship Id="rId1" Type="http://schemas.openxmlformats.org/officeDocument/2006/relationships/chart" Target="../charts/chart30.xml"/><Relationship Id="rId6" Type="http://schemas.openxmlformats.org/officeDocument/2006/relationships/chart" Target="../charts/chart35.xml"/><Relationship Id="rId5" Type="http://schemas.openxmlformats.org/officeDocument/2006/relationships/chart" Target="../charts/chart34.xml"/><Relationship Id="rId4" Type="http://schemas.openxmlformats.org/officeDocument/2006/relationships/chart" Target="../charts/chart33.xml"/></Relationships>
</file>

<file path=xl/drawings/_rels/drawing8.xml.rels><?xml version="1.0" encoding="UTF-8" standalone="yes"?>
<Relationships xmlns="http://schemas.openxmlformats.org/package/2006/relationships"><Relationship Id="rId3" Type="http://schemas.openxmlformats.org/officeDocument/2006/relationships/chart" Target="../charts/chart39.xml"/><Relationship Id="rId7" Type="http://schemas.openxmlformats.org/officeDocument/2006/relationships/chart" Target="../charts/chart43.xml"/><Relationship Id="rId2" Type="http://schemas.openxmlformats.org/officeDocument/2006/relationships/chart" Target="../charts/chart38.xml"/><Relationship Id="rId1" Type="http://schemas.openxmlformats.org/officeDocument/2006/relationships/chart" Target="../charts/chart37.xml"/><Relationship Id="rId6" Type="http://schemas.openxmlformats.org/officeDocument/2006/relationships/chart" Target="../charts/chart42.xml"/><Relationship Id="rId5" Type="http://schemas.openxmlformats.org/officeDocument/2006/relationships/chart" Target="../charts/chart41.xml"/><Relationship Id="rId4" Type="http://schemas.openxmlformats.org/officeDocument/2006/relationships/chart" Target="../charts/chart40.xml"/></Relationships>
</file>

<file path=xl/drawings/_rels/drawing9.xml.rels><?xml version="1.0" encoding="UTF-8" standalone="yes"?>
<Relationships xmlns="http://schemas.openxmlformats.org/package/2006/relationships"><Relationship Id="rId3" Type="http://schemas.openxmlformats.org/officeDocument/2006/relationships/chart" Target="../charts/chart46.xml"/><Relationship Id="rId7" Type="http://schemas.openxmlformats.org/officeDocument/2006/relationships/chart" Target="../charts/chart50.xml"/><Relationship Id="rId2" Type="http://schemas.openxmlformats.org/officeDocument/2006/relationships/chart" Target="../charts/chart45.xml"/><Relationship Id="rId1" Type="http://schemas.openxmlformats.org/officeDocument/2006/relationships/chart" Target="../charts/chart44.xml"/><Relationship Id="rId6" Type="http://schemas.openxmlformats.org/officeDocument/2006/relationships/chart" Target="../charts/chart49.xml"/><Relationship Id="rId5" Type="http://schemas.openxmlformats.org/officeDocument/2006/relationships/chart" Target="../charts/chart48.xml"/><Relationship Id="rId4" Type="http://schemas.openxmlformats.org/officeDocument/2006/relationships/chart" Target="../charts/chart47.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53.xml"/><Relationship Id="rId7" Type="http://schemas.openxmlformats.org/officeDocument/2006/relationships/chart" Target="../charts/chart57.xml"/><Relationship Id="rId2" Type="http://schemas.openxmlformats.org/officeDocument/2006/relationships/chart" Target="../charts/chart52.xml"/><Relationship Id="rId1" Type="http://schemas.openxmlformats.org/officeDocument/2006/relationships/chart" Target="../charts/chart51.xml"/><Relationship Id="rId6" Type="http://schemas.openxmlformats.org/officeDocument/2006/relationships/chart" Target="../charts/chart56.xml"/><Relationship Id="rId5" Type="http://schemas.openxmlformats.org/officeDocument/2006/relationships/chart" Target="../charts/chart55.xml"/><Relationship Id="rId4" Type="http://schemas.openxmlformats.org/officeDocument/2006/relationships/chart" Target="../charts/chart5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209550</xdr:colOff>
          <xdr:row>1</xdr:row>
          <xdr:rowOff>0</xdr:rowOff>
        </xdr:from>
        <xdr:to>
          <xdr:col>19</xdr:col>
          <xdr:colOff>298450</xdr:colOff>
          <xdr:row>3</xdr:row>
          <xdr:rowOff>0</xdr:rowOff>
        </xdr:to>
        <xdr:sp macro="" textlink="">
          <xdr:nvSpPr>
            <xdr:cNvPr id="4125" name="Button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Run Tests!</a:t>
              </a:r>
            </a:p>
          </xdr:txBody>
        </xdr:sp>
        <xdr:clientData fPrintsWithSheet="0"/>
      </xdr:twoCellAnchor>
    </mc:Choice>
    <mc:Fallback/>
  </mc:AlternateContent>
  <xdr:twoCellAnchor editAs="oneCell">
    <xdr:from>
      <xdr:col>23</xdr:col>
      <xdr:colOff>9524</xdr:colOff>
      <xdr:row>0</xdr:row>
      <xdr:rowOff>47625</xdr:rowOff>
    </xdr:from>
    <xdr:to>
      <xdr:col>23</xdr:col>
      <xdr:colOff>5495924</xdr:colOff>
      <xdr:row>13</xdr:row>
      <xdr:rowOff>0</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12439649" y="47625"/>
          <a:ext cx="5605463" cy="24860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About</a:t>
          </a:r>
        </a:p>
        <a:p>
          <a:r>
            <a:rPr lang="en-GB" sz="1100"/>
            <a:t>This worksheet assists in writing the VBA code of </a:t>
          </a:r>
          <a:r>
            <a:rPr lang="en-GB" sz="1100" baseline="0"/>
            <a:t>module modCSVTests. It helps to generate the methods Test&lt;number&gt;.</a:t>
          </a:r>
        </a:p>
        <a:p>
          <a:r>
            <a:rPr lang="en-GB" sz="1100" baseline="0"/>
            <a:t>Usage:</a:t>
          </a:r>
        </a:p>
        <a:p>
          <a:r>
            <a:rPr lang="en-GB" sz="1100" baseline="0"/>
            <a:t>1) Double-click on a file in the "FileName" column.</a:t>
          </a:r>
        </a:p>
        <a:p>
          <a:r>
            <a:rPr lang="en-GB" sz="1100" baseline="0"/>
            <a:t>2) Carefully examine whether the function CSVRead is returning the correct result. The view of the "raw" CSV contents in column Z is helpful, as is the colour-coding of the return from CSVRead (column AB).</a:t>
          </a:r>
        </a:p>
        <a:p>
          <a:r>
            <a:rPr lang="en-GB" sz="1100" baseline="0"/>
            <a:t>3) Paste the resultant VBA method (column W) into modCSVTests.</a:t>
          </a:r>
        </a:p>
        <a:p>
          <a:r>
            <a:rPr lang="en-GB" sz="1100" baseline="0"/>
            <a:t>4) There is additional complexity if some of the elements of the return from CSVRead are dates: Select those elements within spill range of CallToCSVRead, format them as dates (any date format will do) and recalculate the sheet. This corrects the generated VBA code.</a:t>
          </a:r>
          <a:endParaRPr lang="en-GB" sz="1100"/>
        </a:p>
      </xdr:txBody>
    </xdr:sp>
    <xdr:clientData/>
  </xdr:twoCellAnchor>
  <mc:AlternateContent xmlns:mc="http://schemas.openxmlformats.org/markup-compatibility/2006">
    <mc:Choice xmlns:a14="http://schemas.microsoft.com/office/drawing/2010/main" Requires="a14">
      <xdr:twoCellAnchor editAs="oneCell">
        <xdr:from>
          <xdr:col>11</xdr:col>
          <xdr:colOff>374650</xdr:colOff>
          <xdr:row>1</xdr:row>
          <xdr:rowOff>0</xdr:rowOff>
        </xdr:from>
        <xdr:to>
          <xdr:col>14</xdr:col>
          <xdr:colOff>50800</xdr:colOff>
          <xdr:row>3</xdr:row>
          <xdr:rowOff>0</xdr:rowOff>
        </xdr:to>
        <xdr:sp macro="" textlink="">
          <xdr:nvSpPr>
            <xdr:cNvPr id="4131" name="Button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All TRUE!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xdr:row>
          <xdr:rowOff>0</xdr:rowOff>
        </xdr:from>
        <xdr:to>
          <xdr:col>17</xdr:col>
          <xdr:colOff>0</xdr:colOff>
          <xdr:row>3</xdr:row>
          <xdr:rowOff>0</xdr:rowOff>
        </xdr:to>
        <xdr:sp macro="" textlink="">
          <xdr:nvSpPr>
            <xdr:cNvPr id="4132" name="Button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All FALSE!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1066800</xdr:colOff>
          <xdr:row>0</xdr:row>
          <xdr:rowOff>304800</xdr:rowOff>
        </xdr:from>
        <xdr:to>
          <xdr:col>6</xdr:col>
          <xdr:colOff>990600</xdr:colOff>
          <xdr:row>3</xdr:row>
          <xdr:rowOff>133350</xdr:rowOff>
        </xdr:to>
        <xdr:sp macro="" textlink="">
          <xdr:nvSpPr>
            <xdr:cNvPr id="43009" name="Button 1" hidden="1">
              <a:extLst>
                <a:ext uri="{63B3BB69-23CF-44E3-9099-C40C66FF867C}">
                  <a14:compatExt spid="_x0000_s43009"/>
                </a:ext>
                <a:ext uri="{FF2B5EF4-FFF2-40B4-BE49-F238E27FC236}">
                  <a16:creationId xmlns:a16="http://schemas.microsoft.com/office/drawing/2014/main" id="{00000000-0008-0000-0300-000001A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3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3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3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3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3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3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17</xdr:col>
      <xdr:colOff>0</xdr:colOff>
      <xdr:row>5</xdr:row>
      <xdr:rowOff>0</xdr:rowOff>
    </xdr:from>
    <xdr:to>
      <xdr:col>28</xdr:col>
      <xdr:colOff>0</xdr:colOff>
      <xdr:row>30</xdr:row>
      <xdr:rowOff>117475</xdr:rowOff>
    </xdr:to>
    <xdr:graphicFrame macro="">
      <xdr:nvGraphicFramePr>
        <xdr:cNvPr id="48" name="Chart 47">
          <a:extLst>
            <a:ext uri="{FF2B5EF4-FFF2-40B4-BE49-F238E27FC236}">
              <a16:creationId xmlns:a16="http://schemas.microsoft.com/office/drawing/2014/main" id="{00000000-0008-0000-0400-00003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0</xdr:colOff>
      <xdr:row>32</xdr:row>
      <xdr:rowOff>0</xdr:rowOff>
    </xdr:from>
    <xdr:to>
      <xdr:col>28</xdr:col>
      <xdr:colOff>0</xdr:colOff>
      <xdr:row>57</xdr:row>
      <xdr:rowOff>117475</xdr:rowOff>
    </xdr:to>
    <xdr:graphicFrame macro="">
      <xdr:nvGraphicFramePr>
        <xdr:cNvPr id="49" name="Chart 48">
          <a:extLst>
            <a:ext uri="{FF2B5EF4-FFF2-40B4-BE49-F238E27FC236}">
              <a16:creationId xmlns:a16="http://schemas.microsoft.com/office/drawing/2014/main" id="{00000000-0008-0000-0400-00003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0</xdr:colOff>
      <xdr:row>59</xdr:row>
      <xdr:rowOff>0</xdr:rowOff>
    </xdr:from>
    <xdr:to>
      <xdr:col>28</xdr:col>
      <xdr:colOff>0</xdr:colOff>
      <xdr:row>84</xdr:row>
      <xdr:rowOff>117475</xdr:rowOff>
    </xdr:to>
    <xdr:graphicFrame macro="">
      <xdr:nvGraphicFramePr>
        <xdr:cNvPr id="50" name="Chart 49">
          <a:extLst>
            <a:ext uri="{FF2B5EF4-FFF2-40B4-BE49-F238E27FC236}">
              <a16:creationId xmlns:a16="http://schemas.microsoft.com/office/drawing/2014/main" id="{00000000-0008-0000-0400-00003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17</xdr:col>
      <xdr:colOff>0</xdr:colOff>
      <xdr:row>86</xdr:row>
      <xdr:rowOff>0</xdr:rowOff>
    </xdr:from>
    <xdr:to>
      <xdr:col>28</xdr:col>
      <xdr:colOff>0</xdr:colOff>
      <xdr:row>111</xdr:row>
      <xdr:rowOff>117475</xdr:rowOff>
    </xdr:to>
    <xdr:graphicFrame macro="">
      <xdr:nvGraphicFramePr>
        <xdr:cNvPr id="51" name="Chart 50">
          <a:extLst>
            <a:ext uri="{FF2B5EF4-FFF2-40B4-BE49-F238E27FC236}">
              <a16:creationId xmlns:a16="http://schemas.microsoft.com/office/drawing/2014/main" id="{00000000-0008-0000-0400-00003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17</xdr:col>
      <xdr:colOff>0</xdr:colOff>
      <xdr:row>113</xdr:row>
      <xdr:rowOff>0</xdr:rowOff>
    </xdr:from>
    <xdr:to>
      <xdr:col>28</xdr:col>
      <xdr:colOff>0</xdr:colOff>
      <xdr:row>138</xdr:row>
      <xdr:rowOff>117475</xdr:rowOff>
    </xdr:to>
    <xdr:graphicFrame macro="">
      <xdr:nvGraphicFramePr>
        <xdr:cNvPr id="52" name="Chart 51">
          <a:extLst>
            <a:ext uri="{FF2B5EF4-FFF2-40B4-BE49-F238E27FC236}">
              <a16:creationId xmlns:a16="http://schemas.microsoft.com/office/drawing/2014/main" id="{00000000-0008-0000-0400-00003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17</xdr:col>
      <xdr:colOff>0</xdr:colOff>
      <xdr:row>140</xdr:row>
      <xdr:rowOff>0</xdr:rowOff>
    </xdr:from>
    <xdr:to>
      <xdr:col>28</xdr:col>
      <xdr:colOff>0</xdr:colOff>
      <xdr:row>165</xdr:row>
      <xdr:rowOff>117475</xdr:rowOff>
    </xdr:to>
    <xdr:graphicFrame macro="">
      <xdr:nvGraphicFramePr>
        <xdr:cNvPr id="53" name="Chart 52">
          <a:extLst>
            <a:ext uri="{FF2B5EF4-FFF2-40B4-BE49-F238E27FC236}">
              <a16:creationId xmlns:a16="http://schemas.microsoft.com/office/drawing/2014/main" id="{00000000-0008-0000-0400-00003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17</xdr:col>
      <xdr:colOff>0</xdr:colOff>
      <xdr:row>167</xdr:row>
      <xdr:rowOff>0</xdr:rowOff>
    </xdr:from>
    <xdr:to>
      <xdr:col>28</xdr:col>
      <xdr:colOff>0</xdr:colOff>
      <xdr:row>192</xdr:row>
      <xdr:rowOff>117475</xdr:rowOff>
    </xdr:to>
    <xdr:graphicFrame macro="">
      <xdr:nvGraphicFramePr>
        <xdr:cNvPr id="54" name="Chart 53">
          <a:extLst>
            <a:ext uri="{FF2B5EF4-FFF2-40B4-BE49-F238E27FC236}">
              <a16:creationId xmlns:a16="http://schemas.microsoft.com/office/drawing/2014/main" id="{00000000-0008-0000-0400-00003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76200</xdr:colOff>
          <xdr:row>0</xdr:row>
          <xdr:rowOff>133350</xdr:rowOff>
        </xdr:from>
        <xdr:to>
          <xdr:col>6</xdr:col>
          <xdr:colOff>1066800</xdr:colOff>
          <xdr:row>2</xdr:row>
          <xdr:rowOff>133350</xdr:rowOff>
        </xdr:to>
        <xdr:sp macro="" textlink="">
          <xdr:nvSpPr>
            <xdr:cNvPr id="53249" name="Button 1" hidden="1">
              <a:extLst>
                <a:ext uri="{63B3BB69-23CF-44E3-9099-C40C66FF867C}">
                  <a14:compatExt spid="_x0000_s53249"/>
                </a:ext>
                <a:ext uri="{FF2B5EF4-FFF2-40B4-BE49-F238E27FC236}">
                  <a16:creationId xmlns:a16="http://schemas.microsoft.com/office/drawing/2014/main" id="{00000000-0008-0000-0500-000001D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16" name="Chart 15">
          <a:extLst>
            <a:ext uri="{FF2B5EF4-FFF2-40B4-BE49-F238E27FC236}">
              <a16:creationId xmlns:a16="http://schemas.microsoft.com/office/drawing/2014/main" id="{00000000-0008-0000-05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7" name="Chart 16">
          <a:extLst>
            <a:ext uri="{FF2B5EF4-FFF2-40B4-BE49-F238E27FC236}">
              <a16:creationId xmlns:a16="http://schemas.microsoft.com/office/drawing/2014/main" id="{00000000-0008-0000-05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8" name="Chart 17">
          <a:extLst>
            <a:ext uri="{FF2B5EF4-FFF2-40B4-BE49-F238E27FC236}">
              <a16:creationId xmlns:a16="http://schemas.microsoft.com/office/drawing/2014/main" id="{00000000-0008-0000-05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9" name="Chart 18">
          <a:extLst>
            <a:ext uri="{FF2B5EF4-FFF2-40B4-BE49-F238E27FC236}">
              <a16:creationId xmlns:a16="http://schemas.microsoft.com/office/drawing/2014/main" id="{00000000-0008-0000-05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20" name="Chart 19">
          <a:extLst>
            <a:ext uri="{FF2B5EF4-FFF2-40B4-BE49-F238E27FC236}">
              <a16:creationId xmlns:a16="http://schemas.microsoft.com/office/drawing/2014/main" id="{00000000-0008-0000-0500-00001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21" name="Chart 20">
          <a:extLst>
            <a:ext uri="{FF2B5EF4-FFF2-40B4-BE49-F238E27FC236}">
              <a16:creationId xmlns:a16="http://schemas.microsoft.com/office/drawing/2014/main" id="{00000000-0008-0000-0500-00001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22" name="Chart 21">
          <a:extLst>
            <a:ext uri="{FF2B5EF4-FFF2-40B4-BE49-F238E27FC236}">
              <a16:creationId xmlns:a16="http://schemas.microsoft.com/office/drawing/2014/main" id="{00000000-0008-0000-0500-00001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1066800</xdr:colOff>
          <xdr:row>1</xdr:row>
          <xdr:rowOff>304800</xdr:rowOff>
        </xdr:from>
        <xdr:to>
          <xdr:col>6</xdr:col>
          <xdr:colOff>990600</xdr:colOff>
          <xdr:row>4</xdr:row>
          <xdr:rowOff>133350</xdr:rowOff>
        </xdr:to>
        <xdr:sp macro="" textlink="">
          <xdr:nvSpPr>
            <xdr:cNvPr id="65537" name="Button 1" hidden="1">
              <a:extLst>
                <a:ext uri="{63B3BB69-23CF-44E3-9099-C40C66FF867C}">
                  <a14:compatExt spid="_x0000_s65537"/>
                </a:ext>
                <a:ext uri="{FF2B5EF4-FFF2-40B4-BE49-F238E27FC236}">
                  <a16:creationId xmlns:a16="http://schemas.microsoft.com/office/drawing/2014/main" id="{00000000-0008-0000-0600-0000010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Run Speed Tests...</a:t>
              </a:r>
            </a:p>
          </xdr:txBody>
        </xdr:sp>
        <xdr:clientData fPrintsWithSheet="0"/>
      </xdr:twoCellAnchor>
    </mc:Choice>
    <mc:Fallback/>
  </mc:AlternateContent>
  <xdr:twoCellAnchor editAs="oneCell">
    <xdr:from>
      <xdr:col>17</xdr:col>
      <xdr:colOff>0</xdr:colOff>
      <xdr:row>6</xdr:row>
      <xdr:rowOff>0</xdr:rowOff>
    </xdr:from>
    <xdr:to>
      <xdr:col>28</xdr:col>
      <xdr:colOff>0</xdr:colOff>
      <xdr:row>31</xdr:row>
      <xdr:rowOff>117475</xdr:rowOff>
    </xdr:to>
    <xdr:graphicFrame macro="">
      <xdr:nvGraphicFramePr>
        <xdr:cNvPr id="23" name="Chart 22">
          <a:extLst>
            <a:ext uri="{FF2B5EF4-FFF2-40B4-BE49-F238E27FC236}">
              <a16:creationId xmlns:a16="http://schemas.microsoft.com/office/drawing/2014/main" id="{00000000-0008-0000-0600-00001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0</xdr:colOff>
      <xdr:row>33</xdr:row>
      <xdr:rowOff>0</xdr:rowOff>
    </xdr:from>
    <xdr:to>
      <xdr:col>28</xdr:col>
      <xdr:colOff>0</xdr:colOff>
      <xdr:row>59</xdr:row>
      <xdr:rowOff>117475</xdr:rowOff>
    </xdr:to>
    <xdr:graphicFrame macro="">
      <xdr:nvGraphicFramePr>
        <xdr:cNvPr id="24" name="Chart 23">
          <a:extLst>
            <a:ext uri="{FF2B5EF4-FFF2-40B4-BE49-F238E27FC236}">
              <a16:creationId xmlns:a16="http://schemas.microsoft.com/office/drawing/2014/main" id="{00000000-0008-0000-0600-00001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0</xdr:colOff>
      <xdr:row>60</xdr:row>
      <xdr:rowOff>0</xdr:rowOff>
    </xdr:from>
    <xdr:to>
      <xdr:col>28</xdr:col>
      <xdr:colOff>0</xdr:colOff>
      <xdr:row>86</xdr:row>
      <xdr:rowOff>117475</xdr:rowOff>
    </xdr:to>
    <xdr:graphicFrame macro="">
      <xdr:nvGraphicFramePr>
        <xdr:cNvPr id="25" name="Chart 24">
          <a:extLst>
            <a:ext uri="{FF2B5EF4-FFF2-40B4-BE49-F238E27FC236}">
              <a16:creationId xmlns:a16="http://schemas.microsoft.com/office/drawing/2014/main" id="{00000000-0008-0000-0600-00001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17</xdr:col>
      <xdr:colOff>0</xdr:colOff>
      <xdr:row>87</xdr:row>
      <xdr:rowOff>0</xdr:rowOff>
    </xdr:from>
    <xdr:to>
      <xdr:col>28</xdr:col>
      <xdr:colOff>0</xdr:colOff>
      <xdr:row>113</xdr:row>
      <xdr:rowOff>117475</xdr:rowOff>
    </xdr:to>
    <xdr:graphicFrame macro="">
      <xdr:nvGraphicFramePr>
        <xdr:cNvPr id="26" name="Chart 25">
          <a:extLst>
            <a:ext uri="{FF2B5EF4-FFF2-40B4-BE49-F238E27FC236}">
              <a16:creationId xmlns:a16="http://schemas.microsoft.com/office/drawing/2014/main" id="{00000000-0008-0000-0600-00001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17</xdr:col>
      <xdr:colOff>0</xdr:colOff>
      <xdr:row>114</xdr:row>
      <xdr:rowOff>0</xdr:rowOff>
    </xdr:from>
    <xdr:to>
      <xdr:col>28</xdr:col>
      <xdr:colOff>0</xdr:colOff>
      <xdr:row>140</xdr:row>
      <xdr:rowOff>117475</xdr:rowOff>
    </xdr:to>
    <xdr:graphicFrame macro="">
      <xdr:nvGraphicFramePr>
        <xdr:cNvPr id="27" name="Chart 26">
          <a:extLst>
            <a:ext uri="{FF2B5EF4-FFF2-40B4-BE49-F238E27FC236}">
              <a16:creationId xmlns:a16="http://schemas.microsoft.com/office/drawing/2014/main" id="{00000000-0008-0000-0600-00001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17</xdr:col>
      <xdr:colOff>0</xdr:colOff>
      <xdr:row>141</xdr:row>
      <xdr:rowOff>0</xdr:rowOff>
    </xdr:from>
    <xdr:to>
      <xdr:col>28</xdr:col>
      <xdr:colOff>0</xdr:colOff>
      <xdr:row>167</xdr:row>
      <xdr:rowOff>117475</xdr:rowOff>
    </xdr:to>
    <xdr:graphicFrame macro="">
      <xdr:nvGraphicFramePr>
        <xdr:cNvPr id="28" name="Chart 27">
          <a:extLst>
            <a:ext uri="{FF2B5EF4-FFF2-40B4-BE49-F238E27FC236}">
              <a16:creationId xmlns:a16="http://schemas.microsoft.com/office/drawing/2014/main" id="{00000000-0008-0000-06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17</xdr:col>
      <xdr:colOff>0</xdr:colOff>
      <xdr:row>168</xdr:row>
      <xdr:rowOff>0</xdr:rowOff>
    </xdr:from>
    <xdr:to>
      <xdr:col>28</xdr:col>
      <xdr:colOff>0</xdr:colOff>
      <xdr:row>194</xdr:row>
      <xdr:rowOff>117475</xdr:rowOff>
    </xdr:to>
    <xdr:graphicFrame macro="">
      <xdr:nvGraphicFramePr>
        <xdr:cNvPr id="29" name="Chart 28">
          <a:extLst>
            <a:ext uri="{FF2B5EF4-FFF2-40B4-BE49-F238E27FC236}">
              <a16:creationId xmlns:a16="http://schemas.microsoft.com/office/drawing/2014/main" id="{00000000-0008-0000-0600-00001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666750</xdr:colOff>
          <xdr:row>0</xdr:row>
          <xdr:rowOff>76200</xdr:rowOff>
        </xdr:from>
        <xdr:to>
          <xdr:col>5</xdr:col>
          <xdr:colOff>819150</xdr:colOff>
          <xdr:row>2</xdr:row>
          <xdr:rowOff>76200</xdr:rowOff>
        </xdr:to>
        <xdr:sp macro="" textlink="">
          <xdr:nvSpPr>
            <xdr:cNvPr id="78849" name="Button 1" hidden="1">
              <a:extLst>
                <a:ext uri="{63B3BB69-23CF-44E3-9099-C40C66FF867C}">
                  <a14:compatExt spid="_x0000_s78849"/>
                </a:ext>
                <a:ext uri="{FF2B5EF4-FFF2-40B4-BE49-F238E27FC236}">
                  <a16:creationId xmlns:a16="http://schemas.microsoft.com/office/drawing/2014/main" id="{00000000-0008-0000-0700-0000013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Run Speed Tests...</a:t>
              </a:r>
            </a:p>
          </xdr:txBody>
        </xdr:sp>
        <xdr:clientData fPrintsWithSheet="0"/>
      </xdr:twoCellAnchor>
    </mc:Choice>
    <mc:Fallback/>
  </mc:AlternateContent>
  <xdr:twoCellAnchor editAs="oneCell">
    <xdr:from>
      <xdr:col>13</xdr:col>
      <xdr:colOff>0</xdr:colOff>
      <xdr:row>6</xdr:row>
      <xdr:rowOff>0</xdr:rowOff>
    </xdr:from>
    <xdr:to>
      <xdr:col>24</xdr:col>
      <xdr:colOff>0</xdr:colOff>
      <xdr:row>31</xdr:row>
      <xdr:rowOff>117475</xdr:rowOff>
    </xdr:to>
    <xdr:graphicFrame macro="">
      <xdr:nvGraphicFramePr>
        <xdr:cNvPr id="4" name="Chart 3">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1066800</xdr:colOff>
          <xdr:row>0</xdr:row>
          <xdr:rowOff>304800</xdr:rowOff>
        </xdr:from>
        <xdr:to>
          <xdr:col>6</xdr:col>
          <xdr:colOff>990600</xdr:colOff>
          <xdr:row>3</xdr:row>
          <xdr:rowOff>133350</xdr:rowOff>
        </xdr:to>
        <xdr:sp macro="" textlink="">
          <xdr:nvSpPr>
            <xdr:cNvPr id="79873" name="Button 1" hidden="1">
              <a:extLst>
                <a:ext uri="{63B3BB69-23CF-44E3-9099-C40C66FF867C}">
                  <a14:compatExt spid="_x0000_s79873"/>
                </a:ext>
                <a:ext uri="{FF2B5EF4-FFF2-40B4-BE49-F238E27FC236}">
                  <a16:creationId xmlns:a16="http://schemas.microsoft.com/office/drawing/2014/main" id="{00000000-0008-0000-0800-0000013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9" name="Chart 8">
          <a:extLst>
            <a:ext uri="{FF2B5EF4-FFF2-40B4-BE49-F238E27FC236}">
              <a16:creationId xmlns:a16="http://schemas.microsoft.com/office/drawing/2014/main" id="{00000000-0008-0000-08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8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8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8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8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8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8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1066800</xdr:colOff>
          <xdr:row>0</xdr:row>
          <xdr:rowOff>304800</xdr:rowOff>
        </xdr:from>
        <xdr:to>
          <xdr:col>6</xdr:col>
          <xdr:colOff>990600</xdr:colOff>
          <xdr:row>3</xdr:row>
          <xdr:rowOff>133350</xdr:rowOff>
        </xdr:to>
        <xdr:sp macro="" textlink="">
          <xdr:nvSpPr>
            <xdr:cNvPr id="103425" name="Button 1" hidden="1">
              <a:extLst>
                <a:ext uri="{63B3BB69-23CF-44E3-9099-C40C66FF867C}">
                  <a14:compatExt spid="_x0000_s103425"/>
                </a:ext>
                <a:ext uri="{FF2B5EF4-FFF2-40B4-BE49-F238E27FC236}">
                  <a16:creationId xmlns:a16="http://schemas.microsoft.com/office/drawing/2014/main" id="{00000000-0008-0000-0900-0000019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9" name="Chart 8">
          <a:extLst>
            <a:ext uri="{FF2B5EF4-FFF2-40B4-BE49-F238E27FC236}">
              <a16:creationId xmlns:a16="http://schemas.microsoft.com/office/drawing/2014/main" id="{00000000-0008-0000-09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9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9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9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9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9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9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1066800</xdr:colOff>
          <xdr:row>0</xdr:row>
          <xdr:rowOff>304800</xdr:rowOff>
        </xdr:from>
        <xdr:to>
          <xdr:col>6</xdr:col>
          <xdr:colOff>990600</xdr:colOff>
          <xdr:row>3</xdr:row>
          <xdr:rowOff>133350</xdr:rowOff>
        </xdr:to>
        <xdr:sp macro="" textlink="">
          <xdr:nvSpPr>
            <xdr:cNvPr id="105473" name="Button 1" hidden="1">
              <a:extLst>
                <a:ext uri="{63B3BB69-23CF-44E3-9099-C40C66FF867C}">
                  <a14:compatExt spid="_x0000_s105473"/>
                </a:ext>
                <a:ext uri="{FF2B5EF4-FFF2-40B4-BE49-F238E27FC236}">
                  <a16:creationId xmlns:a16="http://schemas.microsoft.com/office/drawing/2014/main" id="{00000000-0008-0000-0A00-0000019C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9" name="Chart 8">
          <a:extLst>
            <a:ext uri="{FF2B5EF4-FFF2-40B4-BE49-F238E27FC236}">
              <a16:creationId xmlns:a16="http://schemas.microsoft.com/office/drawing/2014/main" id="{00000000-0008-0000-0A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A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A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A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A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A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A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1066800</xdr:colOff>
          <xdr:row>0</xdr:row>
          <xdr:rowOff>304800</xdr:rowOff>
        </xdr:from>
        <xdr:to>
          <xdr:col>6</xdr:col>
          <xdr:colOff>990600</xdr:colOff>
          <xdr:row>3</xdr:row>
          <xdr:rowOff>133350</xdr:rowOff>
        </xdr:to>
        <xdr:sp macro="" textlink="">
          <xdr:nvSpPr>
            <xdr:cNvPr id="107521" name="Button 1" hidden="1">
              <a:extLst>
                <a:ext uri="{63B3BB69-23CF-44E3-9099-C40C66FF867C}">
                  <a14:compatExt spid="_x0000_s107521"/>
                </a:ext>
                <a:ext uri="{FF2B5EF4-FFF2-40B4-BE49-F238E27FC236}">
                  <a16:creationId xmlns:a16="http://schemas.microsoft.com/office/drawing/2014/main" id="{00000000-0008-0000-0B00-000001A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3" name="Chart 2">
          <a:extLst>
            <a:ext uri="{FF2B5EF4-FFF2-40B4-BE49-F238E27FC236}">
              <a16:creationId xmlns:a16="http://schemas.microsoft.com/office/drawing/2014/main" id="{00000000-0008-0000-0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4" name="Chart 3">
          <a:extLst>
            <a:ext uri="{FF2B5EF4-FFF2-40B4-BE49-F238E27FC236}">
              <a16:creationId xmlns:a16="http://schemas.microsoft.com/office/drawing/2014/main" id="{00000000-0008-0000-0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5" name="Chart 4">
          <a:extLst>
            <a:ext uri="{FF2B5EF4-FFF2-40B4-BE49-F238E27FC236}">
              <a16:creationId xmlns:a16="http://schemas.microsoft.com/office/drawing/2014/main" id="{00000000-0008-0000-0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6" name="Chart 5">
          <a:extLst>
            <a:ext uri="{FF2B5EF4-FFF2-40B4-BE49-F238E27FC236}">
              <a16:creationId xmlns:a16="http://schemas.microsoft.com/office/drawing/2014/main" id="{00000000-0008-0000-0B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7" name="Chart 6">
          <a:extLst>
            <a:ext uri="{FF2B5EF4-FFF2-40B4-BE49-F238E27FC236}">
              <a16:creationId xmlns:a16="http://schemas.microsoft.com/office/drawing/2014/main" id="{00000000-0008-0000-0B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8" name="Chart 7">
          <a:extLst>
            <a:ext uri="{FF2B5EF4-FFF2-40B4-BE49-F238E27FC236}">
              <a16:creationId xmlns:a16="http://schemas.microsoft.com/office/drawing/2014/main" id="{00000000-0008-0000-0B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11.xml><?xml version="1.0" encoding="utf-8"?>
<xdr:wsDr xmlns:xdr="http://schemas.openxmlformats.org/drawingml/2006/spreadsheetDrawing" xmlns:a="http://schemas.openxmlformats.org/drawingml/2006/main">
  <xdr:oneCellAnchor>
    <xdr:from>
      <xdr:col>0</xdr:col>
      <xdr:colOff>0</xdr:colOff>
      <xdr:row>1</xdr:row>
      <xdr:rowOff>0</xdr:rowOff>
    </xdr:from>
    <xdr:ext cx="7224713" cy="4529138"/>
    <xdr:sp macro="" textlink="">
      <xdr:nvSpPr>
        <xdr:cNvPr id="2" name="TextBox 1">
          <a:extLst>
            <a:ext uri="{FF2B5EF4-FFF2-40B4-BE49-F238E27FC236}">
              <a16:creationId xmlns:a16="http://schemas.microsoft.com/office/drawing/2014/main" id="{00000000-0008-0000-1000-000002000000}"/>
            </a:ext>
          </a:extLst>
        </xdr:cNvPr>
        <xdr:cNvSpPr txBox="1"/>
      </xdr:nvSpPr>
      <xdr:spPr>
        <a:xfrm>
          <a:off x="0" y="361950"/>
          <a:ext cx="7224713" cy="4529138"/>
        </a:xfrm>
        <a:prstGeom prst="rect">
          <a:avLst/>
        </a:prstGeom>
        <a:solidFill>
          <a:srgbClr val="FFFFCC"/>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a:t>
          </a:r>
          <a:r>
            <a:rPr lang="en-GB" sz="1100" baseline="0"/>
            <a:t> worksheet tests whether:</a:t>
          </a:r>
        </a:p>
        <a:p>
          <a:r>
            <a:rPr lang="en-GB" sz="1100" baseline="0"/>
            <a:t>a) Strings that represent dates according to the DateFormat argument of CSVRead are correctly parsed to dates</a:t>
          </a:r>
        </a:p>
        <a:p>
          <a:r>
            <a:rPr lang="en-GB" sz="1100" baseline="0"/>
            <a:t>b) Strings that do not represent dates under DateFormat (but might do so under a different date format) are not parsed as dates.</a:t>
          </a:r>
        </a:p>
        <a:p>
          <a:endParaRPr lang="en-GB" sz="1100" baseline="0"/>
        </a:p>
        <a:p>
          <a:r>
            <a:rPr lang="en-GB" sz="1100" baseline="0"/>
            <a:t>730 dates are written using CSVWrite (with WriteFormat/WriteFormatDateTime ) and read back using CSVRead (with ReadFormat)</a:t>
          </a:r>
        </a:p>
        <a:p>
          <a:endParaRPr lang="en-GB" sz="1100" baseline="0"/>
        </a:p>
        <a:p>
          <a:r>
            <a:rPr lang="en-GB" sz="1100" baseline="0"/>
            <a:t>There are three possibilities:</a:t>
          </a:r>
        </a:p>
        <a:p>
          <a:endParaRPr lang="en-GB" sz="1100" baseline="0"/>
        </a:p>
        <a:p>
          <a:r>
            <a:rPr lang="en-GB" sz="1100" baseline="0"/>
            <a:t>1) WriteFormat and ReadFormat are identical, in which case all 730 dates should round-trip unaltered.</a:t>
          </a:r>
        </a:p>
        <a:p>
          <a:endParaRPr lang="en-GB" sz="1100" baseline="0"/>
        </a:p>
        <a:p>
          <a:r>
            <a:rPr lang="en-GB" sz="1100" baseline="0"/>
            <a:t>2) WriteFormat and ReadFormat are different, 24 dates round trip correctly, 288 dates round trip to an incorrect date and 442 dates are returned as strings, (since the date formatted under WriteFromat is not valid under ReadFormat). An example of this possibility is WriteFormat = dd/mm/yyyy and ReadFromat = mm/dd/yyyy</a:t>
          </a:r>
        </a:p>
        <a:p>
          <a:endParaRPr lang="en-GB" sz="1100" baseline="0"/>
        </a:p>
        <a:p>
          <a:r>
            <a:rPr lang="en-GB" sz="1100" baseline="0"/>
            <a:t>3) WriteFormat and ReadFormat are different and all 730 dates round trip to a string since in no case is a date formatted under WriteFormat valid under ReadFormat. An example of this possibility is WriteFormat = d/mmm/yyyy, ReadFormat = mmm/d/yyyy.</a:t>
          </a:r>
        </a:p>
        <a:p>
          <a:endParaRPr lang="en-GB" sz="1100" baseline="0"/>
        </a:p>
        <a:p>
          <a:r>
            <a:rPr lang="en-GB" sz="1100" baseline="0"/>
            <a:t>For 80 pairs of WriteFormat/ReadFormat, the worksheet compares the expected outcome (possibility 1, 2 or 3) with the observed outcome. If all matches then the "All Tests Pass?" will read TRUE.</a:t>
          </a:r>
        </a:p>
        <a:p>
          <a:endParaRPr lang="en-GB" sz="1100" baseline="0"/>
        </a:p>
        <a:p>
          <a:r>
            <a:rPr lang="en-GB" sz="1100" baseline="0"/>
            <a:t>Note the use of a DataTable that recaculates the worksheet 80 times.</a:t>
          </a:r>
        </a:p>
        <a:p>
          <a:endParaRPr lang="en-GB" sz="1100" baseline="0"/>
        </a:p>
        <a:p>
          <a:r>
            <a:rPr lang="en-GB" sz="1100" baseline="0"/>
            <a:t>PGS 24 Feb 2023</a:t>
          </a:r>
          <a:endParaRPr lang="en-GB" sz="1100"/>
        </a:p>
      </xdr:txBody>
    </xdr:sp>
    <xdr:clientData/>
  </xdr:one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76200</xdr:colOff>
          <xdr:row>4</xdr:row>
          <xdr:rowOff>0</xdr:rowOff>
        </xdr:from>
        <xdr:to>
          <xdr:col>13</xdr:col>
          <xdr:colOff>514350</xdr:colOff>
          <xdr:row>7</xdr:row>
          <xdr:rowOff>0</xdr:rowOff>
        </xdr:to>
        <xdr:sp macro="" textlink="">
          <xdr:nvSpPr>
            <xdr:cNvPr id="90113" name="Button 1" hidden="1">
              <a:extLst>
                <a:ext uri="{63B3BB69-23CF-44E3-9099-C40C66FF867C}">
                  <a14:compatExt spid="_x0000_s90113"/>
                </a:ext>
                <a:ext uri="{FF2B5EF4-FFF2-40B4-BE49-F238E27FC236}">
                  <a16:creationId xmlns:a16="http://schemas.microsoft.com/office/drawing/2014/main" id="{00000000-0008-0000-1200-0000016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Round Trip Tests...</a:t>
              </a:r>
            </a:p>
          </xdr:txBody>
        </xdr:sp>
        <xdr:clientData fPrintsWithSheet="0"/>
      </xdr:twoCellAnchor>
    </mc:Choice>
    <mc:Fallback/>
  </mc:AlternateContent>
  <xdr:twoCellAnchor>
    <xdr:from>
      <xdr:col>14</xdr:col>
      <xdr:colOff>552450</xdr:colOff>
      <xdr:row>2</xdr:row>
      <xdr:rowOff>76200</xdr:rowOff>
    </xdr:from>
    <xdr:to>
      <xdr:col>22</xdr:col>
      <xdr:colOff>476250</xdr:colOff>
      <xdr:row>19</xdr:row>
      <xdr:rowOff>66675</xdr:rowOff>
    </xdr:to>
    <xdr:sp macro="" textlink="">
      <xdr:nvSpPr>
        <xdr:cNvPr id="2" name="TextBox 1">
          <a:extLst>
            <a:ext uri="{FF2B5EF4-FFF2-40B4-BE49-F238E27FC236}">
              <a16:creationId xmlns:a16="http://schemas.microsoft.com/office/drawing/2014/main" id="{00000000-0008-0000-1200-000002000000}"/>
            </a:ext>
          </a:extLst>
        </xdr:cNvPr>
        <xdr:cNvSpPr txBox="1"/>
      </xdr:nvSpPr>
      <xdr:spPr>
        <a:xfrm>
          <a:off x="18621375" y="628650"/>
          <a:ext cx="4800600" cy="3419475"/>
        </a:xfrm>
        <a:prstGeom prst="rect">
          <a:avLst/>
        </a:prstGeom>
        <a:solidFill>
          <a:schemeClr val="accent4">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How to test with</a:t>
          </a:r>
          <a:r>
            <a:rPr lang="en-GB" sz="1100" b="1" baseline="0"/>
            <a:t> host application being Word or Powerpoint rather than Excel</a:t>
          </a:r>
        </a:p>
        <a:p>
          <a:endParaRPr lang="en-GB" sz="1100" baseline="0"/>
        </a:p>
        <a:p>
          <a:r>
            <a:rPr lang="en-GB" sz="1100" baseline="0"/>
            <a:t>1) Release this workbook with standard release script (exports all modules).</a:t>
          </a:r>
        </a:p>
        <a:p>
          <a:r>
            <a:rPr lang="en-GB" sz="1100" baseline="0"/>
            <a:t>2) In Word or PowerPoint, import modules:</a:t>
          </a:r>
        </a:p>
        <a:p>
          <a:r>
            <a:rPr lang="en-GB" sz="1100" baseline="0"/>
            <a:t>     modCSVReadWrite</a:t>
          </a:r>
        </a:p>
        <a:p>
          <a:r>
            <a:rPr lang="en-GB" sz="1100" baseline="0"/>
            <a:t>     modCSVTest</a:t>
          </a:r>
        </a:p>
        <a:p>
          <a:r>
            <a:rPr lang="en-GB" sz="1100" baseline="0"/>
            <a:t>     modCSVTestDeps</a:t>
          </a:r>
        </a:p>
        <a:p>
          <a:r>
            <a:rPr lang="en-GB" sz="1100" baseline="0"/>
            <a:t>     modCSVTestRoundTrip</a:t>
          </a:r>
        </a:p>
        <a:p>
          <a:r>
            <a:rPr lang="en-GB" sz="1100" baseline="0">
              <a:solidFill>
                <a:schemeClr val="dk1"/>
              </a:solidFill>
              <a:effectLst/>
              <a:latin typeface="+mn-lt"/>
              <a:ea typeface="+mn-ea"/>
              <a:cs typeface="+mn-cs"/>
            </a:rPr>
            <a:t>     </a:t>
          </a:r>
          <a:r>
            <a:rPr lang="en-GB" sz="1100" baseline="0"/>
            <a:t>modCSVXLUtils</a:t>
          </a:r>
        </a:p>
        <a:p>
          <a:r>
            <a:rPr lang="en-GB" sz="1100" baseline="0">
              <a:solidFill>
                <a:schemeClr val="dk1"/>
              </a:solidFill>
              <a:effectLst/>
              <a:latin typeface="+mn-lt"/>
              <a:ea typeface="+mn-ea"/>
              <a:cs typeface="+mn-cs"/>
            </a:rPr>
            <a:t>     </a:t>
          </a:r>
          <a:r>
            <a:rPr lang="en-GB" sz="1100" baseline="0"/>
            <a:t>into the VBProject of a new document.</a:t>
          </a:r>
        </a:p>
        <a:p>
          <a:r>
            <a:rPr lang="en-GB" sz="1100" baseline="0"/>
            <a:t>3) Add references to:</a:t>
          </a:r>
        </a:p>
        <a:p>
          <a:r>
            <a:rPr lang="en-GB" sz="1100" baseline="0">
              <a:solidFill>
                <a:schemeClr val="dk1"/>
              </a:solidFill>
              <a:effectLst/>
              <a:latin typeface="+mn-lt"/>
              <a:ea typeface="+mn-ea"/>
              <a:cs typeface="+mn-cs"/>
            </a:rPr>
            <a:t>     </a:t>
          </a:r>
          <a:r>
            <a:rPr lang="en-GB" sz="1100" baseline="0"/>
            <a:t>Microsoft Scripting Runtime</a:t>
          </a:r>
        </a:p>
        <a:p>
          <a:r>
            <a:rPr lang="en-GB" sz="1100" baseline="0">
              <a:solidFill>
                <a:schemeClr val="dk1"/>
              </a:solidFill>
              <a:effectLst/>
              <a:latin typeface="+mn-lt"/>
              <a:ea typeface="+mn-ea"/>
              <a:cs typeface="+mn-cs"/>
            </a:rPr>
            <a:t>     </a:t>
          </a:r>
          <a:r>
            <a:rPr lang="en-GB" sz="1100" baseline="0"/>
            <a:t>Microsoft Active X Data Objects 6.1 Library</a:t>
          </a:r>
        </a:p>
        <a:p>
          <a:r>
            <a:rPr lang="en-GB" sz="1100" baseline="0">
              <a:solidFill>
                <a:schemeClr val="dk1"/>
              </a:solidFill>
              <a:effectLst/>
              <a:latin typeface="+mn-lt"/>
              <a:ea typeface="+mn-ea"/>
              <a:cs typeface="+mn-cs"/>
            </a:rPr>
            <a:t>     </a:t>
          </a:r>
          <a:r>
            <a:rPr lang="en-GB" sz="1100" baseline="0"/>
            <a:t>Microsoft VBScript Regular Expressions 5.5</a:t>
          </a:r>
        </a:p>
        <a:p>
          <a:r>
            <a:rPr lang="en-GB" sz="1100" baseline="0"/>
            <a:t>4) Set compilation constant  HOST_IS_EXCEL to False (at top of modCSVTest).</a:t>
          </a:r>
        </a:p>
        <a:p>
          <a:r>
            <a:rPr lang="en-GB" sz="1100" baseline="0"/>
            <a:t>5) Run methods:</a:t>
          </a:r>
        </a:p>
        <a:p>
          <a:r>
            <a:rPr lang="en-GB" sz="1100" baseline="0">
              <a:solidFill>
                <a:schemeClr val="dk1"/>
              </a:solidFill>
              <a:effectLst/>
              <a:latin typeface="+mn-lt"/>
              <a:ea typeface="+mn-ea"/>
              <a:cs typeface="+mn-cs"/>
            </a:rPr>
            <a:t>     </a:t>
          </a:r>
          <a:r>
            <a:rPr lang="en-GB" sz="1100" baseline="0"/>
            <a:t>modCSVTest.RunAllTests</a:t>
          </a:r>
        </a:p>
        <a:p>
          <a:r>
            <a:rPr lang="en-GB" sz="1100" baseline="0">
              <a:solidFill>
                <a:schemeClr val="dk1"/>
              </a:solidFill>
              <a:effectLst/>
              <a:latin typeface="+mn-lt"/>
              <a:ea typeface="+mn-ea"/>
              <a:cs typeface="+mn-cs"/>
            </a:rPr>
            <a:t>     </a:t>
          </a:r>
          <a:r>
            <a:rPr lang="en-GB" sz="1100" baseline="0"/>
            <a:t>modCSVTestRoundTrip.RoundTripTest</a:t>
          </a:r>
        </a:p>
        <a:p>
          <a:r>
            <a:rPr lang="en-GB" sz="1100" baseline="0">
              <a:solidFill>
                <a:schemeClr val="dk1"/>
              </a:solidFill>
              <a:effectLst/>
              <a:latin typeface="+mn-lt"/>
              <a:ea typeface="+mn-ea"/>
              <a:cs typeface="+mn-cs"/>
            </a:rPr>
            <a:t>     </a:t>
          </a:r>
          <a:r>
            <a:rPr lang="en-GB" sz="1100" baseline="0"/>
            <a:t>In both case results appear in the immediate window.</a:t>
          </a:r>
          <a:endParaRPr lang="en-GB" sz="1100"/>
        </a:p>
      </xdr:txBody>
    </xdr:sp>
    <xdr:clientData/>
  </xdr:twoCellAnchor>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8</v>
    <v>281</v>
    <v>0</v>
  </rv>
</rvData>
</file>

<file path=xl/richData/rdrichvaluestructure.xml><?xml version="1.0" encoding="utf-8"?>
<rvStructures xmlns="http://schemas.microsoft.com/office/spreadsheetml/2017/richdata" count="1">
  <s t="_error">
    <k n="colOffset" t="i"/>
    <k n="errorType" t="i"/>
    <k n="rwOffset" t="i"/>
    <k n="subType" t="i"/>
  </s>
</rvStructure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ests" displayName="Tests" ref="B13:V287" totalsRowShown="0" headerRowDxfId="93" dataDxfId="91" headerRowBorderDxfId="92" tableBorderDxfId="90" totalsRowBorderDxfId="89">
  <autoFilter ref="B13:V287" xr:uid="{00000000-0009-0000-0100-000001000000}"/>
  <sortState xmlns:xlrd2="http://schemas.microsoft.com/office/spreadsheetml/2017/richdata2" ref="B14:V266">
    <sortCondition ref="C13:C266"/>
  </sortState>
  <tableColumns count="21">
    <tableColumn id="2" xr3:uid="{00000000-0010-0000-0000-000002000000}" name="File Size" dataDxfId="88"/>
    <tableColumn id="17" xr3:uid="{00000000-0010-0000-0000-000011000000}" name="TestNo" dataDxfId="87"/>
    <tableColumn id="22" xr3:uid="{5228BB25-6792-4351-BAD6-98B567044685}" name="RunThisTest" dataDxfId="86"/>
    <tableColumn id="3" xr3:uid="{00000000-0010-0000-0000-000003000000}" name="FileName" dataDxfId="85"/>
    <tableColumn id="4" xr3:uid="{00000000-0010-0000-0000-000004000000}" name="ConvertTypes" dataDxfId="84"/>
    <tableColumn id="5" xr3:uid="{00000000-0010-0000-0000-000005000000}" name="Delimiter" dataDxfId="83"/>
    <tableColumn id="6" xr3:uid="{00000000-0010-0000-0000-000006000000}" name="IgnoreRepeated" dataDxfId="82"/>
    <tableColumn id="7" xr3:uid="{00000000-0010-0000-0000-000007000000}" name="DateFormat" dataDxfId="81"/>
    <tableColumn id="8" xr3:uid="{00000000-0010-0000-0000-000008000000}" name="Comment" dataDxfId="80"/>
    <tableColumn id="1" xr3:uid="{00000000-0010-0000-0000-000001000000}" name="IgnoreEmptyLines" dataDxfId="79"/>
    <tableColumn id="20" xr3:uid="{00000000-0010-0000-0000-000014000000}" name="HeaderRowNum" dataDxfId="78"/>
    <tableColumn id="9" xr3:uid="{00000000-0010-0000-0000-000009000000}" name="SkipToRow" dataDxfId="77"/>
    <tableColumn id="10" xr3:uid="{00000000-0010-0000-0000-00000A000000}" name="SkipToCol" dataDxfId="76"/>
    <tableColumn id="11" xr3:uid="{00000000-0010-0000-0000-00000B000000}" name="NumRows" dataDxfId="75"/>
    <tableColumn id="12" xr3:uid="{00000000-0010-0000-0000-00000C000000}" name="NumCols" dataDxfId="74"/>
    <tableColumn id="19" xr3:uid="{00000000-0010-0000-0000-000013000000}" name="TrueStrings" dataDxfId="73"/>
    <tableColumn id="18" xr3:uid="{00000000-0010-0000-0000-000012000000}" name="FalseStrings" dataDxfId="72"/>
    <tableColumn id="13" xr3:uid="{00000000-0010-0000-0000-00000D000000}" name="MissingStrings" dataDxfId="71"/>
    <tableColumn id="14" xr3:uid="{00000000-0010-0000-0000-00000E000000}" name="Encoding" dataDxfId="70"/>
    <tableColumn id="15" xr3:uid="{00000000-0010-0000-0000-00000F000000}" name="DecimalSeparator" dataDxfId="69"/>
    <tableColumn id="16" xr3:uid="{00000000-0010-0000-0000-000010000000}" name="Notes" dataDxfId="68"/>
  </tableColumns>
  <tableStyleInfo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trlProp" Target="../ctrlProps/ctrlProp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trlProp" Target="../ctrlProps/ctrlProp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trlProp" Target="../ctrlProps/ctrlProp7.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8.bin"/><Relationship Id="rId4" Type="http://schemas.openxmlformats.org/officeDocument/2006/relationships/ctrlProp" Target="../ctrlProps/ctrlProp8.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9.bin"/><Relationship Id="rId4" Type="http://schemas.openxmlformats.org/officeDocument/2006/relationships/ctrlProp" Target="../ctrlProps/ctrlProp9.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10.bin"/><Relationship Id="rId4" Type="http://schemas.openxmlformats.org/officeDocument/2006/relationships/ctrlProp" Target="../ctrlProps/ctrlProp1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1.bin"/><Relationship Id="rId4" Type="http://schemas.openxmlformats.org/officeDocument/2006/relationships/ctrlProp" Target="../ctrlProps/ctrlProp11.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8" Type="http://schemas.openxmlformats.org/officeDocument/2006/relationships/hyperlink" Target="https://stackoverflow.com/questions/12259595/load-csv-file-into-a-vba-array-rather-than-excel-sheet?" TargetMode="External"/><Relationship Id="rId13" Type="http://schemas.openxmlformats.org/officeDocument/2006/relationships/hyperlink" Target="https://github.com/22222/CsvTextFieldParser" TargetMode="External"/><Relationship Id="rId3" Type="http://schemas.openxmlformats.org/officeDocument/2006/relationships/hyperlink" Target="https://www.rdocumentation.org/packages/data.table/versions/1.14.0/topics/fread" TargetMode="External"/><Relationship Id="rId7" Type="http://schemas.openxmlformats.org/officeDocument/2006/relationships/hyperlink" Target="https://stackoverflow.com/questions/6780765/parse-csv-ignoring-commas-inside-string-literals-in-vba" TargetMode="External"/><Relationship Id="rId12" Type="http://schemas.openxmlformats.org/officeDocument/2006/relationships/hyperlink" Target="https://github.com/osiegmar/JavaCsvComparison" TargetMode="External"/><Relationship Id="rId17" Type="http://schemas.openxmlformats.org/officeDocument/2006/relationships/ctrlProp" Target="../ctrlProps/ctrlProp12.xml"/><Relationship Id="rId2" Type="http://schemas.openxmlformats.org/officeDocument/2006/relationships/hyperlink" Target="https://csv.juliadata.org/stable/" TargetMode="External"/><Relationship Id="rId16" Type="http://schemas.openxmlformats.org/officeDocument/2006/relationships/vmlDrawing" Target="../drawings/vmlDrawing10.vml"/><Relationship Id="rId1" Type="http://schemas.openxmlformats.org/officeDocument/2006/relationships/hyperlink" Target="https://docs.python.org/3/library/csv.html" TargetMode="External"/><Relationship Id="rId6" Type="http://schemas.openxmlformats.org/officeDocument/2006/relationships/hyperlink" Target="https://stackoverflow.com/questions/68354563/difficulty-forcing-vba-to-parse-dates-in-us-uk-format" TargetMode="External"/><Relationship Id="rId11" Type="http://schemas.openxmlformats.org/officeDocument/2006/relationships/hyperlink" Target="https://dev.to/nastyox1/8-concrete-steps-to-get-stars-on-github-355c" TargetMode="External"/><Relationship Id="rId5" Type="http://schemas.openxmlformats.org/officeDocument/2006/relationships/hyperlink" Target="https://github.com/PGS62/VBA-CSV" TargetMode="External"/><Relationship Id="rId15" Type="http://schemas.openxmlformats.org/officeDocument/2006/relationships/drawing" Target="../drawings/drawing12.xml"/><Relationship Id="rId10" Type="http://schemas.openxmlformats.org/officeDocument/2006/relationships/hyperlink" Target="https://www.papaparse.com/" TargetMode="External"/><Relationship Id="rId4" Type="http://schemas.openxmlformats.org/officeDocument/2006/relationships/hyperlink" Target="https://raw.githubusercontent.com/plotly/datasets/master/mtcars.csv" TargetMode="External"/><Relationship Id="rId9" Type="http://schemas.openxmlformats.org/officeDocument/2006/relationships/hyperlink" Target="https://www.contextis.com/en/blog/comma-separated-vulnerabilities" TargetMode="External"/><Relationship Id="rId14"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Test"/>
  <dimension ref="B1:AP287"/>
  <sheetViews>
    <sheetView showGridLines="0" showRowColHeaders="0" tabSelected="1" zoomScaleNormal="100" workbookViewId="0">
      <pane ySplit="13" topLeftCell="A14" activePane="bottomLeft" state="frozen"/>
      <selection pane="bottomLeft"/>
    </sheetView>
  </sheetViews>
  <sheetFormatPr defaultColWidth="9.1796875" defaultRowHeight="14.5" x14ac:dyDescent="0.35"/>
  <cols>
    <col min="1" max="1" width="3.54296875" customWidth="1"/>
    <col min="2" max="2" width="10.1796875" bestFit="1" customWidth="1"/>
    <col min="3" max="3" width="8.453125" bestFit="1" customWidth="1"/>
    <col min="4" max="4" width="8.453125" customWidth="1"/>
    <col min="5" max="5" width="60.54296875" bestFit="1" customWidth="1"/>
    <col min="6" max="6" width="6.54296875" bestFit="1" customWidth="1"/>
    <col min="7" max="7" width="6.81640625" bestFit="1" customWidth="1"/>
    <col min="8" max="8" width="6.1796875" bestFit="1" customWidth="1"/>
    <col min="9" max="10" width="6" bestFit="1" customWidth="1"/>
    <col min="11" max="12" width="6" customWidth="1"/>
    <col min="13" max="13" width="4.54296875" customWidth="1"/>
    <col min="14" max="14" width="7.1796875" bestFit="1" customWidth="1"/>
    <col min="15" max="15" width="4.54296875" customWidth="1"/>
    <col min="16" max="16" width="7.1796875" bestFit="1" customWidth="1"/>
    <col min="17" max="19" width="6" customWidth="1"/>
    <col min="20" max="20" width="8.54296875" customWidth="1"/>
    <col min="21" max="21" width="6" bestFit="1" customWidth="1"/>
    <col min="22" max="22" width="29.81640625" bestFit="1" customWidth="1"/>
    <col min="23" max="23" width="2.54296875" customWidth="1"/>
    <col min="24" max="24" width="82.453125" bestFit="1" customWidth="1"/>
    <col min="25" max="25" width="2.54296875" customWidth="1"/>
    <col min="26" max="26" width="25.54296875" bestFit="1" customWidth="1"/>
    <col min="27" max="27" width="9.81640625" bestFit="1" customWidth="1"/>
    <col min="28" max="28" width="50.7265625" customWidth="1"/>
    <col min="29" max="31" width="6.54296875" bestFit="1" customWidth="1"/>
    <col min="32" max="32" width="11.54296875" bestFit="1" customWidth="1"/>
    <col min="33" max="33" width="5" bestFit="1" customWidth="1"/>
    <col min="34" max="34" width="27.1796875" bestFit="1" customWidth="1"/>
    <col min="35" max="35" width="5" bestFit="1" customWidth="1"/>
    <col min="36" max="37" width="6" bestFit="1" customWidth="1"/>
    <col min="38" max="38" width="4.7265625" customWidth="1"/>
    <col min="39" max="39" width="5.1796875" bestFit="1" customWidth="1"/>
    <col min="40" max="42" width="11.54296875" bestFit="1" customWidth="1"/>
  </cols>
  <sheetData>
    <row r="1" spans="2:42" ht="28.5" x14ac:dyDescent="0.65">
      <c r="B1" s="1" t="s">
        <v>491</v>
      </c>
      <c r="C1" s="7"/>
      <c r="D1" s="7"/>
    </row>
    <row r="2" spans="2:42" x14ac:dyDescent="0.35">
      <c r="B2" s="26" t="s">
        <v>95</v>
      </c>
      <c r="C2" t="str" cm="1">
        <f t="array" aca="1" ref="C2" ca="1">TestFolder()</f>
        <v>C:\Projects\VBA-CSV\testfiles\</v>
      </c>
      <c r="F2" s="26" t="s">
        <v>220</v>
      </c>
      <c r="G2">
        <v>274</v>
      </c>
    </row>
    <row r="3" spans="2:42" x14ac:dyDescent="0.35">
      <c r="B3" s="26" t="s">
        <v>0</v>
      </c>
      <c r="C3" t="str" cm="1">
        <f t="array" aca="1" ref="C3" ca="1">IF(OR(LEFT(INDEX(Tests[FileName],RowNo),4)="http",ISNUMBER(SEARCH(",",INDEX(Tests[FileName],RowNo))),ISNUMBER(SEARCH(CHAR(10),INDEX(Tests[FileName],RowNo)))),INDEX(Tests[FileName],RowNo),Folder&amp;INDEX(Tests[FileName],RowNo))</f>
        <v>C:\Projects\VBA-CSV\testfiles\test_keep_quotes.csv</v>
      </c>
      <c r="F3" s="26" t="s">
        <v>221</v>
      </c>
      <c r="G3">
        <v>0</v>
      </c>
      <c r="H3" s="3" t="s">
        <v>507</v>
      </c>
    </row>
    <row r="4" spans="2:42" x14ac:dyDescent="0.35">
      <c r="B4" s="26" t="s">
        <v>519</v>
      </c>
      <c r="C4" s="34">
        <v>274</v>
      </c>
      <c r="D4" s="34"/>
      <c r="F4" s="26" t="s">
        <v>302</v>
      </c>
      <c r="G4">
        <v>0</v>
      </c>
      <c r="AG4" s="25"/>
      <c r="AH4" s="25"/>
      <c r="AI4" s="25"/>
    </row>
    <row r="5" spans="2:42" x14ac:dyDescent="0.35">
      <c r="B5" s="26" t="s">
        <v>218</v>
      </c>
      <c r="C5">
        <f ca="1">MATCH(TestNo,Tests[TestNo],0)</f>
        <v>274</v>
      </c>
      <c r="AG5" s="25"/>
      <c r="AH5" s="25"/>
      <c r="AI5" s="25"/>
    </row>
    <row r="6" spans="2:42" x14ac:dyDescent="0.35">
      <c r="O6" s="26"/>
      <c r="AB6" s="96"/>
      <c r="AC6" s="35"/>
    </row>
    <row r="7" spans="2:42" x14ac:dyDescent="0.35">
      <c r="B7" s="120" t="str">
        <f>B13</f>
        <v>File Size</v>
      </c>
      <c r="C7" s="120" t="s">
        <v>519</v>
      </c>
      <c r="D7" s="122" t="s">
        <v>976</v>
      </c>
      <c r="E7" s="120" t="str">
        <f t="shared" ref="E7:V7" si="0">E13</f>
        <v>FileName</v>
      </c>
      <c r="F7" s="120" t="str">
        <f t="shared" si="0"/>
        <v>ConvertTypes</v>
      </c>
      <c r="G7" s="120" t="str">
        <f t="shared" si="0"/>
        <v>Delimiter</v>
      </c>
      <c r="H7" s="120" t="str">
        <f t="shared" si="0"/>
        <v>IgnoreRepeated</v>
      </c>
      <c r="I7" s="120" t="str">
        <f t="shared" si="0"/>
        <v>DateFormat</v>
      </c>
      <c r="J7" s="120" t="str">
        <f t="shared" si="0"/>
        <v>Comment</v>
      </c>
      <c r="K7" s="120" t="str">
        <f t="shared" si="0"/>
        <v>IgnoreEmptyLines</v>
      </c>
      <c r="L7" s="120" t="str">
        <f t="shared" si="0"/>
        <v>HeaderRowNum</v>
      </c>
      <c r="M7" s="120" t="str">
        <f t="shared" si="0"/>
        <v>SkipToRow</v>
      </c>
      <c r="N7" s="120" t="str">
        <f t="shared" si="0"/>
        <v>SkipToCol</v>
      </c>
      <c r="O7" s="120" t="str">
        <f t="shared" si="0"/>
        <v>NumRows</v>
      </c>
      <c r="P7" s="120" t="str">
        <f t="shared" si="0"/>
        <v>NumCols</v>
      </c>
      <c r="Q7" s="120" t="str">
        <f t="shared" si="0"/>
        <v>TrueStrings</v>
      </c>
      <c r="R7" s="120" t="str">
        <f t="shared" si="0"/>
        <v>FalseStrings</v>
      </c>
      <c r="S7" s="120" t="str">
        <f t="shared" si="0"/>
        <v>MissingStrings</v>
      </c>
      <c r="T7" s="120" t="str">
        <f t="shared" si="0"/>
        <v>Encoding</v>
      </c>
      <c r="U7" s="120" t="str">
        <f t="shared" si="0"/>
        <v>DecimalSeparator</v>
      </c>
      <c r="V7" s="120" t="str">
        <f t="shared" si="0"/>
        <v>Notes</v>
      </c>
      <c r="W7" t="e" cm="1" vm="1">
        <f t="array" aca="1" ref="W7" ca="1">fill(" ",ROWS(Tests[TestNo])+7,1)</f>
        <v>#VALUE!</v>
      </c>
      <c r="AC7" s="35"/>
    </row>
    <row r="8" spans="2:42" ht="14.25" customHeight="1" x14ac:dyDescent="0.35">
      <c r="B8" s="120"/>
      <c r="C8" s="120"/>
      <c r="D8" s="120"/>
      <c r="E8" s="120"/>
      <c r="F8" s="120"/>
      <c r="G8" s="120"/>
      <c r="H8" s="120"/>
      <c r="I8" s="120"/>
      <c r="J8" s="120"/>
      <c r="K8" s="120"/>
      <c r="L8" s="120"/>
      <c r="M8" s="120"/>
      <c r="N8" s="120"/>
      <c r="O8" s="120"/>
      <c r="P8" s="120"/>
      <c r="Q8" s="120"/>
      <c r="R8" s="120"/>
      <c r="S8" s="120"/>
      <c r="T8" s="120"/>
      <c r="U8" s="120"/>
      <c r="V8" s="120"/>
      <c r="AB8" s="39"/>
      <c r="AC8" s="35"/>
    </row>
    <row r="9" spans="2:42" ht="14.25" customHeight="1" x14ac:dyDescent="0.35">
      <c r="B9" s="120"/>
      <c r="C9" s="120"/>
      <c r="D9" s="120"/>
      <c r="E9" s="120"/>
      <c r="F9" s="120"/>
      <c r="G9" s="120"/>
      <c r="H9" s="120"/>
      <c r="I9" s="120"/>
      <c r="J9" s="120"/>
      <c r="K9" s="120"/>
      <c r="L9" s="120"/>
      <c r="M9" s="120"/>
      <c r="N9" s="120"/>
      <c r="O9" s="120"/>
      <c r="P9" s="120"/>
      <c r="Q9" s="120"/>
      <c r="R9" s="120"/>
      <c r="S9" s="120"/>
      <c r="T9" s="120"/>
      <c r="U9" s="120"/>
      <c r="V9" s="120"/>
      <c r="AB9" s="39"/>
      <c r="AC9" s="35"/>
    </row>
    <row r="10" spans="2:42" x14ac:dyDescent="0.35">
      <c r="B10" s="120"/>
      <c r="C10" s="120"/>
      <c r="D10" s="120"/>
      <c r="E10" s="120"/>
      <c r="F10" s="120"/>
      <c r="G10" s="120"/>
      <c r="H10" s="120"/>
      <c r="I10" s="120"/>
      <c r="J10" s="120"/>
      <c r="K10" s="120"/>
      <c r="L10" s="120"/>
      <c r="M10" s="120"/>
      <c r="N10" s="120"/>
      <c r="O10" s="120"/>
      <c r="P10" s="120"/>
      <c r="Q10" s="120"/>
      <c r="R10" s="120"/>
      <c r="S10" s="120"/>
      <c r="T10" s="120"/>
      <c r="U10" s="120"/>
      <c r="V10" s="120"/>
      <c r="AC10" s="35"/>
    </row>
    <row r="11" spans="2:42" x14ac:dyDescent="0.35">
      <c r="B11" s="120"/>
      <c r="C11" s="120"/>
      <c r="D11" s="120"/>
      <c r="E11" s="120"/>
      <c r="F11" s="120"/>
      <c r="G11" s="120"/>
      <c r="H11" s="120"/>
      <c r="I11" s="120"/>
      <c r="J11" s="120"/>
      <c r="K11" s="120"/>
      <c r="L11" s="120"/>
      <c r="M11" s="120"/>
      <c r="N11" s="120"/>
      <c r="O11" s="120"/>
      <c r="P11" s="120"/>
      <c r="Q11" s="120"/>
      <c r="R11" s="120"/>
      <c r="S11" s="120"/>
      <c r="T11" s="120"/>
      <c r="U11" s="120"/>
      <c r="V11" s="120"/>
      <c r="AC11" s="35"/>
    </row>
    <row r="12" spans="2:42" x14ac:dyDescent="0.35">
      <c r="B12" s="121"/>
      <c r="C12" s="121"/>
      <c r="D12" s="121"/>
      <c r="E12" s="121"/>
      <c r="F12" s="121"/>
      <c r="G12" s="121"/>
      <c r="H12" s="121"/>
      <c r="I12" s="121"/>
      <c r="J12" s="121"/>
      <c r="K12" s="121"/>
      <c r="L12" s="121"/>
      <c r="M12" s="121"/>
      <c r="N12" s="121"/>
      <c r="O12" s="121"/>
      <c r="P12" s="121"/>
      <c r="Q12" s="121"/>
      <c r="R12" s="121"/>
      <c r="S12" s="121"/>
      <c r="T12" s="121"/>
      <c r="U12" s="121"/>
      <c r="V12" s="121"/>
      <c r="AA12" s="37" t="s">
        <v>320</v>
      </c>
      <c r="AB12" s="5" t="str" cm="1">
        <f t="array" aca="1" ref="AB12" ca="1">IF(INDEX(Tests[HeaderRowNum],RowNo)=0,"#Not requested!",CSVRead(FileName,
FALSE,
INDEX(Tests[Delimiter],RowNo),
INDEX(Tests[IgnoreRepeated],RowNo),
INDEX(Tests[DateFormat],RowNo),
INDEX(Tests[Comment],RowNo),
INDEX(Tests[IgnoreEmptyLines],RowNo),
0,
INDEX(Tests[HeaderRowNum],RowNo),
INDEX(Tests[SkipToCol],RowNo),
1,
INDEX(Tests[NumCols],RowNo),
,
,
,
"I'm missing!",
INDEX(Tests[Encoding],RowNo),
INDEX(Tests[DecimalSeparator],RowNo)))</f>
        <v>#Not requested!</v>
      </c>
      <c r="AC12" s="5"/>
      <c r="AD12" s="5"/>
      <c r="AE12" s="5"/>
      <c r="AF12" s="5"/>
      <c r="AG12" s="5"/>
      <c r="AH12" s="5"/>
      <c r="AI12" s="5"/>
      <c r="AJ12" s="5"/>
      <c r="AK12" s="5"/>
      <c r="AL12" s="5"/>
      <c r="AM12" s="5"/>
      <c r="AN12" s="5"/>
      <c r="AO12" s="5"/>
      <c r="AP12" s="5"/>
    </row>
    <row r="13" spans="2:42" x14ac:dyDescent="0.35">
      <c r="B13" s="50" t="s">
        <v>222</v>
      </c>
      <c r="C13" s="53" t="s">
        <v>519</v>
      </c>
      <c r="D13" s="53" t="s">
        <v>976</v>
      </c>
      <c r="E13" s="53" t="s">
        <v>0</v>
      </c>
      <c r="F13" s="53" t="s">
        <v>72</v>
      </c>
      <c r="G13" s="53" t="s">
        <v>73</v>
      </c>
      <c r="H13" s="53" t="s">
        <v>74</v>
      </c>
      <c r="I13" s="53" t="s">
        <v>1</v>
      </c>
      <c r="J13" s="53" t="s">
        <v>43</v>
      </c>
      <c r="K13" s="53" t="s">
        <v>287</v>
      </c>
      <c r="L13" s="53" t="s">
        <v>319</v>
      </c>
      <c r="M13" s="53" t="s">
        <v>75</v>
      </c>
      <c r="N13" s="53" t="s">
        <v>76</v>
      </c>
      <c r="O13" s="53" t="s">
        <v>77</v>
      </c>
      <c r="P13" s="53" t="s">
        <v>78</v>
      </c>
      <c r="Q13" s="53" t="s">
        <v>239</v>
      </c>
      <c r="R13" s="53" t="s">
        <v>240</v>
      </c>
      <c r="S13" s="53" t="s">
        <v>238</v>
      </c>
      <c r="T13" s="53" t="s">
        <v>227</v>
      </c>
      <c r="U13" s="53" t="s">
        <v>79</v>
      </c>
      <c r="V13" s="49" t="s">
        <v>80</v>
      </c>
      <c r="X13" s="3" t="str">
        <f>"VBA code for Test"&amp;TestNo</f>
        <v>VBA code for Test274</v>
      </c>
      <c r="Z13" s="3" t="s">
        <v>334</v>
      </c>
      <c r="AA13" t="s">
        <v>333</v>
      </c>
      <c r="AB13" t="str">
        <f ca="1">ROWS(_xlfn.ANCHORARRAY(CallToCSVRead))&amp;" x "&amp;COLUMNS(_xlfn.ANCHORARRAY(CallToCSVRead))</f>
        <v>4 x 4</v>
      </c>
    </row>
    <row r="14" spans="2:42" x14ac:dyDescent="0.35">
      <c r="B14" s="52" cm="1">
        <f t="array" aca="1" ref="B14" ca="1">FileSize(Folder&amp;Tests[[#This Row],[FileName]])</f>
        <v>5</v>
      </c>
      <c r="C14" s="32">
        <v>1</v>
      </c>
      <c r="D14" s="109" t="b">
        <v>1</v>
      </c>
      <c r="E14" s="31" t="s">
        <v>97</v>
      </c>
      <c r="F14" s="22" t="b">
        <v>1</v>
      </c>
      <c r="G14" s="24" t="s">
        <v>81</v>
      </c>
      <c r="H14" s="24" t="b">
        <v>0</v>
      </c>
      <c r="I14" s="24" t="s">
        <v>81</v>
      </c>
      <c r="J14" s="24" t="s">
        <v>81</v>
      </c>
      <c r="K14" s="24" t="b">
        <v>1</v>
      </c>
      <c r="L14" s="24"/>
      <c r="M14" s="22">
        <v>1</v>
      </c>
      <c r="N14" s="22">
        <v>1</v>
      </c>
      <c r="O14" s="22">
        <v>0</v>
      </c>
      <c r="P14" s="22">
        <v>0</v>
      </c>
      <c r="Q14" s="22"/>
      <c r="R14" s="22"/>
      <c r="S14" s="22"/>
      <c r="T14" s="22"/>
      <c r="U14" s="22" t="s">
        <v>82</v>
      </c>
      <c r="V14" s="29"/>
      <c r="W14" s="40"/>
      <c r="X14" t="str" cm="1">
        <f t="array" aca="1" ref="X14:X39" ca="1">GenerateTestCode(TestNo,
INDEX(Tests[FileName],RowNo),_xlfn.ANCHORARRAY(
CallToCSVRead),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INDEX(Tests[Encoding],RowNo),
INDEX(Tests[DecimalSeparator],RowNo),_xlfn.ANCHORARRAY(HeaderRow))</f>
        <v>Public Sub Test274(Folder As String)</v>
      </c>
      <c r="Y14" t="str">
        <f t="array" ref="Y14:Y59">""</f>
        <v/>
      </c>
      <c r="Z14" s="5" t="str" cm="1">
        <f t="array" aca="1" ref="Z14:Z17" ca="1">CSVRead(FileName,FALSE,FALSE,,,,,,,,,,,,,,INDEX(Tests[Encoding],RowNo))</f>
        <v>"Col1","Col2","Col3","Col4"</v>
      </c>
      <c r="AA14" t="str" cm="1">
        <f t="array" aca="1" ref="AA14:AA17" ca="1">fill(" ",ROWS(_xlfn.ANCHORARRAY(Z14)),1)</f>
        <v xml:space="preserve"> </v>
      </c>
      <c r="AB14" s="5" t="str" cm="1">
        <f t="array" aca="1" ref="AB14:AE17" ca="1">CSVRead(FileName,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"I'm missing!",
INDEX(Tests[Encoding],RowNo),
INDEX(Tests[DecimalSeparator],RowNo))</f>
        <v>Col1</v>
      </c>
      <c r="AC14" s="5" t="str">
        <f ca="1"/>
        <v>"Col2"</v>
      </c>
      <c r="AD14" s="5" t="str">
        <f ca="1"/>
        <v>Col3</v>
      </c>
      <c r="AE14" s="5" t="str">
        <f ca="1"/>
        <v>Col4</v>
      </c>
      <c r="AF14" s="5"/>
      <c r="AG14" s="5"/>
      <c r="AH14" s="5"/>
      <c r="AI14" s="5"/>
      <c r="AJ14" s="5"/>
      <c r="AK14" s="5"/>
      <c r="AL14" s="5"/>
      <c r="AM14" s="5"/>
      <c r="AN14" s="5"/>
      <c r="AO14" s="5"/>
      <c r="AP14" s="5"/>
    </row>
    <row r="15" spans="2:42" x14ac:dyDescent="0.35">
      <c r="B15" s="52" cm="1">
        <f t="array" aca="1" ref="B15" ca="1">FileSize(Folder&amp;Tests[[#This Row],[FileName]])</f>
        <v>20</v>
      </c>
      <c r="C15" s="32">
        <v>2</v>
      </c>
      <c r="D15" s="109" t="b">
        <v>1</v>
      </c>
      <c r="E15" s="23" t="s">
        <v>98</v>
      </c>
      <c r="F15" s="22" t="b">
        <v>1</v>
      </c>
      <c r="G15" s="24" t="s">
        <v>81</v>
      </c>
      <c r="H15" s="24" t="b">
        <v>0</v>
      </c>
      <c r="I15" s="24" t="s">
        <v>81</v>
      </c>
      <c r="J15" s="24" t="s">
        <v>81</v>
      </c>
      <c r="K15" s="24" t="b">
        <v>0</v>
      </c>
      <c r="L15" s="24"/>
      <c r="M15" s="22">
        <v>1</v>
      </c>
      <c r="N15" s="22">
        <v>1</v>
      </c>
      <c r="O15" s="22">
        <v>0</v>
      </c>
      <c r="P15" s="22">
        <v>0</v>
      </c>
      <c r="Q15" s="22"/>
      <c r="R15" s="22"/>
      <c r="S15" s="22"/>
      <c r="T15" s="22"/>
      <c r="U15" s="22" t="s">
        <v>82</v>
      </c>
      <c r="V15" s="29"/>
      <c r="W15" s="40"/>
      <c r="X15" t="str">
        <f ca="1"/>
        <v xml:space="preserve">    Dim Expected as Variant</v>
      </c>
      <c r="Y15" t="str">
        <v/>
      </c>
      <c r="Z15" s="5" t="str">
        <f ca="1"/>
        <v>1,"x","x",True</v>
      </c>
      <c r="AA15" t="str">
        <f ca="1"/>
        <v xml:space="preserve"> </v>
      </c>
      <c r="AB15" s="5">
        <f ca="1"/>
        <v>1</v>
      </c>
      <c r="AC15" s="5" t="str">
        <f ca="1"/>
        <v>"x"</v>
      </c>
      <c r="AD15" s="5" t="str">
        <f ca="1"/>
        <v>x</v>
      </c>
      <c r="AE15" s="5" t="b">
        <f ca="1"/>
        <v>1</v>
      </c>
      <c r="AF15" s="5"/>
      <c r="AG15" s="5"/>
      <c r="AH15" s="5"/>
      <c r="AI15" s="5"/>
      <c r="AJ15" s="5"/>
      <c r="AK15" s="5"/>
      <c r="AL15" s="5"/>
      <c r="AM15" s="5"/>
      <c r="AN15" s="5"/>
      <c r="AO15" s="5"/>
      <c r="AP15" s="5"/>
    </row>
    <row r="16" spans="2:42" x14ac:dyDescent="0.35">
      <c r="B16" s="52" cm="1">
        <f t="array" aca="1" ref="B16" ca="1">FileSize(Folder&amp;Tests[[#This Row],[FileName]])</f>
        <v>13</v>
      </c>
      <c r="C16" s="32">
        <v>3</v>
      </c>
      <c r="D16" s="109" t="b">
        <v>1</v>
      </c>
      <c r="E16" s="23" t="s">
        <v>99</v>
      </c>
      <c r="F16" s="22" t="b">
        <v>1</v>
      </c>
      <c r="G16" s="24" t="s">
        <v>81</v>
      </c>
      <c r="H16" s="24" t="b">
        <v>0</v>
      </c>
      <c r="I16" s="24" t="s">
        <v>81</v>
      </c>
      <c r="J16" s="24" t="s">
        <v>81</v>
      </c>
      <c r="K16" s="24" t="b">
        <v>1</v>
      </c>
      <c r="L16" s="24"/>
      <c r="M16" s="22">
        <v>1</v>
      </c>
      <c r="N16" s="22">
        <v>1</v>
      </c>
      <c r="O16" s="22">
        <v>0</v>
      </c>
      <c r="P16" s="22">
        <v>0</v>
      </c>
      <c r="Q16" s="22"/>
      <c r="R16" s="22"/>
      <c r="S16" s="22"/>
      <c r="T16" s="22"/>
      <c r="U16" s="22" t="s">
        <v>82</v>
      </c>
      <c r="V16" s="29"/>
      <c r="W16" s="40"/>
      <c r="X16" t="str">
        <f ca="1"/>
        <v xml:space="preserve">    Dim FileName As String</v>
      </c>
      <c r="Y16" t="str">
        <v/>
      </c>
      <c r="Z16" s="5" t="str">
        <f ca="1"/>
        <v>2,"y","y",False</v>
      </c>
      <c r="AA16" t="str">
        <f ca="1"/>
        <v xml:space="preserve"> </v>
      </c>
      <c r="AB16" s="5">
        <f ca="1"/>
        <v>2</v>
      </c>
      <c r="AC16" s="5" t="str">
        <f ca="1"/>
        <v>"y"</v>
      </c>
      <c r="AD16" s="5" t="str">
        <f ca="1"/>
        <v>y</v>
      </c>
      <c r="AE16" s="5" t="b">
        <f ca="1"/>
        <v>0</v>
      </c>
      <c r="AF16" s="5"/>
      <c r="AG16" s="5"/>
      <c r="AH16" s="5"/>
      <c r="AI16" s="5"/>
      <c r="AJ16" s="5"/>
      <c r="AK16" s="5"/>
      <c r="AL16" s="5"/>
      <c r="AM16" s="5"/>
      <c r="AN16" s="5"/>
      <c r="AO16" s="5"/>
      <c r="AP16" s="5"/>
    </row>
    <row r="17" spans="2:42" x14ac:dyDescent="0.35">
      <c r="B17" s="52" cm="1">
        <f t="array" aca="1" ref="B17" ca="1">FileSize(Folder&amp;Tests[[#This Row],[FileName]])</f>
        <v>18</v>
      </c>
      <c r="C17" s="32">
        <v>4</v>
      </c>
      <c r="D17" s="109" t="b">
        <v>1</v>
      </c>
      <c r="E17" s="23" t="s">
        <v>102</v>
      </c>
      <c r="F17" s="22" t="b">
        <v>1</v>
      </c>
      <c r="G17" s="24" t="s">
        <v>81</v>
      </c>
      <c r="H17" s="22" t="b">
        <v>0</v>
      </c>
      <c r="I17" s="24" t="s">
        <v>81</v>
      </c>
      <c r="J17" s="24" t="s">
        <v>81</v>
      </c>
      <c r="K17" s="24" t="b">
        <v>1</v>
      </c>
      <c r="L17" s="24"/>
      <c r="M17" s="22">
        <v>1</v>
      </c>
      <c r="N17" s="22">
        <v>1</v>
      </c>
      <c r="O17" s="22">
        <v>0</v>
      </c>
      <c r="P17" s="22">
        <v>0</v>
      </c>
      <c r="Q17" s="22"/>
      <c r="R17" s="22"/>
      <c r="S17" s="22"/>
      <c r="T17" s="22"/>
      <c r="U17" s="22" t="s">
        <v>83</v>
      </c>
      <c r="V17" s="29"/>
      <c r="W17" s="40"/>
      <c r="X17" t="str">
        <f ca="1"/>
        <v xml:space="preserve">    Dim Observed As Variant</v>
      </c>
      <c r="Y17" t="str">
        <v/>
      </c>
      <c r="Z17" s="5" t="str">
        <f ca="1"/>
        <v>3,"z","z",True</v>
      </c>
      <c r="AA17" t="str">
        <f ca="1"/>
        <v xml:space="preserve"> </v>
      </c>
      <c r="AB17" s="5">
        <f ca="1"/>
        <v>3</v>
      </c>
      <c r="AC17" s="5" t="str">
        <f ca="1"/>
        <v>"z"</v>
      </c>
      <c r="AD17" s="5" t="str">
        <f ca="1"/>
        <v>z</v>
      </c>
      <c r="AE17" s="5" t="b">
        <f ca="1"/>
        <v>1</v>
      </c>
      <c r="AF17" s="5"/>
      <c r="AG17" s="5"/>
      <c r="AH17" s="5"/>
      <c r="AI17" s="5"/>
      <c r="AJ17" s="5"/>
      <c r="AK17" s="5"/>
      <c r="AL17" s="5"/>
      <c r="AM17" s="5"/>
      <c r="AN17" s="5"/>
      <c r="AO17" s="5"/>
      <c r="AP17" s="5"/>
    </row>
    <row r="18" spans="2:42" x14ac:dyDescent="0.35">
      <c r="B18" s="52" cm="1">
        <f t="array" aca="1" ref="B18" ca="1">FileSize(Folder&amp;Tests[[#This Row],[FileName]])</f>
        <v>21</v>
      </c>
      <c r="C18" s="32">
        <v>5</v>
      </c>
      <c r="D18" s="109" t="b">
        <v>1</v>
      </c>
      <c r="E18" s="23" t="s">
        <v>103</v>
      </c>
      <c r="F18" s="22" t="b">
        <v>1</v>
      </c>
      <c r="G18" s="24" t="s">
        <v>81</v>
      </c>
      <c r="H18" s="24" t="b">
        <v>0</v>
      </c>
      <c r="I18" s="24" t="s">
        <v>81</v>
      </c>
      <c r="J18" s="24" t="s">
        <v>81</v>
      </c>
      <c r="K18" s="24" t="b">
        <v>1</v>
      </c>
      <c r="L18" s="24"/>
      <c r="M18" s="22">
        <v>1</v>
      </c>
      <c r="N18" s="22">
        <v>1</v>
      </c>
      <c r="O18" s="22">
        <v>0</v>
      </c>
      <c r="P18" s="22">
        <v>0</v>
      </c>
      <c r="Q18" s="22"/>
      <c r="R18" s="22"/>
      <c r="S18" s="22"/>
      <c r="T18" s="22"/>
      <c r="U18" s="22" t="s">
        <v>82</v>
      </c>
      <c r="V18" s="29"/>
      <c r="W18" s="40"/>
      <c r="X18" t="str">
        <f ca="1"/>
        <v xml:space="preserve">    Dim TestDescription As String</v>
      </c>
      <c r="Y18" t="str">
        <v/>
      </c>
      <c r="Z18" s="5"/>
      <c r="AB18" s="5"/>
      <c r="AC18" s="5"/>
      <c r="AD18" s="5"/>
      <c r="AE18" s="5"/>
      <c r="AF18" s="5"/>
      <c r="AG18" s="5"/>
      <c r="AH18" s="5"/>
      <c r="AI18" s="5"/>
      <c r="AJ18" s="5"/>
      <c r="AK18" s="5"/>
      <c r="AL18" s="5"/>
      <c r="AM18" s="5"/>
      <c r="AN18" s="5"/>
      <c r="AO18" s="5"/>
      <c r="AP18" s="5"/>
    </row>
    <row r="19" spans="2:42" x14ac:dyDescent="0.35">
      <c r="B19" s="52" cm="1">
        <f t="array" aca="1" ref="B19" ca="1">FileSize(Folder&amp;Tests[[#This Row],[FileName]])</f>
        <v>23</v>
      </c>
      <c r="C19" s="32">
        <v>6</v>
      </c>
      <c r="D19" s="109" t="b">
        <v>1</v>
      </c>
      <c r="E19" s="23" t="s">
        <v>104</v>
      </c>
      <c r="F19" s="22" t="b">
        <v>1</v>
      </c>
      <c r="G19" s="24" t="s">
        <v>84</v>
      </c>
      <c r="H19" s="24" t="b">
        <v>1</v>
      </c>
      <c r="I19" s="24" t="s">
        <v>81</v>
      </c>
      <c r="J19" s="24" t="s">
        <v>81</v>
      </c>
      <c r="K19" s="24" t="b">
        <v>1</v>
      </c>
      <c r="L19" s="24"/>
      <c r="M19" s="22">
        <v>1</v>
      </c>
      <c r="N19" s="22">
        <v>1</v>
      </c>
      <c r="O19" s="22">
        <v>0</v>
      </c>
      <c r="P19" s="22">
        <v>0</v>
      </c>
      <c r="Q19" s="22"/>
      <c r="R19" s="22"/>
      <c r="S19" s="22"/>
      <c r="T19" s="22"/>
      <c r="U19" s="22" t="s">
        <v>82</v>
      </c>
      <c r="V19" s="27"/>
      <c r="W19" s="40"/>
      <c r="X19" t="str">
        <f ca="1"/>
        <v xml:space="preserve">    Dim TestRes As Boolean</v>
      </c>
      <c r="Y19" t="str">
        <v/>
      </c>
      <c r="Z19" s="5"/>
      <c r="AB19" s="5"/>
      <c r="AC19" s="5"/>
      <c r="AD19" s="5"/>
      <c r="AE19" s="5"/>
      <c r="AF19" s="5"/>
      <c r="AG19" s="5"/>
      <c r="AH19" s="5"/>
      <c r="AI19" s="5"/>
      <c r="AJ19" s="5"/>
      <c r="AK19" s="5"/>
      <c r="AL19" s="5"/>
      <c r="AM19" s="5"/>
      <c r="AN19" s="5"/>
      <c r="AO19" s="5"/>
      <c r="AP19" s="5"/>
    </row>
    <row r="20" spans="2:42" x14ac:dyDescent="0.35">
      <c r="B20" s="52" cm="1">
        <f t="array" aca="1" ref="B20" ca="1">FileSize(Folder&amp;Tests[[#This Row],[FileName]])</f>
        <v>23</v>
      </c>
      <c r="C20" s="32">
        <v>7</v>
      </c>
      <c r="D20" s="109" t="b">
        <v>1</v>
      </c>
      <c r="E20" s="23" t="s">
        <v>105</v>
      </c>
      <c r="F20" s="22" t="b">
        <v>1</v>
      </c>
      <c r="G20" s="24" t="s">
        <v>81</v>
      </c>
      <c r="H20" s="24" t="b">
        <v>0</v>
      </c>
      <c r="I20" s="24" t="s">
        <v>81</v>
      </c>
      <c r="J20" s="24" t="s">
        <v>81</v>
      </c>
      <c r="K20" s="24" t="b">
        <v>1</v>
      </c>
      <c r="L20" s="24"/>
      <c r="M20" s="22">
        <v>1</v>
      </c>
      <c r="N20" s="22">
        <v>1</v>
      </c>
      <c r="O20" s="22">
        <v>0</v>
      </c>
      <c r="P20" s="22">
        <v>0</v>
      </c>
      <c r="Q20" s="22"/>
      <c r="R20" s="22"/>
      <c r="S20" s="22"/>
      <c r="T20" s="22"/>
      <c r="U20" s="22" t="s">
        <v>82</v>
      </c>
      <c r="V20" s="29"/>
      <c r="W20" s="40"/>
      <c r="X20" t="str">
        <f ca="1"/>
        <v xml:space="preserve">    Dim WhatDiffers As String</v>
      </c>
      <c r="Y20" t="str">
        <v/>
      </c>
      <c r="Z20" s="5"/>
      <c r="AB20" s="5"/>
      <c r="AC20" s="5"/>
      <c r="AD20" s="5"/>
      <c r="AE20" s="5"/>
      <c r="AF20" s="5"/>
      <c r="AG20" s="5"/>
      <c r="AH20" s="5"/>
      <c r="AI20" s="5"/>
      <c r="AJ20" s="5"/>
      <c r="AK20" s="5"/>
      <c r="AL20" s="5"/>
      <c r="AM20" s="5"/>
      <c r="AN20" s="5"/>
      <c r="AO20" s="5"/>
      <c r="AP20" s="5"/>
    </row>
    <row r="21" spans="2:42" x14ac:dyDescent="0.35">
      <c r="B21" s="52" cm="1">
        <f t="array" aca="1" ref="B21" ca="1">FileSize(Folder&amp;Tests[[#This Row],[FileName]])</f>
        <v>27</v>
      </c>
      <c r="C21" s="32">
        <v>8</v>
      </c>
      <c r="D21" s="109" t="b">
        <v>1</v>
      </c>
      <c r="E21" s="23" t="s">
        <v>106</v>
      </c>
      <c r="F21" s="22" t="b">
        <v>1</v>
      </c>
      <c r="G21" s="24" t="s">
        <v>81</v>
      </c>
      <c r="H21" s="24" t="b">
        <v>0</v>
      </c>
      <c r="I21" s="24" t="s">
        <v>81</v>
      </c>
      <c r="J21" s="24" t="s">
        <v>206</v>
      </c>
      <c r="K21" s="24" t="b">
        <v>1</v>
      </c>
      <c r="L21" s="24"/>
      <c r="M21" s="22">
        <v>1</v>
      </c>
      <c r="N21" s="22">
        <v>1</v>
      </c>
      <c r="O21" s="22">
        <v>0</v>
      </c>
      <c r="P21" s="22">
        <v>0</v>
      </c>
      <c r="Q21" s="22"/>
      <c r="R21" s="22"/>
      <c r="S21" s="22"/>
      <c r="T21" s="22"/>
      <c r="U21" s="22" t="s">
        <v>82</v>
      </c>
      <c r="V21" s="29"/>
      <c r="W21" s="40"/>
      <c r="X21" t="str">
        <f ca="1"/>
        <v/>
      </c>
      <c r="Y21" t="str">
        <v/>
      </c>
      <c r="Z21" s="5"/>
      <c r="AB21" s="5"/>
      <c r="AC21" s="5"/>
      <c r="AD21" s="5"/>
      <c r="AE21" s="5"/>
      <c r="AF21" s="5"/>
      <c r="AG21" s="5"/>
      <c r="AH21" s="5"/>
      <c r="AI21" s="5"/>
      <c r="AJ21" s="5"/>
      <c r="AK21" s="5"/>
      <c r="AL21" s="5"/>
      <c r="AM21" s="5"/>
      <c r="AN21" s="5"/>
      <c r="AO21" s="5"/>
      <c r="AP21" s="5"/>
    </row>
    <row r="22" spans="2:42" x14ac:dyDescent="0.35">
      <c r="B22" s="52" cm="1">
        <f t="array" aca="1" ref="B22" ca="1">FileSize(Folder&amp;Tests[[#This Row],[FileName]])</f>
        <v>28</v>
      </c>
      <c r="C22" s="32">
        <v>9</v>
      </c>
      <c r="D22" s="109" t="b">
        <v>1</v>
      </c>
      <c r="E22" s="23" t="s">
        <v>107</v>
      </c>
      <c r="F22" s="22" t="b">
        <v>1</v>
      </c>
      <c r="G22" s="24" t="s">
        <v>81</v>
      </c>
      <c r="H22" s="24" t="b">
        <v>0</v>
      </c>
      <c r="I22" s="24" t="s">
        <v>81</v>
      </c>
      <c r="J22" s="24" t="s">
        <v>207</v>
      </c>
      <c r="K22" s="24" t="b">
        <v>1</v>
      </c>
      <c r="L22" s="24"/>
      <c r="M22" s="22">
        <v>1</v>
      </c>
      <c r="N22" s="22">
        <v>1</v>
      </c>
      <c r="O22" s="22">
        <v>0</v>
      </c>
      <c r="P22" s="22">
        <v>0</v>
      </c>
      <c r="Q22" s="22"/>
      <c r="R22" s="22"/>
      <c r="S22" s="22"/>
      <c r="T22" s="22"/>
      <c r="U22" s="22" t="s">
        <v>82</v>
      </c>
      <c r="V22" s="29"/>
      <c r="W22" s="40"/>
      <c r="X22" t="str">
        <f ca="1"/>
        <v xml:space="preserve">    On Error GoTo ErrHandler</v>
      </c>
      <c r="Y22" t="str">
        <v/>
      </c>
      <c r="Z22" s="5"/>
      <c r="AB22" s="5"/>
      <c r="AC22" s="5"/>
      <c r="AD22" s="5"/>
      <c r="AE22" s="5"/>
      <c r="AF22" s="5"/>
      <c r="AG22" s="5"/>
      <c r="AH22" s="5"/>
      <c r="AI22" s="5"/>
      <c r="AJ22" s="5"/>
      <c r="AK22" s="5"/>
      <c r="AL22" s="5"/>
      <c r="AM22" s="5"/>
      <c r="AN22" s="5"/>
      <c r="AO22" s="5"/>
      <c r="AP22" s="5"/>
    </row>
    <row r="23" spans="2:42" x14ac:dyDescent="0.35">
      <c r="B23" s="52" cm="1">
        <f t="array" aca="1" ref="B23" ca="1">FileSize(Folder&amp;Tests[[#This Row],[FileName]])</f>
        <v>27</v>
      </c>
      <c r="C23" s="32">
        <v>10</v>
      </c>
      <c r="D23" s="109" t="b">
        <v>1</v>
      </c>
      <c r="E23" s="23" t="s">
        <v>108</v>
      </c>
      <c r="F23" s="22" t="b">
        <v>1</v>
      </c>
      <c r="G23" s="24" t="s">
        <v>81</v>
      </c>
      <c r="H23" s="24" t="b">
        <v>0</v>
      </c>
      <c r="I23" s="24" t="s">
        <v>81</v>
      </c>
      <c r="J23" s="24" t="s">
        <v>81</v>
      </c>
      <c r="K23" s="24" t="b">
        <v>1</v>
      </c>
      <c r="L23" s="24"/>
      <c r="M23" s="22">
        <v>1</v>
      </c>
      <c r="N23" s="22">
        <v>1</v>
      </c>
      <c r="O23" s="22">
        <v>0</v>
      </c>
      <c r="P23" s="22">
        <v>0</v>
      </c>
      <c r="Q23" s="22"/>
      <c r="R23" s="22"/>
      <c r="S23" s="22"/>
      <c r="T23" s="22"/>
      <c r="U23" s="22" t="s">
        <v>82</v>
      </c>
      <c r="V23" s="29"/>
      <c r="W23" s="40"/>
      <c r="X23" t="str">
        <f ca="1"/>
        <v xml:space="preserve">    TestDescription = "test keep quotes"</v>
      </c>
      <c r="Y23" t="str">
        <v/>
      </c>
      <c r="Z23" s="5"/>
      <c r="AB23" s="5"/>
      <c r="AC23" s="5"/>
      <c r="AD23" s="5"/>
      <c r="AE23" s="5"/>
      <c r="AF23" s="5"/>
      <c r="AG23" s="5"/>
      <c r="AH23" s="5"/>
      <c r="AI23" s="5"/>
      <c r="AJ23" s="5"/>
      <c r="AK23" s="5"/>
      <c r="AL23" s="5"/>
      <c r="AM23" s="5"/>
      <c r="AN23" s="5"/>
      <c r="AO23" s="5"/>
      <c r="AP23" s="5"/>
    </row>
    <row r="24" spans="2:42" x14ac:dyDescent="0.35">
      <c r="B24" s="52" cm="1">
        <f t="array" aca="1" ref="B24" ca="1">FileSize(Folder&amp;Tests[[#This Row],[FileName]])</f>
        <v>27</v>
      </c>
      <c r="C24" s="32">
        <v>11</v>
      </c>
      <c r="D24" s="109" t="b">
        <v>1</v>
      </c>
      <c r="E24" s="23" t="s">
        <v>109</v>
      </c>
      <c r="F24" s="22" t="b">
        <v>1</v>
      </c>
      <c r="G24" s="24" t="s">
        <v>81</v>
      </c>
      <c r="H24" s="24" t="b">
        <v>0</v>
      </c>
      <c r="I24" s="24" t="s">
        <v>81</v>
      </c>
      <c r="J24" s="24" t="s">
        <v>81</v>
      </c>
      <c r="K24" s="24" t="b">
        <v>1</v>
      </c>
      <c r="L24" s="24"/>
      <c r="M24" s="22">
        <v>1</v>
      </c>
      <c r="N24" s="22">
        <v>1</v>
      </c>
      <c r="O24" s="22">
        <v>0</v>
      </c>
      <c r="P24" s="22">
        <v>0</v>
      </c>
      <c r="Q24" s="22"/>
      <c r="R24" s="22"/>
      <c r="S24" s="22"/>
      <c r="T24" s="22"/>
      <c r="U24" s="22" t="s">
        <v>82</v>
      </c>
      <c r="V24" s="29"/>
      <c r="W24" s="40"/>
      <c r="X24" t="str">
        <f ca="1"/>
        <v xml:space="preserve">    Expected = HStack( _</v>
      </c>
      <c r="Y24" t="str">
        <v/>
      </c>
      <c r="Z24" s="5"/>
      <c r="AB24" s="5"/>
      <c r="AC24" s="5"/>
      <c r="AD24" s="5"/>
      <c r="AE24" s="5"/>
      <c r="AF24" s="5"/>
      <c r="AG24" s="5"/>
      <c r="AH24" s="5"/>
      <c r="AI24" s="5"/>
      <c r="AJ24" s="5"/>
      <c r="AK24" s="5"/>
      <c r="AL24" s="5"/>
      <c r="AM24" s="5"/>
      <c r="AN24" s="5"/>
      <c r="AO24" s="5"/>
      <c r="AP24" s="5"/>
    </row>
    <row r="25" spans="2:42" x14ac:dyDescent="0.35">
      <c r="B25" s="52" cm="1">
        <f t="array" aca="1" ref="B25" ca="1">FileSize(Folder&amp;Tests[[#This Row],[FileName]])</f>
        <v>33</v>
      </c>
      <c r="C25" s="32">
        <v>12</v>
      </c>
      <c r="D25" s="109" t="b">
        <v>1</v>
      </c>
      <c r="E25" s="23" t="s">
        <v>111</v>
      </c>
      <c r="F25" s="22" t="b">
        <v>1</v>
      </c>
      <c r="G25" s="24" t="s">
        <v>81</v>
      </c>
      <c r="H25" s="24" t="b">
        <v>0</v>
      </c>
      <c r="I25" s="24" t="s">
        <v>81</v>
      </c>
      <c r="J25" s="24" t="s">
        <v>81</v>
      </c>
      <c r="K25" s="24" t="b">
        <v>1</v>
      </c>
      <c r="L25" s="24"/>
      <c r="M25" s="22">
        <v>1</v>
      </c>
      <c r="N25" s="22">
        <v>1</v>
      </c>
      <c r="O25" s="22">
        <v>0</v>
      </c>
      <c r="P25" s="22">
        <v>0</v>
      </c>
      <c r="Q25" s="22"/>
      <c r="R25" s="22"/>
      <c r="S25" s="22"/>
      <c r="T25" s="22"/>
      <c r="U25" s="22" t="s">
        <v>82</v>
      </c>
      <c r="V25" s="29"/>
      <c r="W25" s="40"/>
      <c r="X25" t="str">
        <f ca="1"/>
        <v>Array("Col1",1#,2#,3#), _</v>
      </c>
      <c r="Y25" t="str">
        <v/>
      </c>
      <c r="Z25" s="5"/>
      <c r="AB25" s="5"/>
      <c r="AC25" s="5"/>
      <c r="AD25" s="5"/>
      <c r="AE25" s="5"/>
      <c r="AF25" s="5"/>
      <c r="AG25" s="5"/>
      <c r="AH25" s="5"/>
      <c r="AI25" s="5"/>
      <c r="AJ25" s="5"/>
      <c r="AK25" s="5"/>
      <c r="AL25" s="5"/>
      <c r="AM25" s="5"/>
      <c r="AN25" s="5"/>
      <c r="AO25" s="5"/>
      <c r="AP25" s="5"/>
    </row>
    <row r="26" spans="2:42" x14ac:dyDescent="0.35">
      <c r="B26" s="52" cm="1">
        <f t="array" aca="1" ref="B26" ca="1">FileSize(Folder&amp;Tests[[#This Row],[FileName]])</f>
        <v>35</v>
      </c>
      <c r="C26" s="32">
        <v>13</v>
      </c>
      <c r="D26" s="109" t="b">
        <v>1</v>
      </c>
      <c r="E26" s="23" t="s">
        <v>112</v>
      </c>
      <c r="F26" s="22" t="b">
        <v>1</v>
      </c>
      <c r="G26" s="24" t="s">
        <v>81</v>
      </c>
      <c r="H26" s="24" t="b">
        <v>0</v>
      </c>
      <c r="I26" s="24" t="s">
        <v>81</v>
      </c>
      <c r="J26" s="24" t="s">
        <v>81</v>
      </c>
      <c r="K26" s="24" t="b">
        <v>1</v>
      </c>
      <c r="L26" s="24"/>
      <c r="M26" s="22">
        <v>1</v>
      </c>
      <c r="N26" s="22">
        <v>1</v>
      </c>
      <c r="O26" s="22">
        <v>0</v>
      </c>
      <c r="P26" s="22">
        <v>0</v>
      </c>
      <c r="Q26" s="22"/>
      <c r="R26" s="22"/>
      <c r="S26" s="22"/>
      <c r="T26" s="22"/>
      <c r="U26" s="22" t="s">
        <v>82</v>
      </c>
      <c r="V26" s="29"/>
      <c r="W26" s="40"/>
      <c r="X26" t="str">
        <f ca="1"/>
        <v>Array("""Col2""","""x""","""y""","""z"""), _</v>
      </c>
      <c r="Y26" t="str">
        <v/>
      </c>
      <c r="Z26" s="5"/>
      <c r="AB26" s="5"/>
      <c r="AC26" s="5"/>
      <c r="AD26" s="5"/>
      <c r="AE26" s="5"/>
      <c r="AF26" s="5"/>
      <c r="AG26" s="5"/>
      <c r="AH26" s="5"/>
      <c r="AI26" s="5"/>
      <c r="AJ26" s="5"/>
      <c r="AK26" s="5"/>
      <c r="AL26" s="5"/>
      <c r="AM26" s="5"/>
      <c r="AN26" s="5"/>
      <c r="AO26" s="5"/>
      <c r="AP26" s="5"/>
    </row>
    <row r="27" spans="2:42" x14ac:dyDescent="0.35">
      <c r="B27" s="52" cm="1">
        <f t="array" aca="1" ref="B27" ca="1">FileSize(Folder&amp;Tests[[#This Row],[FileName]])</f>
        <v>35</v>
      </c>
      <c r="C27" s="32">
        <v>14</v>
      </c>
      <c r="D27" s="109" t="b">
        <v>1</v>
      </c>
      <c r="E27" s="23" t="s">
        <v>113</v>
      </c>
      <c r="F27" s="22" t="b">
        <v>1</v>
      </c>
      <c r="G27" s="24" t="s">
        <v>81</v>
      </c>
      <c r="H27" s="24" t="b">
        <v>0</v>
      </c>
      <c r="I27" s="24" t="s">
        <v>81</v>
      </c>
      <c r="J27" s="24" t="s">
        <v>81</v>
      </c>
      <c r="K27" s="24" t="b">
        <v>1</v>
      </c>
      <c r="L27" s="24"/>
      <c r="M27" s="22">
        <v>1</v>
      </c>
      <c r="N27" s="22">
        <v>1</v>
      </c>
      <c r="O27" s="22">
        <v>0</v>
      </c>
      <c r="P27" s="22">
        <v>0</v>
      </c>
      <c r="Q27" s="22"/>
      <c r="R27" s="22"/>
      <c r="S27" s="22"/>
      <c r="T27" s="22"/>
      <c r="U27" s="22" t="s">
        <v>82</v>
      </c>
      <c r="V27" s="29"/>
      <c r="W27" s="40"/>
      <c r="X27" t="str">
        <f ca="1"/>
        <v>Array("Col3","x","y","z"), _</v>
      </c>
      <c r="Y27" t="str">
        <v/>
      </c>
      <c r="Z27" s="5"/>
      <c r="AB27" s="5"/>
      <c r="AC27" s="5"/>
      <c r="AD27" s="5"/>
      <c r="AE27" s="5"/>
      <c r="AF27" s="5"/>
      <c r="AG27" s="5"/>
      <c r="AH27" s="5"/>
      <c r="AI27" s="5"/>
      <c r="AJ27" s="5"/>
      <c r="AK27" s="5"/>
      <c r="AL27" s="5"/>
      <c r="AM27" s="5"/>
      <c r="AN27" s="5"/>
      <c r="AO27" s="5"/>
      <c r="AP27" s="5"/>
    </row>
    <row r="28" spans="2:42" x14ac:dyDescent="0.35">
      <c r="B28" s="52" cm="1">
        <f t="array" aca="1" ref="B28" ca="1">FileSize(Folder&amp;Tests[[#This Row],[FileName]])</f>
        <v>32</v>
      </c>
      <c r="C28" s="32">
        <v>15</v>
      </c>
      <c r="D28" s="109" t="b">
        <v>1</v>
      </c>
      <c r="E28" s="23" t="s">
        <v>114</v>
      </c>
      <c r="F28" s="22" t="b">
        <v>1</v>
      </c>
      <c r="G28" s="24" t="s">
        <v>81</v>
      </c>
      <c r="H28" s="24" t="b">
        <v>0</v>
      </c>
      <c r="I28" s="24" t="s">
        <v>81</v>
      </c>
      <c r="J28" s="24" t="s">
        <v>81</v>
      </c>
      <c r="K28" s="24" t="b">
        <v>1</v>
      </c>
      <c r="L28" s="24"/>
      <c r="M28" s="22">
        <v>1</v>
      </c>
      <c r="N28" s="22">
        <v>1</v>
      </c>
      <c r="O28" s="22">
        <v>0</v>
      </c>
      <c r="P28" s="22">
        <v>0</v>
      </c>
      <c r="Q28" s="22"/>
      <c r="R28" s="22"/>
      <c r="S28" s="22"/>
      <c r="T28" s="22"/>
      <c r="U28" s="22" t="s">
        <v>82</v>
      </c>
      <c r="V28" s="29"/>
      <c r="W28" s="40"/>
      <c r="X28" t="str">
        <f ca="1"/>
        <v>Array("Col4",True,False,True))</v>
      </c>
      <c r="Y28" t="str">
        <v/>
      </c>
      <c r="Z28" s="5"/>
      <c r="AB28" s="5"/>
      <c r="AC28" s="5"/>
      <c r="AD28" s="5"/>
      <c r="AE28" s="5"/>
      <c r="AF28" s="5"/>
      <c r="AG28" s="5"/>
      <c r="AH28" s="5"/>
      <c r="AI28" s="5"/>
      <c r="AJ28" s="5"/>
      <c r="AK28" s="5"/>
      <c r="AL28" s="5"/>
      <c r="AM28" s="5"/>
      <c r="AN28" s="5"/>
      <c r="AO28" s="5"/>
      <c r="AP28" s="5"/>
    </row>
    <row r="29" spans="2:42" x14ac:dyDescent="0.35">
      <c r="B29" s="52" cm="1">
        <f t="array" aca="1" ref="B29" ca="1">FileSize(Folder&amp;Tests[[#This Row],[FileName]])</f>
        <v>35</v>
      </c>
      <c r="C29" s="32">
        <v>16</v>
      </c>
      <c r="D29" s="109" t="b">
        <v>1</v>
      </c>
      <c r="E29" s="23" t="s">
        <v>115</v>
      </c>
      <c r="F29" s="22" t="b">
        <v>1</v>
      </c>
      <c r="G29" s="24" t="s">
        <v>81</v>
      </c>
      <c r="H29" s="24" t="b">
        <v>0</v>
      </c>
      <c r="I29" s="24" t="s">
        <v>81</v>
      </c>
      <c r="J29" s="24" t="s">
        <v>81</v>
      </c>
      <c r="K29" s="24" t="b">
        <v>1</v>
      </c>
      <c r="L29" s="24"/>
      <c r="M29" s="22">
        <v>1</v>
      </c>
      <c r="N29" s="22">
        <v>1</v>
      </c>
      <c r="O29" s="22">
        <v>0</v>
      </c>
      <c r="P29" s="22">
        <v>0</v>
      </c>
      <c r="Q29" s="22"/>
      <c r="R29" s="22"/>
      <c r="S29" s="22"/>
      <c r="T29" s="22"/>
      <c r="U29" s="22" t="s">
        <v>82</v>
      </c>
      <c r="V29" s="29"/>
      <c r="W29" s="40"/>
      <c r="X29" t="str">
        <f ca="1"/>
        <v xml:space="preserve">    FileName =  "test_keep_quotes.csv"</v>
      </c>
      <c r="Y29" t="str">
        <v/>
      </c>
      <c r="Z29" s="5"/>
      <c r="AB29" s="5"/>
      <c r="AC29" s="5"/>
      <c r="AD29" s="5"/>
      <c r="AE29" s="5"/>
      <c r="AF29" s="5"/>
      <c r="AG29" s="5"/>
      <c r="AH29" s="5"/>
      <c r="AI29" s="5"/>
      <c r="AJ29" s="5"/>
      <c r="AK29" s="5"/>
      <c r="AL29" s="5"/>
      <c r="AM29" s="5"/>
      <c r="AN29" s="5"/>
      <c r="AO29" s="5"/>
      <c r="AP29" s="5"/>
    </row>
    <row r="30" spans="2:42" x14ac:dyDescent="0.35">
      <c r="B30" s="52" cm="1">
        <f t="array" aca="1" ref="B30" ca="1">FileSize(Folder&amp;Tests[[#This Row],[FileName]])</f>
        <v>37</v>
      </c>
      <c r="C30" s="32">
        <v>17</v>
      </c>
      <c r="D30" s="109" t="b">
        <v>1</v>
      </c>
      <c r="E30" s="23" t="s">
        <v>118</v>
      </c>
      <c r="F30" s="22" t="b">
        <v>1</v>
      </c>
      <c r="G30" s="24" t="s">
        <v>81</v>
      </c>
      <c r="H30" s="24" t="b">
        <v>0</v>
      </c>
      <c r="I30" s="24" t="s">
        <v>81</v>
      </c>
      <c r="J30" s="24" t="s">
        <v>81</v>
      </c>
      <c r="K30" s="24" t="b">
        <v>1</v>
      </c>
      <c r="L30" s="24"/>
      <c r="M30" s="22">
        <v>1</v>
      </c>
      <c r="N30" s="22">
        <v>1</v>
      </c>
      <c r="O30" s="22">
        <v>0</v>
      </c>
      <c r="P30" s="22">
        <v>0</v>
      </c>
      <c r="Q30" s="22"/>
      <c r="R30" s="22"/>
      <c r="S30" s="22"/>
      <c r="T30" s="22"/>
      <c r="U30" s="22" t="s">
        <v>82</v>
      </c>
      <c r="V30" s="29"/>
      <c r="W30" s="40"/>
      <c r="X30" t="str">
        <f ca="1"/>
        <v xml:space="preserve">    TestRes = TestCSVRead(274, TestDescription, Expected, Folder &amp; FileName, Observed, WhatDiffers, _</v>
      </c>
      <c r="Y30" t="str">
        <v/>
      </c>
      <c r="Z30" s="5"/>
      <c r="AB30" s="5"/>
      <c r="AC30" s="5"/>
      <c r="AD30" s="5"/>
      <c r="AE30" s="5"/>
      <c r="AF30" s="5"/>
      <c r="AG30" s="5"/>
      <c r="AH30" s="5"/>
      <c r="AI30" s="5"/>
      <c r="AJ30" s="5"/>
      <c r="AK30" s="5"/>
      <c r="AL30" s="5"/>
      <c r="AM30" s="5"/>
      <c r="AN30" s="5"/>
      <c r="AO30" s="5"/>
      <c r="AP30" s="5"/>
    </row>
    <row r="31" spans="2:42" x14ac:dyDescent="0.35">
      <c r="B31" s="52" cm="1">
        <f t="array" aca="1" ref="B31" ca="1">FileSize(Folder&amp;Tests[[#This Row],[FileName]])</f>
        <v>37</v>
      </c>
      <c r="C31" s="32">
        <v>18</v>
      </c>
      <c r="D31" s="109" t="b">
        <v>1</v>
      </c>
      <c r="E31" s="23" t="s">
        <v>119</v>
      </c>
      <c r="F31" s="22" t="b">
        <v>1</v>
      </c>
      <c r="G31" s="24" t="s">
        <v>84</v>
      </c>
      <c r="H31" s="24" t="b">
        <v>0</v>
      </c>
      <c r="I31" s="24" t="s">
        <v>81</v>
      </c>
      <c r="J31" s="24" t="s">
        <v>81</v>
      </c>
      <c r="K31" s="24" t="b">
        <v>1</v>
      </c>
      <c r="L31" s="24"/>
      <c r="M31" s="22">
        <v>1</v>
      </c>
      <c r="N31" s="22">
        <v>1</v>
      </c>
      <c r="O31" s="22">
        <v>0</v>
      </c>
      <c r="P31" s="22">
        <v>0</v>
      </c>
      <c r="Q31" s="22"/>
      <c r="R31" s="22"/>
      <c r="S31" s="22"/>
      <c r="T31" s="22"/>
      <c r="U31" s="22" t="s">
        <v>82</v>
      </c>
      <c r="V31" s="29"/>
      <c r="W31" s="40"/>
      <c r="X31" t="str">
        <f ca="1"/>
        <v xml:space="preserve">        ConvertTypes := HStack(Array(1#,2#,3#,4#),Array(True,"K",True,True)), _</v>
      </c>
      <c r="Y31" t="str">
        <v/>
      </c>
      <c r="Z31" s="5"/>
      <c r="AB31" s="5"/>
      <c r="AC31" s="5"/>
      <c r="AD31" s="5"/>
      <c r="AE31" s="5"/>
      <c r="AF31" s="5"/>
      <c r="AG31" s="5"/>
      <c r="AH31" s="5"/>
      <c r="AI31" s="5"/>
      <c r="AJ31" s="5"/>
      <c r="AK31" s="5"/>
      <c r="AL31" s="5"/>
      <c r="AM31" s="5"/>
      <c r="AN31" s="5"/>
      <c r="AO31" s="5"/>
      <c r="AP31" s="5"/>
    </row>
    <row r="32" spans="2:42" x14ac:dyDescent="0.35">
      <c r="B32" s="52" cm="1">
        <f t="array" aca="1" ref="B32" ca="1">FileSize(Folder&amp;Tests[[#This Row],[FileName]])</f>
        <v>37</v>
      </c>
      <c r="C32" s="32">
        <v>19</v>
      </c>
      <c r="D32" s="109" t="b">
        <v>1</v>
      </c>
      <c r="E32" s="23" t="s">
        <v>123</v>
      </c>
      <c r="F32" s="22" t="b">
        <v>1</v>
      </c>
      <c r="G32" s="24" t="s">
        <v>81</v>
      </c>
      <c r="H32" s="24" t="b">
        <v>0</v>
      </c>
      <c r="I32" s="24" t="s">
        <v>81</v>
      </c>
      <c r="J32" s="24" t="s">
        <v>81</v>
      </c>
      <c r="K32" s="24" t="b">
        <v>1</v>
      </c>
      <c r="L32" s="24"/>
      <c r="M32" s="22">
        <v>1</v>
      </c>
      <c r="N32" s="22">
        <v>1</v>
      </c>
      <c r="O32" s="22">
        <v>0</v>
      </c>
      <c r="P32" s="22">
        <v>0</v>
      </c>
      <c r="Q32" s="22"/>
      <c r="R32" s="22"/>
      <c r="S32" s="24" t="s">
        <v>254</v>
      </c>
      <c r="T32" s="22"/>
      <c r="U32" s="22" t="s">
        <v>82</v>
      </c>
      <c r="V32" s="29"/>
      <c r="W32" s="40"/>
      <c r="X32" t="str">
        <f ca="1"/>
        <v xml:space="preserve">        IgnoreEmptyLines := False, _</v>
      </c>
      <c r="Y32" t="str">
        <v/>
      </c>
      <c r="Z32" s="5"/>
      <c r="AB32" s="5"/>
      <c r="AC32" s="5"/>
      <c r="AD32" s="5"/>
      <c r="AE32" s="5"/>
      <c r="AF32" s="5"/>
      <c r="AG32" s="5"/>
      <c r="AH32" s="5"/>
      <c r="AI32" s="5"/>
      <c r="AJ32" s="5"/>
      <c r="AK32" s="5"/>
      <c r="AL32" s="5"/>
      <c r="AM32" s="5"/>
      <c r="AN32" s="5"/>
      <c r="AO32" s="5"/>
      <c r="AP32" s="5"/>
    </row>
    <row r="33" spans="2:42" x14ac:dyDescent="0.35">
      <c r="B33" s="52" cm="1">
        <f t="array" aca="1" ref="B33" ca="1">FileSize(Folder&amp;Tests[[#This Row],[FileName]])</f>
        <v>35</v>
      </c>
      <c r="C33" s="32">
        <v>20</v>
      </c>
      <c r="D33" s="109" t="b">
        <v>1</v>
      </c>
      <c r="E33" s="23" t="s">
        <v>124</v>
      </c>
      <c r="F33" s="22" t="b">
        <v>1</v>
      </c>
      <c r="G33" s="24" t="s">
        <v>81</v>
      </c>
      <c r="H33" s="24" t="b">
        <v>0</v>
      </c>
      <c r="I33" s="24" t="s">
        <v>81</v>
      </c>
      <c r="J33" s="24" t="s">
        <v>81</v>
      </c>
      <c r="K33" s="24" t="b">
        <v>1</v>
      </c>
      <c r="L33" s="24"/>
      <c r="M33" s="22">
        <v>1</v>
      </c>
      <c r="N33" s="22">
        <v>1</v>
      </c>
      <c r="O33" s="22">
        <v>0</v>
      </c>
      <c r="P33" s="22">
        <v>0</v>
      </c>
      <c r="Q33" s="22"/>
      <c r="R33" s="22"/>
      <c r="S33" s="22"/>
      <c r="T33" s="22"/>
      <c r="U33" s="22" t="s">
        <v>82</v>
      </c>
      <c r="V33" s="29"/>
      <c r="W33" s="40"/>
      <c r="X33" t="str">
        <f ca="1"/>
        <v xml:space="preserve">        ShowMissingsAs := Empty)</v>
      </c>
      <c r="Y33" t="str">
        <v/>
      </c>
      <c r="Z33" s="5"/>
      <c r="AB33" s="5"/>
      <c r="AC33" s="5"/>
      <c r="AD33" s="5"/>
      <c r="AE33" s="5"/>
      <c r="AF33" s="5"/>
      <c r="AG33" s="5"/>
      <c r="AH33" s="5"/>
      <c r="AI33" s="5"/>
      <c r="AJ33" s="5"/>
      <c r="AK33" s="5"/>
      <c r="AL33" s="5"/>
      <c r="AM33" s="5"/>
      <c r="AN33" s="5"/>
      <c r="AO33" s="5"/>
      <c r="AP33" s="5"/>
    </row>
    <row r="34" spans="2:42" x14ac:dyDescent="0.35">
      <c r="B34" s="52" cm="1">
        <f t="array" aca="1" ref="B34" ca="1">FileSize(Folder&amp;Tests[[#This Row],[FileName]])</f>
        <v>41</v>
      </c>
      <c r="C34" s="32">
        <v>21</v>
      </c>
      <c r="D34" s="109" t="b">
        <v>1</v>
      </c>
      <c r="E34" s="23" t="s">
        <v>125</v>
      </c>
      <c r="F34" s="22" t="b">
        <v>1</v>
      </c>
      <c r="G34" s="24" t="s">
        <v>81</v>
      </c>
      <c r="H34" s="24" t="b">
        <v>0</v>
      </c>
      <c r="I34" s="24" t="s">
        <v>81</v>
      </c>
      <c r="J34" s="24" t="s">
        <v>81</v>
      </c>
      <c r="K34" s="24" t="b">
        <v>1</v>
      </c>
      <c r="L34" s="24"/>
      <c r="M34" s="22">
        <v>4</v>
      </c>
      <c r="N34" s="22">
        <v>1</v>
      </c>
      <c r="O34" s="22">
        <v>0</v>
      </c>
      <c r="P34" s="22">
        <v>0</v>
      </c>
      <c r="Q34" s="22"/>
      <c r="R34" s="22"/>
      <c r="S34" s="22"/>
      <c r="T34" s="22"/>
      <c r="U34" s="22" t="s">
        <v>82</v>
      </c>
      <c r="V34" s="29"/>
      <c r="W34" s="40"/>
      <c r="X34" t="str">
        <f ca="1"/>
        <v xml:space="preserve">    AccumulateResults TestRes, WhatDiffers</v>
      </c>
      <c r="Y34" t="str">
        <v/>
      </c>
      <c r="Z34" s="5"/>
      <c r="AB34" s="5"/>
      <c r="AC34" s="5"/>
      <c r="AD34" s="5"/>
      <c r="AE34" s="5"/>
      <c r="AF34" s="5"/>
      <c r="AG34" s="5"/>
      <c r="AH34" s="5"/>
      <c r="AI34" s="5"/>
      <c r="AJ34" s="5"/>
      <c r="AK34" s="5"/>
      <c r="AL34" s="5"/>
      <c r="AM34" s="5"/>
      <c r="AN34" s="5"/>
      <c r="AO34" s="5"/>
      <c r="AP34" s="5"/>
    </row>
    <row r="35" spans="2:42" x14ac:dyDescent="0.35">
      <c r="B35" s="52" cm="1">
        <f t="array" aca="1" ref="B35" ca="1">FileSize(Folder&amp;Tests[[#This Row],[FileName]])</f>
        <v>37</v>
      </c>
      <c r="C35" s="32">
        <v>22</v>
      </c>
      <c r="D35" s="109" t="b">
        <v>1</v>
      </c>
      <c r="E35" s="23" t="s">
        <v>126</v>
      </c>
      <c r="F35" s="22" t="b">
        <v>1</v>
      </c>
      <c r="G35" s="24" t="s">
        <v>81</v>
      </c>
      <c r="H35" s="24" t="b">
        <v>0</v>
      </c>
      <c r="I35" s="24" t="s">
        <v>81</v>
      </c>
      <c r="J35" s="24" t="s">
        <v>81</v>
      </c>
      <c r="K35" s="24" t="b">
        <v>1</v>
      </c>
      <c r="L35" s="24"/>
      <c r="M35" s="22">
        <v>1</v>
      </c>
      <c r="N35" s="22">
        <v>1</v>
      </c>
      <c r="O35" s="22">
        <v>0</v>
      </c>
      <c r="P35" s="22">
        <v>0</v>
      </c>
      <c r="Q35" s="22"/>
      <c r="R35" s="22"/>
      <c r="S35" s="22"/>
      <c r="T35" s="22"/>
      <c r="U35" s="22" t="s">
        <v>82</v>
      </c>
      <c r="V35" s="29"/>
      <c r="W35" s="40"/>
      <c r="X35" t="str">
        <f ca="1"/>
        <v/>
      </c>
      <c r="Y35" t="str">
        <v/>
      </c>
      <c r="Z35" s="5"/>
      <c r="AB35" s="5"/>
      <c r="AC35" s="5"/>
      <c r="AD35" s="5"/>
      <c r="AE35" s="5"/>
      <c r="AF35" s="5"/>
      <c r="AG35" s="5"/>
      <c r="AH35" s="5"/>
      <c r="AI35" s="5"/>
      <c r="AJ35" s="5"/>
      <c r="AK35" s="5"/>
      <c r="AL35" s="5"/>
      <c r="AM35" s="5"/>
      <c r="AN35" s="5"/>
      <c r="AO35" s="5"/>
      <c r="AP35" s="5"/>
    </row>
    <row r="36" spans="2:42" x14ac:dyDescent="0.35">
      <c r="B36" s="52" cm="1">
        <f t="array" aca="1" ref="B36" ca="1">FileSize(Folder&amp;Tests[[#This Row],[FileName]])</f>
        <v>37</v>
      </c>
      <c r="C36" s="32">
        <v>23</v>
      </c>
      <c r="D36" s="109" t="b">
        <v>1</v>
      </c>
      <c r="E36" s="23" t="s">
        <v>127</v>
      </c>
      <c r="F36" s="22" t="b">
        <v>1</v>
      </c>
      <c r="G36" s="24" t="s">
        <v>81</v>
      </c>
      <c r="H36" s="24" t="b">
        <v>0</v>
      </c>
      <c r="I36" s="24" t="s">
        <v>81</v>
      </c>
      <c r="J36" s="24" t="s">
        <v>81</v>
      </c>
      <c r="K36" s="24" t="b">
        <v>1</v>
      </c>
      <c r="L36" s="24"/>
      <c r="M36" s="22">
        <v>1</v>
      </c>
      <c r="N36" s="22">
        <v>1</v>
      </c>
      <c r="O36" s="22">
        <v>0</v>
      </c>
      <c r="P36" s="22">
        <v>0</v>
      </c>
      <c r="Q36" s="22"/>
      <c r="R36" s="22"/>
      <c r="S36" s="22"/>
      <c r="T36" s="22"/>
      <c r="U36" s="22" t="s">
        <v>82</v>
      </c>
      <c r="V36" s="29"/>
      <c r="W36" s="40"/>
      <c r="X36" t="str">
        <f ca="1"/>
        <v xml:space="preserve">    Exit Sub</v>
      </c>
      <c r="Y36" t="str">
        <v/>
      </c>
      <c r="Z36" s="5"/>
      <c r="AB36" s="5"/>
      <c r="AC36" s="5"/>
      <c r="AD36" s="5"/>
      <c r="AE36" s="5"/>
      <c r="AF36" s="5"/>
      <c r="AG36" s="5"/>
      <c r="AH36" s="5"/>
      <c r="AI36" s="5"/>
      <c r="AJ36" s="5"/>
      <c r="AK36" s="5"/>
      <c r="AL36" s="5"/>
      <c r="AM36" s="5"/>
      <c r="AN36" s="5"/>
      <c r="AO36" s="5"/>
      <c r="AP36" s="5"/>
    </row>
    <row r="37" spans="2:42" x14ac:dyDescent="0.35">
      <c r="B37" s="52" cm="1">
        <f t="array" aca="1" ref="B37" ca="1">FileSize(Folder&amp;Tests[[#This Row],[FileName]])</f>
        <v>40</v>
      </c>
      <c r="C37" s="32">
        <v>24</v>
      </c>
      <c r="D37" s="109" t="b">
        <v>1</v>
      </c>
      <c r="E37" s="23" t="s">
        <v>128</v>
      </c>
      <c r="F37" s="22" t="b">
        <v>1</v>
      </c>
      <c r="G37" s="24" t="s">
        <v>81</v>
      </c>
      <c r="H37" s="24" t="b">
        <v>0</v>
      </c>
      <c r="I37" s="24" t="s">
        <v>246</v>
      </c>
      <c r="J37" s="24" t="s">
        <v>81</v>
      </c>
      <c r="K37" s="24" t="b">
        <v>1</v>
      </c>
      <c r="L37" s="24"/>
      <c r="M37" s="22">
        <v>1</v>
      </c>
      <c r="N37" s="22">
        <v>1</v>
      </c>
      <c r="O37" s="22">
        <v>0</v>
      </c>
      <c r="P37" s="22">
        <v>0</v>
      </c>
      <c r="Q37" s="22"/>
      <c r="R37" s="22"/>
      <c r="S37" s="22"/>
      <c r="T37" s="22"/>
      <c r="U37" s="22" t="s">
        <v>82</v>
      </c>
      <c r="V37" s="29"/>
      <c r="W37" s="40"/>
      <c r="X37" t="str">
        <f ca="1"/>
        <v>ErrHandler:</v>
      </c>
      <c r="Y37" t="str">
        <v/>
      </c>
      <c r="Z37" s="5"/>
      <c r="AB37" s="5"/>
      <c r="AC37" s="5"/>
      <c r="AD37" s="5"/>
      <c r="AE37" s="5"/>
      <c r="AF37" s="5"/>
      <c r="AG37" s="5"/>
      <c r="AH37" s="5"/>
      <c r="AI37" s="5"/>
      <c r="AJ37" s="5"/>
      <c r="AK37" s="5"/>
      <c r="AL37" s="5"/>
      <c r="AM37" s="5"/>
      <c r="AN37" s="5"/>
      <c r="AO37" s="5"/>
      <c r="AP37" s="5"/>
    </row>
    <row r="38" spans="2:42" x14ac:dyDescent="0.35">
      <c r="B38" s="52" cm="1">
        <f t="array" aca="1" ref="B38" ca="1">FileSize(Folder&amp;Tests[[#This Row],[FileName]])</f>
        <v>40</v>
      </c>
      <c r="C38" s="32">
        <v>25</v>
      </c>
      <c r="D38" s="109" t="b">
        <v>1</v>
      </c>
      <c r="E38" s="23" t="s">
        <v>129</v>
      </c>
      <c r="F38" s="22" t="b">
        <v>1</v>
      </c>
      <c r="G38" s="24" t="s">
        <v>81</v>
      </c>
      <c r="H38" s="24" t="b">
        <v>0</v>
      </c>
      <c r="I38" s="22" t="s">
        <v>87</v>
      </c>
      <c r="J38" s="24" t="s">
        <v>81</v>
      </c>
      <c r="K38" s="24" t="b">
        <v>1</v>
      </c>
      <c r="L38" s="24"/>
      <c r="M38" s="22">
        <v>1</v>
      </c>
      <c r="N38" s="22">
        <v>1</v>
      </c>
      <c r="O38" s="22">
        <v>0</v>
      </c>
      <c r="P38" s="22">
        <v>0</v>
      </c>
      <c r="Q38" s="22"/>
      <c r="R38" s="22"/>
      <c r="S38" s="22"/>
      <c r="T38" s="22"/>
      <c r="U38" s="22" t="s">
        <v>82</v>
      </c>
      <c r="V38" s="29"/>
      <c r="W38" s="40"/>
      <c r="X38" t="str">
        <f ca="1"/>
        <v xml:space="preserve">    ReThrow "Test274", Err</v>
      </c>
      <c r="Y38" t="str">
        <v/>
      </c>
      <c r="Z38" s="5"/>
      <c r="AB38" s="5"/>
      <c r="AC38" s="5"/>
      <c r="AD38" s="5"/>
      <c r="AE38" s="5"/>
      <c r="AF38" s="5"/>
      <c r="AG38" s="5"/>
      <c r="AH38" s="5"/>
      <c r="AI38" s="5"/>
      <c r="AJ38" s="5"/>
      <c r="AK38" s="5"/>
      <c r="AL38" s="5"/>
      <c r="AM38" s="5"/>
      <c r="AN38" s="5"/>
      <c r="AO38" s="5"/>
      <c r="AP38" s="5"/>
    </row>
    <row r="39" spans="2:42" x14ac:dyDescent="0.35">
      <c r="B39" s="52" cm="1">
        <f t="array" aca="1" ref="B39" ca="1">FileSize(Folder&amp;Tests[[#This Row],[FileName]])</f>
        <v>46</v>
      </c>
      <c r="C39" s="32">
        <v>26</v>
      </c>
      <c r="D39" s="109" t="b">
        <v>1</v>
      </c>
      <c r="E39" s="23" t="s">
        <v>130</v>
      </c>
      <c r="F39" s="22" t="b">
        <v>1</v>
      </c>
      <c r="G39" s="24" t="s">
        <v>84</v>
      </c>
      <c r="H39" s="24" t="b">
        <v>1</v>
      </c>
      <c r="I39" s="24" t="s">
        <v>81</v>
      </c>
      <c r="J39" s="24" t="s">
        <v>81</v>
      </c>
      <c r="K39" s="24" t="b">
        <v>1</v>
      </c>
      <c r="L39" s="24"/>
      <c r="M39" s="22">
        <v>1</v>
      </c>
      <c r="N39" s="22">
        <v>1</v>
      </c>
      <c r="O39" s="22">
        <v>0</v>
      </c>
      <c r="P39" s="22">
        <v>0</v>
      </c>
      <c r="Q39" s="22"/>
      <c r="R39" s="22"/>
      <c r="S39" s="22"/>
      <c r="T39" s="22"/>
      <c r="U39" s="22" t="s">
        <v>82</v>
      </c>
      <c r="V39" s="29"/>
      <c r="W39" s="40"/>
      <c r="X39" t="str">
        <f ca="1"/>
        <v>End Sub</v>
      </c>
      <c r="Y39" t="str">
        <v/>
      </c>
      <c r="Z39" s="5"/>
      <c r="AB39" s="5"/>
      <c r="AC39" s="5"/>
      <c r="AD39" s="5"/>
      <c r="AE39" s="5"/>
      <c r="AF39" s="5"/>
      <c r="AG39" s="5"/>
      <c r="AH39" s="5"/>
      <c r="AI39" s="5"/>
      <c r="AJ39" s="5"/>
      <c r="AK39" s="5"/>
      <c r="AL39" s="5"/>
      <c r="AM39" s="5"/>
      <c r="AN39" s="5"/>
      <c r="AO39" s="5"/>
      <c r="AP39" s="5"/>
    </row>
    <row r="40" spans="2:42" x14ac:dyDescent="0.35">
      <c r="B40" s="52" cm="1">
        <f t="array" aca="1" ref="B40" ca="1">FileSize(Folder&amp;Tests[[#This Row],[FileName]])</f>
        <v>44</v>
      </c>
      <c r="C40" s="32">
        <v>27</v>
      </c>
      <c r="D40" s="109" t="b">
        <v>1</v>
      </c>
      <c r="E40" s="23" t="s">
        <v>131</v>
      </c>
      <c r="F40" s="22" t="b">
        <v>0</v>
      </c>
      <c r="G40" s="24" t="s">
        <v>81</v>
      </c>
      <c r="H40" s="24" t="b">
        <v>0</v>
      </c>
      <c r="I40" s="24" t="s">
        <v>81</v>
      </c>
      <c r="J40" s="24" t="s">
        <v>81</v>
      </c>
      <c r="K40" s="24" t="b">
        <v>1</v>
      </c>
      <c r="L40" s="24"/>
      <c r="M40" s="22">
        <v>1</v>
      </c>
      <c r="N40" s="22">
        <v>1</v>
      </c>
      <c r="O40" s="22">
        <v>0</v>
      </c>
      <c r="P40" s="22">
        <v>0</v>
      </c>
      <c r="Q40" s="22"/>
      <c r="R40" s="22"/>
      <c r="S40" s="22"/>
      <c r="T40" s="22"/>
      <c r="U40" s="22" t="s">
        <v>82</v>
      </c>
      <c r="V40" s="29"/>
      <c r="W40" s="40"/>
      <c r="Y40" t="str">
        <v/>
      </c>
      <c r="Z40" s="5"/>
      <c r="AB40" s="5"/>
      <c r="AC40" s="5"/>
      <c r="AD40" s="5"/>
      <c r="AE40" s="5"/>
      <c r="AF40" s="5"/>
      <c r="AG40" s="5"/>
      <c r="AH40" s="5"/>
      <c r="AI40" s="5"/>
      <c r="AJ40" s="5"/>
      <c r="AK40" s="5"/>
      <c r="AL40" s="5"/>
      <c r="AM40" s="5"/>
      <c r="AN40" s="5"/>
      <c r="AO40" s="5"/>
      <c r="AP40" s="5"/>
    </row>
    <row r="41" spans="2:42" x14ac:dyDescent="0.35">
      <c r="B41" s="52" cm="1">
        <f t="array" aca="1" ref="B41" ca="1">FileSize(Folder&amp;Tests[[#This Row],[FileName]])</f>
        <v>51</v>
      </c>
      <c r="C41" s="32">
        <v>28</v>
      </c>
      <c r="D41" s="109" t="b">
        <v>1</v>
      </c>
      <c r="E41" s="23" t="s">
        <v>132</v>
      </c>
      <c r="F41" s="22" t="b">
        <v>0</v>
      </c>
      <c r="G41" s="24" t="s">
        <v>81</v>
      </c>
      <c r="H41" s="24" t="b">
        <v>0</v>
      </c>
      <c r="I41" s="24" t="s">
        <v>81</v>
      </c>
      <c r="J41" s="24" t="s">
        <v>81</v>
      </c>
      <c r="K41" s="24" t="b">
        <v>1</v>
      </c>
      <c r="L41" s="24"/>
      <c r="M41" s="22">
        <v>1</v>
      </c>
      <c r="N41" s="22">
        <v>1</v>
      </c>
      <c r="O41" s="22">
        <v>0</v>
      </c>
      <c r="P41" s="22">
        <v>0</v>
      </c>
      <c r="Q41" s="22"/>
      <c r="R41" s="22"/>
      <c r="S41" s="22"/>
      <c r="T41" s="22"/>
      <c r="U41" s="22" t="s">
        <v>82</v>
      </c>
      <c r="V41" s="29" t="s">
        <v>88</v>
      </c>
      <c r="W41" s="40"/>
      <c r="Y41" t="str">
        <v/>
      </c>
      <c r="Z41" s="5"/>
      <c r="AB41" s="5"/>
      <c r="AC41" s="5"/>
      <c r="AD41" s="5"/>
      <c r="AE41" s="5"/>
      <c r="AF41" s="5"/>
      <c r="AG41" s="5"/>
      <c r="AH41" s="5"/>
      <c r="AI41" s="5"/>
      <c r="AJ41" s="5"/>
      <c r="AK41" s="5"/>
      <c r="AL41" s="5"/>
      <c r="AM41" s="5"/>
      <c r="AN41" s="5"/>
      <c r="AO41" s="5"/>
      <c r="AP41" s="5"/>
    </row>
    <row r="42" spans="2:42" x14ac:dyDescent="0.35">
      <c r="B42" s="52" cm="1">
        <f t="array" aca="1" ref="B42" ca="1">FileSize(Folder&amp;Tests[[#This Row],[FileName]])</f>
        <v>47</v>
      </c>
      <c r="C42" s="32">
        <v>29</v>
      </c>
      <c r="D42" s="109" t="b">
        <v>1</v>
      </c>
      <c r="E42" s="23" t="s">
        <v>133</v>
      </c>
      <c r="F42" s="22" t="b">
        <v>0</v>
      </c>
      <c r="G42" s="24" t="s">
        <v>81</v>
      </c>
      <c r="H42" s="24" t="b">
        <v>0</v>
      </c>
      <c r="I42" s="24" t="s">
        <v>81</v>
      </c>
      <c r="J42" s="24" t="s">
        <v>81</v>
      </c>
      <c r="K42" s="24" t="b">
        <v>1</v>
      </c>
      <c r="L42" s="24"/>
      <c r="M42" s="22">
        <v>1</v>
      </c>
      <c r="N42" s="22">
        <v>1</v>
      </c>
      <c r="O42" s="22">
        <v>0</v>
      </c>
      <c r="P42" s="22">
        <v>0</v>
      </c>
      <c r="Q42" s="22"/>
      <c r="R42" s="22"/>
      <c r="S42" s="22"/>
      <c r="T42" s="22"/>
      <c r="U42" s="22" t="s">
        <v>82</v>
      </c>
      <c r="V42" s="29"/>
      <c r="W42" s="40"/>
      <c r="Y42" t="str">
        <v/>
      </c>
      <c r="Z42" s="5"/>
      <c r="AB42" s="5"/>
      <c r="AC42" s="5"/>
      <c r="AD42" s="5"/>
      <c r="AE42" s="5"/>
      <c r="AF42" s="5"/>
      <c r="AG42" s="5"/>
      <c r="AH42" s="5"/>
      <c r="AI42" s="5"/>
      <c r="AJ42" s="5"/>
      <c r="AK42" s="5"/>
      <c r="AL42" s="5"/>
      <c r="AM42" s="5"/>
      <c r="AN42" s="5"/>
      <c r="AO42" s="5"/>
      <c r="AP42" s="5"/>
    </row>
    <row r="43" spans="2:42" x14ac:dyDescent="0.35">
      <c r="B43" s="52" cm="1">
        <f t="array" aca="1" ref="B43" ca="1">FileSize(Folder&amp;Tests[[#This Row],[FileName]])</f>
        <v>50</v>
      </c>
      <c r="C43" s="32">
        <v>30</v>
      </c>
      <c r="D43" s="109" t="b">
        <v>1</v>
      </c>
      <c r="E43" s="23" t="s">
        <v>134</v>
      </c>
      <c r="F43" s="22" t="b">
        <v>1</v>
      </c>
      <c r="G43" s="24" t="s">
        <v>81</v>
      </c>
      <c r="H43" s="24" t="b">
        <v>0</v>
      </c>
      <c r="I43" s="24" t="s">
        <v>81</v>
      </c>
      <c r="J43" s="24" t="s">
        <v>81</v>
      </c>
      <c r="K43" s="24" t="b">
        <v>1</v>
      </c>
      <c r="L43" s="24"/>
      <c r="M43" s="22">
        <v>1</v>
      </c>
      <c r="N43" s="22">
        <v>1</v>
      </c>
      <c r="O43" s="22">
        <v>0</v>
      </c>
      <c r="P43" s="22">
        <v>0</v>
      </c>
      <c r="Q43" s="22"/>
      <c r="R43" s="22"/>
      <c r="S43" s="22"/>
      <c r="T43" s="22"/>
      <c r="U43" s="22" t="s">
        <v>82</v>
      </c>
      <c r="V43" s="29"/>
      <c r="W43" s="40"/>
      <c r="Y43" t="str">
        <v/>
      </c>
      <c r="Z43" s="5"/>
      <c r="AB43" s="5"/>
      <c r="AC43" s="5"/>
      <c r="AD43" s="5"/>
      <c r="AE43" s="5"/>
      <c r="AF43" s="5"/>
      <c r="AG43" s="5"/>
      <c r="AH43" s="5"/>
      <c r="AI43" s="5"/>
      <c r="AJ43" s="5"/>
      <c r="AK43" s="5"/>
      <c r="AL43" s="5"/>
      <c r="AM43" s="5"/>
      <c r="AN43" s="5"/>
      <c r="AO43" s="5"/>
      <c r="AP43" s="5"/>
    </row>
    <row r="44" spans="2:42" x14ac:dyDescent="0.35">
      <c r="B44" s="52" cm="1">
        <f t="array" aca="1" ref="B44" ca="1">FileSize(Folder&amp;Tests[[#This Row],[FileName]])</f>
        <v>53</v>
      </c>
      <c r="C44" s="32">
        <v>31</v>
      </c>
      <c r="D44" s="109" t="b">
        <v>1</v>
      </c>
      <c r="E44" s="23" t="s">
        <v>135</v>
      </c>
      <c r="F44" s="22" t="b">
        <v>1</v>
      </c>
      <c r="G44" s="24" t="s">
        <v>81</v>
      </c>
      <c r="H44" s="24" t="b">
        <v>0</v>
      </c>
      <c r="I44" s="24" t="s">
        <v>81</v>
      </c>
      <c r="J44" s="24" t="s">
        <v>81</v>
      </c>
      <c r="K44" s="24" t="b">
        <v>1</v>
      </c>
      <c r="L44" s="24"/>
      <c r="M44" s="22">
        <v>1</v>
      </c>
      <c r="N44" s="22">
        <v>1</v>
      </c>
      <c r="O44" s="22">
        <v>0</v>
      </c>
      <c r="P44" s="22">
        <v>0</v>
      </c>
      <c r="Q44" s="22" t="s">
        <v>255</v>
      </c>
      <c r="R44" s="22" t="s">
        <v>256</v>
      </c>
      <c r="S44" s="22"/>
      <c r="T44" s="22"/>
      <c r="U44" s="22" t="s">
        <v>82</v>
      </c>
      <c r="V44" s="29"/>
      <c r="W44" s="40"/>
      <c r="Y44" t="str">
        <v/>
      </c>
      <c r="Z44" s="5"/>
      <c r="AB44" s="5"/>
      <c r="AC44" s="5"/>
      <c r="AD44" s="5"/>
      <c r="AE44" s="5"/>
      <c r="AF44" s="5"/>
      <c r="AG44" s="5"/>
      <c r="AH44" s="5"/>
      <c r="AI44" s="5"/>
      <c r="AJ44" s="5"/>
      <c r="AK44" s="5"/>
      <c r="AL44" s="5"/>
      <c r="AM44" s="5"/>
      <c r="AN44" s="5"/>
      <c r="AO44" s="5"/>
      <c r="AP44" s="5"/>
    </row>
    <row r="45" spans="2:42" x14ac:dyDescent="0.35">
      <c r="B45" s="52" cm="1">
        <f t="array" aca="1" ref="B45" ca="1">FileSize(Folder&amp;Tests[[#This Row],[FileName]])</f>
        <v>53</v>
      </c>
      <c r="C45" s="32">
        <v>32</v>
      </c>
      <c r="D45" s="109" t="b">
        <v>1</v>
      </c>
      <c r="E45" s="23" t="s">
        <v>136</v>
      </c>
      <c r="F45" s="22" t="b">
        <v>1</v>
      </c>
      <c r="G45" s="24" t="s">
        <v>81</v>
      </c>
      <c r="H45" s="24" t="b">
        <v>0</v>
      </c>
      <c r="I45" s="24" t="s">
        <v>81</v>
      </c>
      <c r="J45" s="24" t="s">
        <v>81</v>
      </c>
      <c r="K45" s="24" t="b">
        <v>1</v>
      </c>
      <c r="L45" s="24"/>
      <c r="M45" s="22">
        <v>1</v>
      </c>
      <c r="N45" s="22">
        <v>1</v>
      </c>
      <c r="O45" s="22">
        <v>0</v>
      </c>
      <c r="P45" s="22">
        <v>0</v>
      </c>
      <c r="Q45" s="22"/>
      <c r="R45" s="22"/>
      <c r="S45" s="22"/>
      <c r="T45" s="22"/>
      <c r="U45" s="22" t="s">
        <v>82</v>
      </c>
      <c r="V45" s="29"/>
      <c r="W45" s="40"/>
      <c r="Y45" t="str">
        <v/>
      </c>
      <c r="Z45" s="5"/>
      <c r="AB45" s="5"/>
      <c r="AC45" s="5"/>
      <c r="AD45" s="5"/>
      <c r="AE45" s="5"/>
      <c r="AF45" s="5"/>
      <c r="AG45" s="5"/>
      <c r="AH45" s="5"/>
      <c r="AI45" s="5"/>
      <c r="AJ45" s="5"/>
      <c r="AK45" s="5"/>
      <c r="AL45" s="5"/>
      <c r="AM45" s="5"/>
      <c r="AN45" s="5"/>
      <c r="AO45" s="5"/>
      <c r="AP45" s="5"/>
    </row>
    <row r="46" spans="2:42" x14ac:dyDescent="0.35">
      <c r="B46" s="52" cm="1">
        <f t="array" aca="1" ref="B46" ca="1">FileSize(Folder&amp;Tests[[#This Row],[FileName]])</f>
        <v>53</v>
      </c>
      <c r="C46" s="32">
        <v>33</v>
      </c>
      <c r="D46" s="109" t="b">
        <v>1</v>
      </c>
      <c r="E46" s="23" t="s">
        <v>137</v>
      </c>
      <c r="F46" s="22" t="b">
        <v>1</v>
      </c>
      <c r="G46" s="24" t="s">
        <v>81</v>
      </c>
      <c r="H46" s="24" t="b">
        <v>0</v>
      </c>
      <c r="I46" s="24" t="s">
        <v>81</v>
      </c>
      <c r="J46" s="24" t="s">
        <v>81</v>
      </c>
      <c r="K46" s="24" t="b">
        <v>1</v>
      </c>
      <c r="L46" s="24"/>
      <c r="M46" s="22">
        <v>1</v>
      </c>
      <c r="N46" s="22">
        <v>1</v>
      </c>
      <c r="O46" s="22">
        <v>0</v>
      </c>
      <c r="P46" s="22">
        <v>0</v>
      </c>
      <c r="Q46" s="22"/>
      <c r="R46" s="22"/>
      <c r="S46" s="22"/>
      <c r="T46" s="22"/>
      <c r="U46" s="22" t="s">
        <v>82</v>
      </c>
      <c r="V46" s="29"/>
      <c r="W46" s="40"/>
      <c r="Y46" t="str">
        <v/>
      </c>
      <c r="Z46" s="5"/>
      <c r="AB46" s="5"/>
      <c r="AC46" s="5"/>
      <c r="AD46" s="5"/>
      <c r="AE46" s="5"/>
      <c r="AF46" s="5"/>
      <c r="AG46" s="5"/>
      <c r="AH46" s="5"/>
      <c r="AI46" s="5"/>
      <c r="AJ46" s="5"/>
      <c r="AK46" s="5"/>
      <c r="AL46" s="5"/>
      <c r="AM46" s="5"/>
      <c r="AN46" s="5"/>
      <c r="AO46" s="5"/>
      <c r="AP46" s="5"/>
    </row>
    <row r="47" spans="2:42" x14ac:dyDescent="0.35">
      <c r="B47" s="52" cm="1">
        <f t="array" aca="1" ref="B47" ca="1">FileSize(Folder&amp;Tests[[#This Row],[FileName]])</f>
        <v>53</v>
      </c>
      <c r="C47" s="32">
        <v>34</v>
      </c>
      <c r="D47" s="109" t="b">
        <v>1</v>
      </c>
      <c r="E47" s="23" t="s">
        <v>138</v>
      </c>
      <c r="F47" s="22" t="b">
        <v>1</v>
      </c>
      <c r="G47" s="24" t="s">
        <v>81</v>
      </c>
      <c r="H47" s="24" t="b">
        <v>0</v>
      </c>
      <c r="I47" s="24" t="s">
        <v>81</v>
      </c>
      <c r="J47" s="24" t="s">
        <v>81</v>
      </c>
      <c r="K47" s="24" t="b">
        <v>1</v>
      </c>
      <c r="L47" s="24"/>
      <c r="M47" s="22">
        <v>1</v>
      </c>
      <c r="N47" s="22">
        <v>1</v>
      </c>
      <c r="O47" s="22">
        <v>0</v>
      </c>
      <c r="P47" s="22">
        <v>0</v>
      </c>
      <c r="Q47" s="22"/>
      <c r="R47" s="22"/>
      <c r="S47" s="22"/>
      <c r="T47" s="22"/>
      <c r="U47" s="22" t="s">
        <v>82</v>
      </c>
      <c r="V47" s="27" t="s">
        <v>480</v>
      </c>
      <c r="W47" s="40"/>
      <c r="Y47" t="str">
        <v/>
      </c>
      <c r="Z47" s="5"/>
      <c r="AB47" s="5"/>
      <c r="AC47" s="5"/>
      <c r="AD47" s="5"/>
      <c r="AE47" s="5"/>
      <c r="AF47" s="5"/>
      <c r="AG47" s="5"/>
      <c r="AH47" s="5"/>
      <c r="AI47" s="5"/>
      <c r="AJ47" s="5"/>
      <c r="AK47" s="5"/>
      <c r="AL47" s="5"/>
      <c r="AM47" s="5"/>
      <c r="AN47" s="5"/>
      <c r="AO47" s="5"/>
      <c r="AP47" s="5"/>
    </row>
    <row r="48" spans="2:42" x14ac:dyDescent="0.35">
      <c r="B48" s="52" cm="1">
        <f t="array" aca="1" ref="B48" ca="1">FileSize(Folder&amp;Tests[[#This Row],[FileName]])</f>
        <v>54</v>
      </c>
      <c r="C48" s="32">
        <v>35</v>
      </c>
      <c r="D48" s="109" t="b">
        <v>1</v>
      </c>
      <c r="E48" s="23" t="s">
        <v>139</v>
      </c>
      <c r="F48" s="22" t="b">
        <v>1</v>
      </c>
      <c r="G48" s="24" t="s">
        <v>81</v>
      </c>
      <c r="H48" s="24" t="b">
        <v>0</v>
      </c>
      <c r="I48" s="24" t="s">
        <v>81</v>
      </c>
      <c r="J48" s="24" t="s">
        <v>81</v>
      </c>
      <c r="K48" s="24" t="b">
        <v>1</v>
      </c>
      <c r="L48" s="24"/>
      <c r="M48" s="22">
        <v>1</v>
      </c>
      <c r="N48" s="22">
        <v>1</v>
      </c>
      <c r="O48" s="22">
        <v>0</v>
      </c>
      <c r="P48" s="22">
        <v>0</v>
      </c>
      <c r="Q48" s="22"/>
      <c r="R48" s="22"/>
      <c r="S48" s="22" t="s">
        <v>254</v>
      </c>
      <c r="T48" s="22"/>
      <c r="U48" s="22" t="s">
        <v>82</v>
      </c>
      <c r="V48" s="29"/>
      <c r="W48" s="40"/>
      <c r="Y48" t="str">
        <v/>
      </c>
      <c r="Z48" s="5"/>
      <c r="AB48" s="5"/>
      <c r="AC48" s="5"/>
      <c r="AD48" s="5"/>
      <c r="AE48" s="5"/>
      <c r="AF48" s="5"/>
      <c r="AG48" s="5"/>
      <c r="AH48" s="5"/>
      <c r="AI48" s="5"/>
      <c r="AJ48" s="5"/>
      <c r="AK48" s="5"/>
      <c r="AL48" s="5"/>
      <c r="AM48" s="5"/>
      <c r="AN48" s="5"/>
      <c r="AO48" s="5"/>
      <c r="AP48" s="5"/>
    </row>
    <row r="49" spans="2:42" x14ac:dyDescent="0.35">
      <c r="B49" s="52" cm="1">
        <f t="array" aca="1" ref="B49" ca="1">FileSize(Folder&amp;Tests[[#This Row],[FileName]])</f>
        <v>56</v>
      </c>
      <c r="C49" s="32">
        <v>36</v>
      </c>
      <c r="D49" s="109" t="b">
        <v>1</v>
      </c>
      <c r="E49" s="23" t="s">
        <v>140</v>
      </c>
      <c r="F49" s="22" t="s">
        <v>199</v>
      </c>
      <c r="G49" s="24" t="s">
        <v>81</v>
      </c>
      <c r="H49" s="24" t="b">
        <v>0</v>
      </c>
      <c r="I49" s="24" t="s">
        <v>81</v>
      </c>
      <c r="J49" s="24" t="s">
        <v>81</v>
      </c>
      <c r="K49" s="24" t="b">
        <v>1</v>
      </c>
      <c r="L49" s="24"/>
      <c r="M49" s="22">
        <v>1</v>
      </c>
      <c r="N49" s="22">
        <v>1</v>
      </c>
      <c r="O49" s="22">
        <v>0</v>
      </c>
      <c r="P49" s="22">
        <v>0</v>
      </c>
      <c r="Q49" s="22"/>
      <c r="R49" s="22"/>
      <c r="S49" s="22"/>
      <c r="T49" s="22"/>
      <c r="U49" s="22" t="s">
        <v>82</v>
      </c>
      <c r="V49" s="30"/>
      <c r="W49" s="40"/>
      <c r="Y49" t="str">
        <v/>
      </c>
      <c r="Z49" s="5"/>
      <c r="AB49" s="5"/>
      <c r="AC49" s="5"/>
      <c r="AD49" s="5"/>
      <c r="AE49" s="5"/>
      <c r="AF49" s="5"/>
      <c r="AG49" s="5"/>
      <c r="AH49" s="5"/>
      <c r="AI49" s="5"/>
      <c r="AJ49" s="5"/>
      <c r="AK49" s="5"/>
      <c r="AL49" s="5"/>
      <c r="AM49" s="5"/>
      <c r="AN49" s="5"/>
      <c r="AO49" s="5"/>
      <c r="AP49" s="5"/>
    </row>
    <row r="50" spans="2:42" x14ac:dyDescent="0.35">
      <c r="B50" s="52" cm="1">
        <f t="array" aca="1" ref="B50" ca="1">FileSize(Folder&amp;Tests[[#This Row],[FileName]])</f>
        <v>61</v>
      </c>
      <c r="C50" s="32">
        <v>37</v>
      </c>
      <c r="D50" s="109" t="b">
        <v>1</v>
      </c>
      <c r="E50" s="23" t="s">
        <v>141</v>
      </c>
      <c r="F50" s="22" t="b">
        <v>1</v>
      </c>
      <c r="G50" s="24" t="s">
        <v>81</v>
      </c>
      <c r="H50" s="24" t="b">
        <v>0</v>
      </c>
      <c r="I50" s="24" t="s">
        <v>81</v>
      </c>
      <c r="J50" s="24" t="s">
        <v>81</v>
      </c>
      <c r="K50" s="24" t="b">
        <v>1</v>
      </c>
      <c r="L50" s="24"/>
      <c r="M50" s="22">
        <v>1</v>
      </c>
      <c r="N50" s="22">
        <v>1</v>
      </c>
      <c r="O50" s="22">
        <v>0</v>
      </c>
      <c r="P50" s="22">
        <v>0</v>
      </c>
      <c r="Q50" s="22"/>
      <c r="R50" s="22"/>
      <c r="S50" s="22"/>
      <c r="T50" s="22"/>
      <c r="U50" s="22" t="s">
        <v>82</v>
      </c>
      <c r="V50" s="27" t="s">
        <v>191</v>
      </c>
      <c r="W50" s="40"/>
      <c r="Y50" t="str">
        <v/>
      </c>
    </row>
    <row r="51" spans="2:42" x14ac:dyDescent="0.35">
      <c r="B51" s="52" cm="1">
        <f t="array" aca="1" ref="B51" ca="1">FileSize(Folder&amp;Tests[[#This Row],[FileName]])</f>
        <v>56</v>
      </c>
      <c r="C51" s="32">
        <v>38</v>
      </c>
      <c r="D51" s="109" t="b">
        <v>1</v>
      </c>
      <c r="E51" s="23" t="s">
        <v>142</v>
      </c>
      <c r="F51" s="22" t="b">
        <v>1</v>
      </c>
      <c r="G51" s="24" t="s">
        <v>81</v>
      </c>
      <c r="H51" s="24" t="b">
        <v>0</v>
      </c>
      <c r="I51" s="24" t="s">
        <v>81</v>
      </c>
      <c r="J51" s="24" t="s">
        <v>81</v>
      </c>
      <c r="K51" s="24" t="b">
        <v>1</v>
      </c>
      <c r="L51" s="24"/>
      <c r="M51" s="22">
        <v>1</v>
      </c>
      <c r="N51" s="22">
        <v>1</v>
      </c>
      <c r="O51" s="22">
        <v>0</v>
      </c>
      <c r="P51" s="22">
        <v>0</v>
      </c>
      <c r="Q51" s="22"/>
      <c r="R51" s="22"/>
      <c r="S51" s="22"/>
      <c r="T51" s="22"/>
      <c r="U51" s="22" t="s">
        <v>82</v>
      </c>
      <c r="V51" s="27"/>
      <c r="W51" s="40"/>
      <c r="Y51" t="str">
        <v/>
      </c>
    </row>
    <row r="52" spans="2:42" x14ac:dyDescent="0.35">
      <c r="B52" s="52" cm="1">
        <f t="array" aca="1" ref="B52" ca="1">FileSize(Folder&amp;Tests[[#This Row],[FileName]])</f>
        <v>60</v>
      </c>
      <c r="C52" s="32">
        <v>39</v>
      </c>
      <c r="D52" s="109" t="b">
        <v>1</v>
      </c>
      <c r="E52" s="23" t="s">
        <v>143</v>
      </c>
      <c r="F52" s="22" t="b">
        <v>1</v>
      </c>
      <c r="G52" s="24" t="s">
        <v>81</v>
      </c>
      <c r="H52" s="24" t="b">
        <v>0</v>
      </c>
      <c r="I52" s="24" t="s">
        <v>81</v>
      </c>
      <c r="J52" s="24" t="s">
        <v>81</v>
      </c>
      <c r="K52" s="24" t="b">
        <v>1</v>
      </c>
      <c r="L52" s="24"/>
      <c r="M52" s="22">
        <v>1</v>
      </c>
      <c r="N52" s="22">
        <v>1</v>
      </c>
      <c r="O52" s="22">
        <v>0</v>
      </c>
      <c r="P52" s="22">
        <v>0</v>
      </c>
      <c r="Q52" s="22"/>
      <c r="R52" s="22"/>
      <c r="S52" s="22"/>
      <c r="T52" s="22"/>
      <c r="U52" s="22" t="s">
        <v>82</v>
      </c>
      <c r="V52" s="29"/>
      <c r="W52" s="40"/>
      <c r="Y52" t="str">
        <v/>
      </c>
    </row>
    <row r="53" spans="2:42" x14ac:dyDescent="0.35">
      <c r="B53" s="52" cm="1">
        <f t="array" aca="1" ref="B53" ca="1">FileSize(Folder&amp;Tests[[#This Row],[FileName]])</f>
        <v>63</v>
      </c>
      <c r="C53" s="32">
        <v>40</v>
      </c>
      <c r="D53" s="109" t="b">
        <v>1</v>
      </c>
      <c r="E53" s="23" t="s">
        <v>144</v>
      </c>
      <c r="F53" s="22" t="b">
        <v>1</v>
      </c>
      <c r="G53" s="24" t="s">
        <v>81</v>
      </c>
      <c r="H53" s="24" t="b">
        <v>0</v>
      </c>
      <c r="I53" s="24" t="s">
        <v>81</v>
      </c>
      <c r="J53" s="24" t="s">
        <v>81</v>
      </c>
      <c r="K53" s="24" t="b">
        <v>1</v>
      </c>
      <c r="L53" s="24"/>
      <c r="M53" s="22">
        <v>1</v>
      </c>
      <c r="N53" s="22">
        <v>1</v>
      </c>
      <c r="O53" s="22">
        <v>0</v>
      </c>
      <c r="P53" s="22">
        <v>0</v>
      </c>
      <c r="Q53" s="22"/>
      <c r="R53" s="22"/>
      <c r="S53" s="31" t="s">
        <v>257</v>
      </c>
      <c r="T53" s="22"/>
      <c r="U53" s="22" t="s">
        <v>83</v>
      </c>
      <c r="V53" s="29"/>
      <c r="W53" s="40"/>
      <c r="Y53" t="str">
        <v/>
      </c>
    </row>
    <row r="54" spans="2:42" x14ac:dyDescent="0.35">
      <c r="B54" s="52" cm="1">
        <f t="array" aca="1" ref="B54" ca="1">FileSize(Folder&amp;Tests[[#This Row],[FileName]])</f>
        <v>64</v>
      </c>
      <c r="C54" s="32">
        <v>41</v>
      </c>
      <c r="D54" s="109" t="b">
        <v>1</v>
      </c>
      <c r="E54" s="23" t="s">
        <v>145</v>
      </c>
      <c r="F54" s="22" t="b">
        <v>1</v>
      </c>
      <c r="G54" s="24" t="s">
        <v>81</v>
      </c>
      <c r="H54" s="24" t="b">
        <v>0</v>
      </c>
      <c r="I54" s="24" t="s">
        <v>246</v>
      </c>
      <c r="J54" s="24" t="s">
        <v>81</v>
      </c>
      <c r="K54" s="24" t="b">
        <v>1</v>
      </c>
      <c r="L54" s="24"/>
      <c r="M54" s="22">
        <v>1</v>
      </c>
      <c r="N54" s="22">
        <v>1</v>
      </c>
      <c r="O54" s="22">
        <v>0</v>
      </c>
      <c r="P54" s="22">
        <v>0</v>
      </c>
      <c r="Q54" s="22"/>
      <c r="R54" s="22"/>
      <c r="S54" s="22"/>
      <c r="T54" s="22"/>
      <c r="U54" s="22" t="s">
        <v>82</v>
      </c>
      <c r="V54" s="29" t="s">
        <v>89</v>
      </c>
      <c r="W54" s="40"/>
      <c r="Y54" t="str">
        <v/>
      </c>
    </row>
    <row r="55" spans="2:42" x14ac:dyDescent="0.35">
      <c r="B55" s="52" cm="1">
        <f t="array" aca="1" ref="B55" ca="1">FileSize(Folder&amp;Tests[[#This Row],[FileName]])</f>
        <v>65</v>
      </c>
      <c r="C55" s="32">
        <v>42</v>
      </c>
      <c r="D55" s="109" t="b">
        <v>1</v>
      </c>
      <c r="E55" s="23" t="s">
        <v>146</v>
      </c>
      <c r="F55" s="22" t="b">
        <v>1</v>
      </c>
      <c r="G55" s="24" t="s">
        <v>81</v>
      </c>
      <c r="H55" s="24" t="b">
        <v>0</v>
      </c>
      <c r="I55" s="24" t="s">
        <v>81</v>
      </c>
      <c r="J55" s="24" t="s">
        <v>81</v>
      </c>
      <c r="K55" s="24" t="b">
        <v>1</v>
      </c>
      <c r="L55" s="24"/>
      <c r="M55" s="22">
        <v>1</v>
      </c>
      <c r="N55" s="22">
        <v>1</v>
      </c>
      <c r="O55" s="22">
        <v>0</v>
      </c>
      <c r="P55" s="22">
        <v>0</v>
      </c>
      <c r="Q55" s="22"/>
      <c r="R55" s="22"/>
      <c r="S55" s="22" t="s">
        <v>258</v>
      </c>
      <c r="T55" s="22"/>
      <c r="U55" s="22" t="s">
        <v>82</v>
      </c>
      <c r="V55" s="29"/>
      <c r="W55" s="40"/>
      <c r="Y55" t="str">
        <v/>
      </c>
    </row>
    <row r="56" spans="2:42" x14ac:dyDescent="0.35">
      <c r="B56" s="52" cm="1">
        <f t="array" aca="1" ref="B56" ca="1">FileSize(Folder&amp;Tests[[#This Row],[FileName]])</f>
        <v>67</v>
      </c>
      <c r="C56" s="32">
        <v>43</v>
      </c>
      <c r="D56" s="109" t="b">
        <v>1</v>
      </c>
      <c r="E56" s="23" t="s">
        <v>147</v>
      </c>
      <c r="F56" s="22" t="b">
        <v>1</v>
      </c>
      <c r="G56" s="24" t="s">
        <v>90</v>
      </c>
      <c r="H56" s="24" t="b">
        <v>0</v>
      </c>
      <c r="I56" s="24" t="s">
        <v>81</v>
      </c>
      <c r="J56" s="24" t="s">
        <v>81</v>
      </c>
      <c r="K56" s="24" t="b">
        <v>1</v>
      </c>
      <c r="L56" s="24"/>
      <c r="M56" s="22">
        <v>1</v>
      </c>
      <c r="N56" s="22">
        <v>1</v>
      </c>
      <c r="O56" s="22">
        <v>0</v>
      </c>
      <c r="P56" s="22">
        <v>0</v>
      </c>
      <c r="Q56" s="22"/>
      <c r="R56" s="22"/>
      <c r="S56" s="22"/>
      <c r="T56" s="22"/>
      <c r="U56" s="22" t="s">
        <v>82</v>
      </c>
      <c r="V56" s="29"/>
      <c r="W56" s="40"/>
      <c r="Y56" t="str">
        <v/>
      </c>
    </row>
    <row r="57" spans="2:42" x14ac:dyDescent="0.35">
      <c r="B57" s="52" cm="1">
        <f t="array" aca="1" ref="B57" ca="1">FileSize(Folder&amp;Tests[[#This Row],[FileName]])</f>
        <v>70</v>
      </c>
      <c r="C57" s="32">
        <v>44</v>
      </c>
      <c r="D57" s="109" t="b">
        <v>1</v>
      </c>
      <c r="E57" s="23" t="s">
        <v>148</v>
      </c>
      <c r="F57" s="22" t="b">
        <v>1</v>
      </c>
      <c r="G57" s="24" t="s">
        <v>81</v>
      </c>
      <c r="H57" s="24" t="b">
        <v>0</v>
      </c>
      <c r="I57" s="24" t="s">
        <v>81</v>
      </c>
      <c r="J57" s="24" t="s">
        <v>81</v>
      </c>
      <c r="K57" s="24" t="b">
        <v>1</v>
      </c>
      <c r="L57" s="24"/>
      <c r="M57" s="22">
        <v>1</v>
      </c>
      <c r="N57" s="22">
        <v>1</v>
      </c>
      <c r="O57" s="22">
        <v>0</v>
      </c>
      <c r="P57" s="22">
        <v>0</v>
      </c>
      <c r="Q57" s="22"/>
      <c r="R57" s="22"/>
      <c r="S57" s="22"/>
      <c r="T57" s="22"/>
      <c r="U57" s="22" t="s">
        <v>82</v>
      </c>
      <c r="V57" s="29"/>
      <c r="W57" s="40"/>
      <c r="Y57" t="str">
        <v/>
      </c>
    </row>
    <row r="58" spans="2:42" x14ac:dyDescent="0.35">
      <c r="B58" s="52" cm="1">
        <f t="array" aca="1" ref="B58" ca="1">FileSize(Folder&amp;Tests[[#This Row],[FileName]])</f>
        <v>72</v>
      </c>
      <c r="C58" s="32">
        <v>45</v>
      </c>
      <c r="D58" s="109" t="b">
        <v>1</v>
      </c>
      <c r="E58" s="23" t="s">
        <v>149</v>
      </c>
      <c r="F58" s="22" t="b">
        <v>1</v>
      </c>
      <c r="G58" s="24" t="s">
        <v>81</v>
      </c>
      <c r="H58" s="24" t="b">
        <v>0</v>
      </c>
      <c r="I58" s="24" t="s">
        <v>81</v>
      </c>
      <c r="J58" s="24" t="s">
        <v>81</v>
      </c>
      <c r="K58" s="24" t="b">
        <v>1</v>
      </c>
      <c r="L58" s="24"/>
      <c r="M58" s="22">
        <v>1</v>
      </c>
      <c r="N58" s="22">
        <v>1</v>
      </c>
      <c r="O58" s="22">
        <v>0</v>
      </c>
      <c r="P58" s="22">
        <v>0</v>
      </c>
      <c r="Q58" s="22"/>
      <c r="R58" s="22"/>
      <c r="S58" s="22"/>
      <c r="T58" s="22"/>
      <c r="U58" s="22" t="s">
        <v>82</v>
      </c>
      <c r="V58" s="29"/>
      <c r="W58" s="40"/>
      <c r="Y58" t="str">
        <v/>
      </c>
    </row>
    <row r="59" spans="2:42" x14ac:dyDescent="0.35">
      <c r="B59" s="52" cm="1">
        <f t="array" aca="1" ref="B59" ca="1">FileSize(Folder&amp;Tests[[#This Row],[FileName]])</f>
        <v>90</v>
      </c>
      <c r="C59" s="32">
        <v>46</v>
      </c>
      <c r="D59" s="109" t="b">
        <v>1</v>
      </c>
      <c r="E59" s="23" t="s">
        <v>151</v>
      </c>
      <c r="F59" s="22" t="b">
        <v>1</v>
      </c>
      <c r="G59" s="24" t="s">
        <v>81</v>
      </c>
      <c r="H59" s="24" t="b">
        <v>0</v>
      </c>
      <c r="I59" s="24" t="s">
        <v>81</v>
      </c>
      <c r="J59" s="24" t="s">
        <v>206</v>
      </c>
      <c r="K59" s="24" t="b">
        <v>1</v>
      </c>
      <c r="L59" s="24"/>
      <c r="M59" s="22">
        <v>1</v>
      </c>
      <c r="N59" s="22">
        <v>1</v>
      </c>
      <c r="O59" s="22">
        <v>0</v>
      </c>
      <c r="P59" s="22">
        <v>0</v>
      </c>
      <c r="Q59" s="22"/>
      <c r="R59" s="22"/>
      <c r="S59" s="22"/>
      <c r="T59" s="22"/>
      <c r="U59" s="22" t="s">
        <v>82</v>
      </c>
      <c r="V59" s="29"/>
      <c r="W59" s="40"/>
      <c r="Y59" t="str">
        <v/>
      </c>
    </row>
    <row r="60" spans="2:42" x14ac:dyDescent="0.35">
      <c r="B60" s="52" cm="1">
        <f t="array" aca="1" ref="B60" ca="1">FileSize(Folder&amp;Tests[[#This Row],[FileName]])</f>
        <v>93</v>
      </c>
      <c r="C60" s="32">
        <v>47</v>
      </c>
      <c r="D60" s="109" t="b">
        <v>1</v>
      </c>
      <c r="E60" s="23" t="s">
        <v>152</v>
      </c>
      <c r="F60" s="22" t="b">
        <v>1</v>
      </c>
      <c r="G60" s="24" t="s">
        <v>81</v>
      </c>
      <c r="H60" s="24" t="b">
        <v>0</v>
      </c>
      <c r="I60" s="24" t="s">
        <v>81</v>
      </c>
      <c r="J60" s="24" t="s">
        <v>81</v>
      </c>
      <c r="K60" s="24" t="b">
        <v>1</v>
      </c>
      <c r="L60" s="24"/>
      <c r="M60" s="22">
        <v>1</v>
      </c>
      <c r="N60" s="22">
        <v>1</v>
      </c>
      <c r="O60" s="22">
        <v>0</v>
      </c>
      <c r="P60" s="22">
        <v>0</v>
      </c>
      <c r="Q60" s="22"/>
      <c r="R60" s="22"/>
      <c r="S60" s="22"/>
      <c r="T60" s="22"/>
      <c r="U60" s="22" t="s">
        <v>82</v>
      </c>
      <c r="V60" s="29"/>
      <c r="W60" s="40"/>
    </row>
    <row r="61" spans="2:42" x14ac:dyDescent="0.35">
      <c r="B61" s="52" cm="1">
        <f t="array" aca="1" ref="B61" ca="1">FileSize(Folder&amp;Tests[[#This Row],[FileName]])</f>
        <v>105</v>
      </c>
      <c r="C61" s="32">
        <v>48</v>
      </c>
      <c r="D61" s="109" t="b">
        <v>1</v>
      </c>
      <c r="E61" s="23" t="s">
        <v>153</v>
      </c>
      <c r="F61" s="22" t="b">
        <v>1</v>
      </c>
      <c r="G61" s="24" t="s">
        <v>81</v>
      </c>
      <c r="H61" s="24" t="b">
        <v>0</v>
      </c>
      <c r="I61" s="24" t="s">
        <v>81</v>
      </c>
      <c r="J61" s="24" t="s">
        <v>206</v>
      </c>
      <c r="K61" s="24" t="b">
        <v>1</v>
      </c>
      <c r="L61" s="24"/>
      <c r="M61" s="22">
        <v>1</v>
      </c>
      <c r="N61" s="22">
        <v>1</v>
      </c>
      <c r="O61" s="22">
        <v>0</v>
      </c>
      <c r="P61" s="22">
        <v>0</v>
      </c>
      <c r="Q61" s="22"/>
      <c r="R61" s="22"/>
      <c r="S61" s="22"/>
      <c r="T61" s="22"/>
      <c r="U61" s="22" t="s">
        <v>82</v>
      </c>
      <c r="V61" s="27"/>
      <c r="W61" s="40"/>
    </row>
    <row r="62" spans="2:42" x14ac:dyDescent="0.35">
      <c r="B62" s="52" cm="1">
        <f t="array" aca="1" ref="B62" ca="1">FileSize(Folder&amp;Tests[[#This Row],[FileName]])</f>
        <v>100</v>
      </c>
      <c r="C62" s="32">
        <v>49</v>
      </c>
      <c r="D62" s="109" t="b">
        <v>1</v>
      </c>
      <c r="E62" s="23" t="s">
        <v>154</v>
      </c>
      <c r="F62" s="22" t="b">
        <v>1</v>
      </c>
      <c r="G62" s="24" t="s">
        <v>81</v>
      </c>
      <c r="H62" s="24" t="b">
        <v>0</v>
      </c>
      <c r="I62" s="24" t="s">
        <v>81</v>
      </c>
      <c r="J62" s="24" t="s">
        <v>81</v>
      </c>
      <c r="K62" s="24" t="b">
        <v>1</v>
      </c>
      <c r="L62" s="24"/>
      <c r="M62" s="22">
        <v>1</v>
      </c>
      <c r="N62" s="22">
        <v>1</v>
      </c>
      <c r="O62" s="22">
        <v>0</v>
      </c>
      <c r="P62" s="22">
        <v>0</v>
      </c>
      <c r="Q62" s="22"/>
      <c r="R62" s="22"/>
      <c r="S62" s="22"/>
      <c r="T62" s="48" t="s">
        <v>237</v>
      </c>
      <c r="U62" s="22" t="s">
        <v>82</v>
      </c>
      <c r="V62" s="27" t="s">
        <v>548</v>
      </c>
      <c r="W62" s="40"/>
    </row>
    <row r="63" spans="2:42" x14ac:dyDescent="0.35">
      <c r="B63" s="52" cm="1">
        <f t="array" aca="1" ref="B63" ca="1">FileSize(Folder&amp;Tests[[#This Row],[FileName]])</f>
        <v>100</v>
      </c>
      <c r="C63" s="32">
        <v>50</v>
      </c>
      <c r="D63" s="109" t="b">
        <v>1</v>
      </c>
      <c r="E63" s="23" t="s">
        <v>155</v>
      </c>
      <c r="F63" s="22" t="b">
        <v>1</v>
      </c>
      <c r="G63" s="24" t="s">
        <v>81</v>
      </c>
      <c r="H63" s="24" t="b">
        <v>0</v>
      </c>
      <c r="I63" s="24" t="s">
        <v>81</v>
      </c>
      <c r="J63" s="24" t="s">
        <v>81</v>
      </c>
      <c r="K63" s="24" t="b">
        <v>1</v>
      </c>
      <c r="L63" s="24"/>
      <c r="M63" s="22">
        <v>1</v>
      </c>
      <c r="N63" s="22">
        <v>1</v>
      </c>
      <c r="O63" s="22">
        <v>0</v>
      </c>
      <c r="P63" s="22">
        <v>0</v>
      </c>
      <c r="Q63" s="22"/>
      <c r="R63" s="22"/>
      <c r="S63" s="22"/>
      <c r="T63" s="48" t="s">
        <v>237</v>
      </c>
      <c r="U63" s="22" t="s">
        <v>82</v>
      </c>
      <c r="V63" s="27" t="s">
        <v>548</v>
      </c>
      <c r="W63" s="40"/>
    </row>
    <row r="64" spans="2:42" x14ac:dyDescent="0.35">
      <c r="B64" s="52" cm="1">
        <f t="array" aca="1" ref="B64" ca="1">FileSize(Folder&amp;Tests[[#This Row],[FileName]])</f>
        <v>111</v>
      </c>
      <c r="C64" s="32">
        <v>51</v>
      </c>
      <c r="D64" s="109" t="b">
        <v>1</v>
      </c>
      <c r="E64" s="23" t="s">
        <v>156</v>
      </c>
      <c r="F64" s="22" t="b">
        <v>1</v>
      </c>
      <c r="G64" s="24" t="s">
        <v>81</v>
      </c>
      <c r="H64" s="24" t="b">
        <v>0</v>
      </c>
      <c r="I64" s="24" t="s">
        <v>262</v>
      </c>
      <c r="J64" s="24" t="s">
        <v>81</v>
      </c>
      <c r="K64" s="24" t="b">
        <v>1</v>
      </c>
      <c r="L64" s="24"/>
      <c r="M64" s="22">
        <v>1</v>
      </c>
      <c r="N64" s="22">
        <v>1</v>
      </c>
      <c r="O64" s="22">
        <v>0</v>
      </c>
      <c r="P64" s="22">
        <v>0</v>
      </c>
      <c r="Q64" s="22"/>
      <c r="R64" s="22"/>
      <c r="S64" s="22"/>
      <c r="T64" s="22"/>
      <c r="U64" s="22" t="s">
        <v>82</v>
      </c>
      <c r="V64" s="29"/>
      <c r="W64" s="40"/>
    </row>
    <row r="65" spans="2:23" x14ac:dyDescent="0.35">
      <c r="B65" s="52" cm="1">
        <f t="array" aca="1" ref="B65" ca="1">FileSize(Folder&amp;Tests[[#This Row],[FileName]])</f>
        <v>122</v>
      </c>
      <c r="C65" s="32">
        <v>52</v>
      </c>
      <c r="D65" s="109" t="b">
        <v>1</v>
      </c>
      <c r="E65" s="23" t="s">
        <v>157</v>
      </c>
      <c r="F65" s="22" t="b">
        <v>1</v>
      </c>
      <c r="G65" s="24" t="s">
        <v>81</v>
      </c>
      <c r="H65" s="24" t="b">
        <v>0</v>
      </c>
      <c r="I65" s="24" t="s">
        <v>81</v>
      </c>
      <c r="J65" s="24" t="s">
        <v>206</v>
      </c>
      <c r="K65" s="24" t="b">
        <v>1</v>
      </c>
      <c r="L65" s="24"/>
      <c r="M65" s="22">
        <v>1</v>
      </c>
      <c r="N65" s="22">
        <v>1</v>
      </c>
      <c r="O65" s="22">
        <v>0</v>
      </c>
      <c r="P65" s="22">
        <v>0</v>
      </c>
      <c r="Q65" s="22"/>
      <c r="R65" s="22"/>
      <c r="S65" s="22"/>
      <c r="T65" s="22"/>
      <c r="U65" s="22" t="s">
        <v>82</v>
      </c>
      <c r="V65" s="29"/>
      <c r="W65" s="40"/>
    </row>
    <row r="66" spans="2:23" x14ac:dyDescent="0.35">
      <c r="B66" s="52" cm="1">
        <f t="array" aca="1" ref="B66" ca="1">FileSize(Folder&amp;Tests[[#This Row],[FileName]])</f>
        <v>388</v>
      </c>
      <c r="C66" s="32">
        <v>53</v>
      </c>
      <c r="D66" s="109" t="b">
        <v>1</v>
      </c>
      <c r="E66" s="23" t="s">
        <v>158</v>
      </c>
      <c r="F66" s="22" t="b">
        <v>1</v>
      </c>
      <c r="G66" s="24" t="s">
        <v>81</v>
      </c>
      <c r="H66" s="24" t="b">
        <v>0</v>
      </c>
      <c r="I66" s="24" t="s">
        <v>87</v>
      </c>
      <c r="J66" s="24" t="s">
        <v>81</v>
      </c>
      <c r="K66" s="24" t="b">
        <v>1</v>
      </c>
      <c r="L66" s="24"/>
      <c r="M66" s="22">
        <v>1</v>
      </c>
      <c r="N66" s="22">
        <v>1</v>
      </c>
      <c r="O66" s="22">
        <v>0</v>
      </c>
      <c r="P66" s="22">
        <v>0</v>
      </c>
      <c r="Q66" s="22"/>
      <c r="R66" s="22"/>
      <c r="S66" s="31" t="s">
        <v>259</v>
      </c>
      <c r="T66" s="22" t="s">
        <v>539</v>
      </c>
      <c r="U66" s="22" t="s">
        <v>83</v>
      </c>
      <c r="V66" s="27"/>
      <c r="W66" s="40"/>
    </row>
    <row r="67" spans="2:23" x14ac:dyDescent="0.35">
      <c r="B67" s="52" cm="1">
        <f t="array" aca="1" ref="B67" ca="1">FileSize(Folder&amp;Tests[[#This Row],[FileName]])</f>
        <v>400</v>
      </c>
      <c r="C67" s="32">
        <v>54</v>
      </c>
      <c r="D67" s="109" t="b">
        <v>1</v>
      </c>
      <c r="E67" s="23" t="s">
        <v>159</v>
      </c>
      <c r="F67" s="22" t="s">
        <v>190</v>
      </c>
      <c r="G67" s="24" t="s">
        <v>81</v>
      </c>
      <c r="H67" s="24" t="b">
        <v>0</v>
      </c>
      <c r="I67" s="24" t="s">
        <v>81</v>
      </c>
      <c r="J67" s="24" t="s">
        <v>206</v>
      </c>
      <c r="K67" s="24" t="b">
        <v>1</v>
      </c>
      <c r="L67" s="24"/>
      <c r="M67" s="22">
        <v>1</v>
      </c>
      <c r="N67" s="22">
        <v>1</v>
      </c>
      <c r="O67" s="22">
        <v>0</v>
      </c>
      <c r="P67" s="22">
        <v>0</v>
      </c>
      <c r="Q67" s="22"/>
      <c r="R67" s="22"/>
      <c r="S67" s="22"/>
      <c r="T67" s="22"/>
      <c r="U67" s="22" t="s">
        <v>82</v>
      </c>
      <c r="V67" s="29"/>
      <c r="W67" s="40"/>
    </row>
    <row r="68" spans="2:23" x14ac:dyDescent="0.35">
      <c r="B68" s="52" cm="1">
        <f t="array" aca="1" ref="B68" ca="1">FileSize(Folder&amp;Tests[[#This Row],[FileName]])</f>
        <v>450</v>
      </c>
      <c r="C68" s="32">
        <v>55</v>
      </c>
      <c r="D68" s="109" t="b">
        <v>1</v>
      </c>
      <c r="E68" s="23" t="s">
        <v>160</v>
      </c>
      <c r="F68" s="22" t="b">
        <v>1</v>
      </c>
      <c r="G68" s="24" t="s">
        <v>84</v>
      </c>
      <c r="H68" s="24" t="b">
        <v>1</v>
      </c>
      <c r="I68" s="24" t="s">
        <v>81</v>
      </c>
      <c r="J68" s="24" t="s">
        <v>81</v>
      </c>
      <c r="K68" s="24" t="b">
        <v>1</v>
      </c>
      <c r="L68" s="24"/>
      <c r="M68" s="22">
        <v>1</v>
      </c>
      <c r="N68" s="22">
        <v>1</v>
      </c>
      <c r="O68" s="22">
        <v>0</v>
      </c>
      <c r="P68" s="22">
        <v>0</v>
      </c>
      <c r="Q68" s="22"/>
      <c r="R68" s="22"/>
      <c r="S68" s="22"/>
      <c r="T68" s="22"/>
      <c r="U68" s="22" t="s">
        <v>82</v>
      </c>
      <c r="V68" s="27"/>
      <c r="W68" s="40"/>
    </row>
    <row r="69" spans="2:23" x14ac:dyDescent="0.35">
      <c r="B69" s="52" cm="1">
        <f t="array" aca="1" ref="B69" ca="1">FileSize(Folder&amp;Tests[[#This Row],[FileName]])</f>
        <v>596</v>
      </c>
      <c r="C69" s="32">
        <v>56</v>
      </c>
      <c r="D69" s="109" t="b">
        <v>1</v>
      </c>
      <c r="E69" s="23" t="s">
        <v>162</v>
      </c>
      <c r="F69" s="22" t="b">
        <v>1</v>
      </c>
      <c r="G69" s="24" t="s">
        <v>81</v>
      </c>
      <c r="H69" s="24" t="b">
        <v>0</v>
      </c>
      <c r="I69" s="24" t="s">
        <v>262</v>
      </c>
      <c r="J69" s="24" t="s">
        <v>81</v>
      </c>
      <c r="K69" s="24" t="b">
        <v>1</v>
      </c>
      <c r="L69" s="24"/>
      <c r="M69" s="22">
        <v>1</v>
      </c>
      <c r="N69" s="22">
        <v>1</v>
      </c>
      <c r="O69" s="22">
        <v>0</v>
      </c>
      <c r="P69" s="22">
        <v>0</v>
      </c>
      <c r="Q69" s="22"/>
      <c r="R69" s="22"/>
      <c r="S69" s="22"/>
      <c r="T69" s="22"/>
      <c r="U69" s="22" t="s">
        <v>82</v>
      </c>
      <c r="V69" s="27"/>
      <c r="W69" s="40"/>
    </row>
    <row r="70" spans="2:23" x14ac:dyDescent="0.35">
      <c r="B70" s="52" cm="1">
        <f t="array" aca="1" ref="B70" ca="1">FileSize(Folder&amp;Tests[[#This Row],[FileName]])</f>
        <v>694</v>
      </c>
      <c r="C70" s="32">
        <v>57</v>
      </c>
      <c r="D70" s="109" t="b">
        <v>1</v>
      </c>
      <c r="E70" s="23" t="s">
        <v>163</v>
      </c>
      <c r="F70" s="22" t="s">
        <v>224</v>
      </c>
      <c r="G70" s="24" t="s">
        <v>81</v>
      </c>
      <c r="H70" s="24" t="b">
        <v>0</v>
      </c>
      <c r="I70" s="24" t="s">
        <v>81</v>
      </c>
      <c r="J70" s="24" t="s">
        <v>81</v>
      </c>
      <c r="K70" s="24" t="b">
        <v>1</v>
      </c>
      <c r="L70" s="24"/>
      <c r="M70" s="22">
        <v>1</v>
      </c>
      <c r="N70" s="22">
        <v>1</v>
      </c>
      <c r="O70" s="22">
        <v>0</v>
      </c>
      <c r="P70" s="22">
        <v>0</v>
      </c>
      <c r="Q70" s="22"/>
      <c r="R70" s="22"/>
      <c r="S70" s="22"/>
      <c r="T70" s="22"/>
      <c r="U70" s="22" t="s">
        <v>82</v>
      </c>
      <c r="V70" s="29"/>
      <c r="W70" s="40"/>
    </row>
    <row r="71" spans="2:23" x14ac:dyDescent="0.35">
      <c r="B71" s="52" cm="1">
        <f t="array" aca="1" ref="B71" ca="1">FileSize(Folder&amp;Tests[[#This Row],[FileName]])</f>
        <v>732</v>
      </c>
      <c r="C71" s="32">
        <v>58</v>
      </c>
      <c r="D71" s="109" t="b">
        <v>1</v>
      </c>
      <c r="E71" s="23" t="s">
        <v>164</v>
      </c>
      <c r="F71" s="22" t="b">
        <v>1</v>
      </c>
      <c r="G71" s="24" t="s">
        <v>84</v>
      </c>
      <c r="H71" s="24" t="b">
        <v>1</v>
      </c>
      <c r="I71" s="24" t="s">
        <v>81</v>
      </c>
      <c r="J71" s="24" t="s">
        <v>81</v>
      </c>
      <c r="K71" s="24" t="b">
        <v>1</v>
      </c>
      <c r="L71" s="24"/>
      <c r="M71" s="22">
        <v>1</v>
      </c>
      <c r="N71" s="22">
        <v>1</v>
      </c>
      <c r="O71" s="22">
        <v>0</v>
      </c>
      <c r="P71" s="22">
        <v>0</v>
      </c>
      <c r="Q71" s="22"/>
      <c r="R71" s="22"/>
      <c r="S71" s="22"/>
      <c r="T71" s="22"/>
      <c r="U71" s="22" t="s">
        <v>82</v>
      </c>
      <c r="V71" s="27" t="s">
        <v>555</v>
      </c>
      <c r="W71" s="40"/>
    </row>
    <row r="72" spans="2:23" x14ac:dyDescent="0.35">
      <c r="B72" s="52" cm="1">
        <f t="array" aca="1" ref="B72" ca="1">FileSize(Folder&amp;Tests[[#This Row],[FileName]])</f>
        <v>93536</v>
      </c>
      <c r="C72" s="32">
        <v>59</v>
      </c>
      <c r="D72" s="109" t="b">
        <v>1</v>
      </c>
      <c r="E72" s="23" t="s">
        <v>173</v>
      </c>
      <c r="F72" s="22" t="s">
        <v>92</v>
      </c>
      <c r="G72" s="24" t="s">
        <v>81</v>
      </c>
      <c r="H72" s="24" t="b">
        <v>0</v>
      </c>
      <c r="I72" s="24" t="s">
        <v>241</v>
      </c>
      <c r="J72" s="24" t="s">
        <v>81</v>
      </c>
      <c r="K72" s="24" t="b">
        <v>1</v>
      </c>
      <c r="L72" s="24"/>
      <c r="M72" s="22">
        <v>1</v>
      </c>
      <c r="N72" s="22">
        <v>1</v>
      </c>
      <c r="O72" s="22">
        <v>3</v>
      </c>
      <c r="P72" s="22">
        <v>0</v>
      </c>
      <c r="Q72" s="22"/>
      <c r="R72" s="22"/>
      <c r="S72" s="22"/>
      <c r="T72" s="22"/>
      <c r="U72" s="22" t="s">
        <v>82</v>
      </c>
      <c r="V72" s="27" t="s">
        <v>556</v>
      </c>
      <c r="W72" s="40"/>
    </row>
    <row r="73" spans="2:23" x14ac:dyDescent="0.35">
      <c r="B73" s="52" cm="1">
        <f t="array" aca="1" ref="B73" ca="1">FileSize(Folder&amp;Tests[[#This Row],[FileName]])</f>
        <v>768</v>
      </c>
      <c r="C73" s="32">
        <v>60</v>
      </c>
      <c r="D73" s="109" t="b">
        <v>1</v>
      </c>
      <c r="E73" s="23" t="s">
        <v>165</v>
      </c>
      <c r="F73" s="22" t="b">
        <v>1</v>
      </c>
      <c r="G73" s="24" t="s">
        <v>81</v>
      </c>
      <c r="H73" s="24" t="b">
        <v>0</v>
      </c>
      <c r="I73" s="24" t="s">
        <v>81</v>
      </c>
      <c r="J73" s="24" t="s">
        <v>81</v>
      </c>
      <c r="K73" s="24" t="b">
        <v>1</v>
      </c>
      <c r="L73" s="24"/>
      <c r="M73" s="22">
        <v>1</v>
      </c>
      <c r="N73" s="22">
        <v>1</v>
      </c>
      <c r="O73" s="22">
        <v>0</v>
      </c>
      <c r="P73" s="22">
        <v>0</v>
      </c>
      <c r="Q73" s="22"/>
      <c r="R73" s="22"/>
      <c r="S73" s="22"/>
      <c r="T73" s="22"/>
      <c r="U73" s="22" t="s">
        <v>82</v>
      </c>
      <c r="V73" s="27" t="s">
        <v>94</v>
      </c>
      <c r="W73" s="40"/>
    </row>
    <row r="74" spans="2:23" x14ac:dyDescent="0.35">
      <c r="B74" s="52" cm="1">
        <f t="array" aca="1" ref="B74" ca="1">FileSize(Folder&amp;Tests[[#This Row],[FileName]])</f>
        <v>796</v>
      </c>
      <c r="C74" s="32">
        <v>61</v>
      </c>
      <c r="D74" s="109" t="b">
        <v>1</v>
      </c>
      <c r="E74" s="23" t="s">
        <v>166</v>
      </c>
      <c r="F74" s="22" t="s">
        <v>223</v>
      </c>
      <c r="G74" s="24" t="str">
        <f>CHAR(9)</f>
        <v xml:space="preserve">	</v>
      </c>
      <c r="H74" s="24" t="b">
        <v>0</v>
      </c>
      <c r="I74" s="24" t="s">
        <v>81</v>
      </c>
      <c r="J74" s="24" t="s">
        <v>81</v>
      </c>
      <c r="K74" s="24" t="b">
        <v>1</v>
      </c>
      <c r="L74" s="24"/>
      <c r="M74" s="22">
        <v>1</v>
      </c>
      <c r="N74" s="22">
        <v>1</v>
      </c>
      <c r="O74" s="22">
        <v>0</v>
      </c>
      <c r="P74" s="22">
        <v>0</v>
      </c>
      <c r="Q74" s="22"/>
      <c r="R74" s="22"/>
      <c r="S74" s="22"/>
      <c r="T74" s="22"/>
      <c r="U74" s="22" t="s">
        <v>82</v>
      </c>
      <c r="V74" s="29" t="s">
        <v>91</v>
      </c>
      <c r="W74" s="40"/>
    </row>
    <row r="75" spans="2:23" x14ac:dyDescent="0.35">
      <c r="B75" s="52" cm="1">
        <f t="array" aca="1" ref="B75" ca="1">FileSize(Folder&amp;Tests[[#This Row],[FileName]])</f>
        <v>1770</v>
      </c>
      <c r="C75" s="32">
        <v>62</v>
      </c>
      <c r="D75" s="109" t="b">
        <v>1</v>
      </c>
      <c r="E75" s="23" t="s">
        <v>167</v>
      </c>
      <c r="F75" s="22" t="b">
        <v>1</v>
      </c>
      <c r="G75" s="24" t="s">
        <v>81</v>
      </c>
      <c r="H75" s="24" t="b">
        <v>0</v>
      </c>
      <c r="I75" s="24" t="s">
        <v>81</v>
      </c>
      <c r="J75" s="24" t="s">
        <v>81</v>
      </c>
      <c r="K75" s="24" t="b">
        <v>1</v>
      </c>
      <c r="L75" s="24"/>
      <c r="M75" s="22">
        <v>1</v>
      </c>
      <c r="N75" s="22">
        <v>1</v>
      </c>
      <c r="O75" s="22">
        <v>0</v>
      </c>
      <c r="P75" s="22">
        <v>0</v>
      </c>
      <c r="Q75" s="22"/>
      <c r="R75" s="22"/>
      <c r="S75" s="22"/>
      <c r="T75" s="22"/>
      <c r="U75" s="22" t="s">
        <v>82</v>
      </c>
      <c r="V75" s="29"/>
      <c r="W75" s="40"/>
    </row>
    <row r="76" spans="2:23" x14ac:dyDescent="0.35">
      <c r="B76" s="52" cm="1">
        <f t="array" aca="1" ref="B76" ca="1">FileSize(Folder&amp;Tests[[#This Row],[FileName]])</f>
        <v>2127</v>
      </c>
      <c r="C76" s="32">
        <v>63</v>
      </c>
      <c r="D76" s="109" t="b">
        <v>1</v>
      </c>
      <c r="E76" s="23" t="s">
        <v>168</v>
      </c>
      <c r="F76" s="22" t="s">
        <v>190</v>
      </c>
      <c r="G76" s="24" t="s">
        <v>81</v>
      </c>
      <c r="H76" s="24" t="b">
        <v>0</v>
      </c>
      <c r="I76" s="24" t="s">
        <v>81</v>
      </c>
      <c r="J76" s="24" t="s">
        <v>81</v>
      </c>
      <c r="K76" s="24" t="b">
        <v>1</v>
      </c>
      <c r="L76" s="24"/>
      <c r="M76" s="22">
        <v>1</v>
      </c>
      <c r="N76" s="22">
        <v>1</v>
      </c>
      <c r="O76" s="22">
        <v>0</v>
      </c>
      <c r="P76" s="22">
        <v>0</v>
      </c>
      <c r="Q76" s="22"/>
      <c r="R76" s="22"/>
      <c r="S76" s="22"/>
      <c r="T76" s="22"/>
      <c r="U76" s="22" t="s">
        <v>82</v>
      </c>
      <c r="V76" s="29"/>
      <c r="W76" s="40"/>
    </row>
    <row r="77" spans="2:23" x14ac:dyDescent="0.35">
      <c r="B77" s="52" cm="1">
        <f t="array" aca="1" ref="B77" ca="1">FileSize(Folder&amp;Tests[[#This Row],[FileName]])</f>
        <v>180</v>
      </c>
      <c r="C77" s="32">
        <v>64</v>
      </c>
      <c r="D77" s="109" t="b">
        <v>1</v>
      </c>
      <c r="E77" s="23" t="s">
        <v>208</v>
      </c>
      <c r="F77" s="22" t="b" cm="1">
        <v>1</v>
      </c>
      <c r="G77" s="24" t="s">
        <v>81</v>
      </c>
      <c r="H77" s="24" t="b">
        <v>0</v>
      </c>
      <c r="I77" s="24" t="s">
        <v>246</v>
      </c>
      <c r="J77" s="24" t="s">
        <v>81</v>
      </c>
      <c r="K77" s="24" t="b">
        <v>1</v>
      </c>
      <c r="L77" s="24"/>
      <c r="M77" s="22">
        <v>1</v>
      </c>
      <c r="N77" s="22">
        <v>1</v>
      </c>
      <c r="O77" s="22">
        <v>0</v>
      </c>
      <c r="P77" s="22">
        <v>0</v>
      </c>
      <c r="Q77" s="22"/>
      <c r="R77" s="22"/>
      <c r="S77" s="22"/>
      <c r="T77" s="22"/>
      <c r="U77" s="22" t="s">
        <v>82</v>
      </c>
      <c r="V77" s="29"/>
      <c r="W77" s="40"/>
    </row>
    <row r="78" spans="2:23" x14ac:dyDescent="0.35">
      <c r="B78" s="52" cm="1">
        <f t="array" aca="1" ref="B78" ca="1">FileSize(Folder&amp;Tests[[#This Row],[FileName]])</f>
        <v>180</v>
      </c>
      <c r="C78" s="32">
        <v>65</v>
      </c>
      <c r="D78" s="109" t="b">
        <v>1</v>
      </c>
      <c r="E78" s="23" t="s">
        <v>208</v>
      </c>
      <c r="F78" s="22" t="b">
        <v>0</v>
      </c>
      <c r="G78" s="24" t="s">
        <v>81</v>
      </c>
      <c r="H78" s="24" t="b">
        <v>0</v>
      </c>
      <c r="I78" s="24" t="s">
        <v>81</v>
      </c>
      <c r="J78" s="24" t="s">
        <v>81</v>
      </c>
      <c r="K78" s="24" t="b">
        <v>1</v>
      </c>
      <c r="L78" s="24"/>
      <c r="M78" s="22">
        <v>1</v>
      </c>
      <c r="N78" s="22">
        <v>1</v>
      </c>
      <c r="O78" s="22">
        <v>0</v>
      </c>
      <c r="P78" s="22">
        <v>0</v>
      </c>
      <c r="Q78" s="22"/>
      <c r="R78" s="22"/>
      <c r="S78" s="22"/>
      <c r="T78" s="22"/>
      <c r="U78" s="22" t="s">
        <v>82</v>
      </c>
      <c r="V78" s="29"/>
      <c r="W78" s="40"/>
    </row>
    <row r="79" spans="2:23" x14ac:dyDescent="0.35">
      <c r="B79" s="52" cm="1">
        <f t="array" aca="1" ref="B79" ca="1">FileSize(Folder&amp;Tests[[#This Row],[FileName]])</f>
        <v>180</v>
      </c>
      <c r="C79" s="32">
        <v>66</v>
      </c>
      <c r="D79" s="109" t="b">
        <v>1</v>
      </c>
      <c r="E79" s="23" t="s">
        <v>208</v>
      </c>
      <c r="F79" s="22" t="s">
        <v>190</v>
      </c>
      <c r="G79" s="24" t="s">
        <v>81</v>
      </c>
      <c r="H79" s="24" t="b">
        <v>0</v>
      </c>
      <c r="I79" s="24" t="s">
        <v>81</v>
      </c>
      <c r="J79" s="24" t="s">
        <v>81</v>
      </c>
      <c r="K79" s="24" t="b">
        <v>1</v>
      </c>
      <c r="L79" s="24"/>
      <c r="M79" s="22">
        <v>1</v>
      </c>
      <c r="N79" s="22">
        <v>1</v>
      </c>
      <c r="O79" s="22">
        <v>0</v>
      </c>
      <c r="P79" s="22">
        <v>0</v>
      </c>
      <c r="Q79" s="22"/>
      <c r="R79" s="22"/>
      <c r="S79" s="22"/>
      <c r="T79" s="22"/>
      <c r="U79" s="22" t="s">
        <v>82</v>
      </c>
      <c r="V79" s="29"/>
      <c r="W79" s="40"/>
    </row>
    <row r="80" spans="2:23" x14ac:dyDescent="0.35">
      <c r="B80" s="52" cm="1">
        <f t="array" aca="1" ref="B80" ca="1">FileSize(Folder&amp;Tests[[#This Row],[FileName]])</f>
        <v>180</v>
      </c>
      <c r="C80" s="32">
        <v>67</v>
      </c>
      <c r="D80" s="109" t="b">
        <v>1</v>
      </c>
      <c r="E80" s="23" t="s">
        <v>208</v>
      </c>
      <c r="F80" s="22" t="s">
        <v>195</v>
      </c>
      <c r="G80" s="24" t="s">
        <v>81</v>
      </c>
      <c r="H80" s="24" t="b">
        <v>0</v>
      </c>
      <c r="I80" s="24" t="s">
        <v>246</v>
      </c>
      <c r="J80" s="24" t="s">
        <v>81</v>
      </c>
      <c r="K80" s="24" t="b">
        <v>1</v>
      </c>
      <c r="L80" s="24"/>
      <c r="M80" s="22">
        <v>1</v>
      </c>
      <c r="N80" s="22">
        <v>1</v>
      </c>
      <c r="O80" s="22">
        <v>0</v>
      </c>
      <c r="P80" s="22">
        <v>0</v>
      </c>
      <c r="Q80" s="22"/>
      <c r="R80" s="22"/>
      <c r="S80" s="22"/>
      <c r="T80" s="22"/>
      <c r="U80" s="22" t="s">
        <v>82</v>
      </c>
      <c r="V80" s="29"/>
      <c r="W80" s="40"/>
    </row>
    <row r="81" spans="2:23" x14ac:dyDescent="0.35">
      <c r="B81" s="52" cm="1">
        <f t="array" aca="1" ref="B81" ca="1">FileSize(Folder&amp;Tests[[#This Row],[FileName]])</f>
        <v>180</v>
      </c>
      <c r="C81" s="32">
        <v>68</v>
      </c>
      <c r="D81" s="109" t="b">
        <v>1</v>
      </c>
      <c r="E81" s="23" t="s">
        <v>208</v>
      </c>
      <c r="F81" s="22" t="s">
        <v>196</v>
      </c>
      <c r="G81" s="24" t="s">
        <v>81</v>
      </c>
      <c r="H81" s="24" t="b">
        <v>0</v>
      </c>
      <c r="I81" s="24" t="s">
        <v>81</v>
      </c>
      <c r="J81" s="24" t="s">
        <v>81</v>
      </c>
      <c r="K81" s="24" t="b">
        <v>1</v>
      </c>
      <c r="L81" s="24"/>
      <c r="M81" s="22">
        <v>1</v>
      </c>
      <c r="N81" s="22">
        <v>1</v>
      </c>
      <c r="O81" s="22">
        <v>0</v>
      </c>
      <c r="P81" s="22">
        <v>0</v>
      </c>
      <c r="Q81" s="22"/>
      <c r="R81" s="22"/>
      <c r="S81" s="22"/>
      <c r="T81" s="22"/>
      <c r="U81" s="22" t="s">
        <v>82</v>
      </c>
      <c r="V81" s="29"/>
      <c r="W81" s="40"/>
    </row>
    <row r="82" spans="2:23" x14ac:dyDescent="0.35">
      <c r="B82" s="52" cm="1">
        <f t="array" aca="1" ref="B82" ca="1">FileSize(Folder&amp;Tests[[#This Row],[FileName]])</f>
        <v>180</v>
      </c>
      <c r="C82" s="32">
        <v>69</v>
      </c>
      <c r="D82" s="109" t="b">
        <v>1</v>
      </c>
      <c r="E82" s="23" t="s">
        <v>208</v>
      </c>
      <c r="F82" s="22" t="s">
        <v>197</v>
      </c>
      <c r="G82" s="24" t="s">
        <v>81</v>
      </c>
      <c r="H82" s="24" t="b">
        <v>0</v>
      </c>
      <c r="I82" s="24" t="s">
        <v>81</v>
      </c>
      <c r="J82" s="24" t="s">
        <v>81</v>
      </c>
      <c r="K82" s="24" t="b">
        <v>1</v>
      </c>
      <c r="L82" s="24"/>
      <c r="M82" s="22">
        <v>1</v>
      </c>
      <c r="N82" s="22">
        <v>1</v>
      </c>
      <c r="O82" s="22">
        <v>0</v>
      </c>
      <c r="P82" s="22">
        <v>0</v>
      </c>
      <c r="Q82" s="22"/>
      <c r="R82" s="22"/>
      <c r="S82" s="22"/>
      <c r="T82" s="22"/>
      <c r="U82" s="22" t="s">
        <v>82</v>
      </c>
      <c r="V82" s="29"/>
      <c r="W82" s="40"/>
    </row>
    <row r="83" spans="2:23" x14ac:dyDescent="0.35">
      <c r="B83" s="52" cm="1">
        <f t="array" aca="1" ref="B83" ca="1">FileSize(Folder&amp;Tests[[#This Row],[FileName]])</f>
        <v>180</v>
      </c>
      <c r="C83" s="32">
        <v>70</v>
      </c>
      <c r="D83" s="109" t="b">
        <v>1</v>
      </c>
      <c r="E83" s="23" t="s">
        <v>208</v>
      </c>
      <c r="F83" s="22" t="s">
        <v>199</v>
      </c>
      <c r="G83" s="24" t="s">
        <v>81</v>
      </c>
      <c r="H83" s="24" t="b">
        <v>0</v>
      </c>
      <c r="I83" s="24" t="s">
        <v>81</v>
      </c>
      <c r="J83" s="24" t="s">
        <v>81</v>
      </c>
      <c r="K83" s="24" t="b">
        <v>1</v>
      </c>
      <c r="L83" s="24"/>
      <c r="M83" s="22">
        <v>1</v>
      </c>
      <c r="N83" s="22">
        <v>1</v>
      </c>
      <c r="O83" s="22">
        <v>0</v>
      </c>
      <c r="P83" s="22">
        <v>0</v>
      </c>
      <c r="Q83" s="22"/>
      <c r="R83" s="22"/>
      <c r="S83" s="22"/>
      <c r="T83" s="22"/>
      <c r="U83" s="22" t="s">
        <v>82</v>
      </c>
      <c r="V83" s="29"/>
      <c r="W83" s="40"/>
    </row>
    <row r="84" spans="2:23" x14ac:dyDescent="0.35">
      <c r="B84" s="52" cm="1">
        <f t="array" aca="1" ref="B84" ca="1">FileSize(Folder&amp;Tests[[#This Row],[FileName]])</f>
        <v>180</v>
      </c>
      <c r="C84" s="32">
        <v>71</v>
      </c>
      <c r="D84" s="109" t="b">
        <v>1</v>
      </c>
      <c r="E84" s="23" t="s">
        <v>208</v>
      </c>
      <c r="F84" s="22" t="s">
        <v>200</v>
      </c>
      <c r="G84" s="24" t="s">
        <v>81</v>
      </c>
      <c r="H84" s="24" t="b">
        <v>0</v>
      </c>
      <c r="I84" s="24" t="s">
        <v>246</v>
      </c>
      <c r="J84" s="24" t="s">
        <v>81</v>
      </c>
      <c r="K84" s="24" t="b">
        <v>1</v>
      </c>
      <c r="L84" s="24"/>
      <c r="M84" s="22">
        <v>1</v>
      </c>
      <c r="N84" s="22">
        <v>1</v>
      </c>
      <c r="O84" s="22">
        <v>0</v>
      </c>
      <c r="P84" s="22">
        <v>0</v>
      </c>
      <c r="Q84" s="22"/>
      <c r="R84" s="22"/>
      <c r="S84" s="22"/>
      <c r="T84" s="22"/>
      <c r="U84" s="22" t="s">
        <v>82</v>
      </c>
      <c r="V84" s="29"/>
      <c r="W84" s="40"/>
    </row>
    <row r="85" spans="2:23" x14ac:dyDescent="0.35">
      <c r="B85" s="52" cm="1">
        <f t="array" aca="1" ref="B85" ca="1">FileSize(Folder&amp;Tests[[#This Row],[FileName]])</f>
        <v>180</v>
      </c>
      <c r="C85" s="32">
        <v>72</v>
      </c>
      <c r="D85" s="109" t="b">
        <v>1</v>
      </c>
      <c r="E85" s="23" t="s">
        <v>208</v>
      </c>
      <c r="F85" s="22" t="s">
        <v>201</v>
      </c>
      <c r="G85" s="24" t="s">
        <v>81</v>
      </c>
      <c r="H85" s="24" t="b">
        <v>0</v>
      </c>
      <c r="I85" s="24" t="s">
        <v>81</v>
      </c>
      <c r="J85" s="24" t="s">
        <v>81</v>
      </c>
      <c r="K85" s="24" t="b">
        <v>1</v>
      </c>
      <c r="L85" s="24"/>
      <c r="M85" s="22">
        <v>1</v>
      </c>
      <c r="N85" s="22">
        <v>1</v>
      </c>
      <c r="O85" s="22">
        <v>0</v>
      </c>
      <c r="P85" s="22">
        <v>0</v>
      </c>
      <c r="Q85" s="22"/>
      <c r="R85" s="22"/>
      <c r="S85" s="22"/>
      <c r="T85" s="22"/>
      <c r="U85" s="22" t="s">
        <v>82</v>
      </c>
      <c r="V85" s="29"/>
      <c r="W85" s="40"/>
    </row>
    <row r="86" spans="2:23" x14ac:dyDescent="0.35">
      <c r="B86" s="52" cm="1">
        <f t="array" aca="1" ref="B86" ca="1">FileSize(Folder&amp;Tests[[#This Row],[FileName]])</f>
        <v>180</v>
      </c>
      <c r="C86" s="32">
        <v>73</v>
      </c>
      <c r="D86" s="109" t="b">
        <v>1</v>
      </c>
      <c r="E86" s="23" t="s">
        <v>208</v>
      </c>
      <c r="F86" s="22" t="s">
        <v>202</v>
      </c>
      <c r="G86" s="24" t="s">
        <v>81</v>
      </c>
      <c r="H86" s="24" t="b">
        <v>0</v>
      </c>
      <c r="I86" s="24" t="s">
        <v>81</v>
      </c>
      <c r="J86" s="24" t="s">
        <v>81</v>
      </c>
      <c r="K86" s="24" t="b">
        <v>1</v>
      </c>
      <c r="L86" s="24"/>
      <c r="M86" s="22">
        <v>1</v>
      </c>
      <c r="N86" s="22">
        <v>1</v>
      </c>
      <c r="O86" s="22">
        <v>0</v>
      </c>
      <c r="P86" s="22">
        <v>0</v>
      </c>
      <c r="Q86" s="22"/>
      <c r="R86" s="22"/>
      <c r="S86" s="22"/>
      <c r="T86" s="22"/>
      <c r="U86" s="22" t="s">
        <v>82</v>
      </c>
      <c r="V86" s="29"/>
      <c r="W86" s="40"/>
    </row>
    <row r="87" spans="2:23" x14ac:dyDescent="0.35">
      <c r="B87" s="52" cm="1">
        <f t="array" aca="1" ref="B87" ca="1">FileSize(Folder&amp;Tests[[#This Row],[FileName]])</f>
        <v>180</v>
      </c>
      <c r="C87" s="32">
        <v>74</v>
      </c>
      <c r="D87" s="109" t="b">
        <v>1</v>
      </c>
      <c r="E87" s="23" t="s">
        <v>208</v>
      </c>
      <c r="F87" s="22" t="s">
        <v>193</v>
      </c>
      <c r="G87" s="24" t="s">
        <v>81</v>
      </c>
      <c r="H87" s="24" t="b">
        <v>0</v>
      </c>
      <c r="I87" s="24" t="s">
        <v>81</v>
      </c>
      <c r="J87" s="24" t="s">
        <v>81</v>
      </c>
      <c r="K87" s="24" t="b">
        <v>1</v>
      </c>
      <c r="L87" s="24"/>
      <c r="M87" s="22">
        <v>1</v>
      </c>
      <c r="N87" s="22">
        <v>1</v>
      </c>
      <c r="O87" s="22">
        <v>0</v>
      </c>
      <c r="P87" s="22">
        <v>0</v>
      </c>
      <c r="Q87" s="22"/>
      <c r="R87" s="22"/>
      <c r="S87" s="22"/>
      <c r="T87" s="22"/>
      <c r="U87" s="22" t="s">
        <v>82</v>
      </c>
      <c r="V87" s="29"/>
      <c r="W87" s="40"/>
    </row>
    <row r="88" spans="2:23" x14ac:dyDescent="0.35">
      <c r="B88" s="52" cm="1">
        <f t="array" aca="1" ref="B88" ca="1">FileSize(Folder&amp;Tests[[#This Row],[FileName]])</f>
        <v>180</v>
      </c>
      <c r="C88" s="32">
        <v>75</v>
      </c>
      <c r="D88" s="109" t="b">
        <v>1</v>
      </c>
      <c r="E88" s="23" t="s">
        <v>208</v>
      </c>
      <c r="F88" s="22" t="s">
        <v>194</v>
      </c>
      <c r="G88" s="24" t="s">
        <v>81</v>
      </c>
      <c r="H88" s="24" t="b">
        <v>0</v>
      </c>
      <c r="I88" s="24" t="s">
        <v>81</v>
      </c>
      <c r="J88" s="24" t="s">
        <v>81</v>
      </c>
      <c r="K88" s="24" t="b">
        <v>1</v>
      </c>
      <c r="L88" s="24"/>
      <c r="M88" s="22">
        <v>1</v>
      </c>
      <c r="N88" s="22">
        <v>1</v>
      </c>
      <c r="O88" s="22">
        <v>0</v>
      </c>
      <c r="P88" s="22">
        <v>0</v>
      </c>
      <c r="Q88" s="22"/>
      <c r="R88" s="22"/>
      <c r="S88" s="22"/>
      <c r="T88" s="22"/>
      <c r="U88" s="22" t="s">
        <v>82</v>
      </c>
      <c r="V88" s="29"/>
      <c r="W88" s="40"/>
    </row>
    <row r="89" spans="2:23" x14ac:dyDescent="0.35">
      <c r="B89" s="52" cm="1">
        <f t="array" aca="1" ref="B89" ca="1">FileSize(Folder&amp;Tests[[#This Row],[FileName]])</f>
        <v>197770</v>
      </c>
      <c r="C89" s="32">
        <v>76</v>
      </c>
      <c r="D89" s="109" t="b">
        <v>1</v>
      </c>
      <c r="E89" s="23" t="s">
        <v>177</v>
      </c>
      <c r="F89" s="22" t="s">
        <v>92</v>
      </c>
      <c r="G89" s="24"/>
      <c r="H89" s="24"/>
      <c r="I89" s="24" t="s">
        <v>262</v>
      </c>
      <c r="J89" s="24"/>
      <c r="K89" s="24" t="b">
        <v>1</v>
      </c>
      <c r="L89" s="24"/>
      <c r="M89" s="22">
        <v>1</v>
      </c>
      <c r="N89" s="22">
        <v>1</v>
      </c>
      <c r="O89" s="22">
        <v>0</v>
      </c>
      <c r="P89" s="22">
        <v>0</v>
      </c>
      <c r="Q89" s="22"/>
      <c r="R89" s="22"/>
      <c r="S89" s="31" t="s">
        <v>308</v>
      </c>
      <c r="T89" s="22"/>
      <c r="U89" s="22"/>
      <c r="V89" s="29" t="s">
        <v>309</v>
      </c>
      <c r="W89" s="40"/>
    </row>
    <row r="90" spans="2:23" x14ac:dyDescent="0.35">
      <c r="B90" s="52" cm="1">
        <f t="array" aca="1" ref="B90" ca="1">FileSize(Folder&amp;Tests[[#This Row],[FileName]])</f>
        <v>34</v>
      </c>
      <c r="C90" s="32">
        <v>77</v>
      </c>
      <c r="D90" s="109" t="b">
        <v>1</v>
      </c>
      <c r="E90" s="23" t="s">
        <v>110</v>
      </c>
      <c r="F90" s="22" t="b">
        <v>1</v>
      </c>
      <c r="G90" s="24" t="s">
        <v>81</v>
      </c>
      <c r="H90" s="24" t="b">
        <v>0</v>
      </c>
      <c r="I90" s="24" t="s">
        <v>81</v>
      </c>
      <c r="J90" s="24" t="s">
        <v>81</v>
      </c>
      <c r="K90" s="24" t="b">
        <v>1</v>
      </c>
      <c r="L90" s="24"/>
      <c r="M90" s="22">
        <v>1</v>
      </c>
      <c r="N90" s="22">
        <v>1</v>
      </c>
      <c r="O90" s="22">
        <v>0</v>
      </c>
      <c r="P90" s="22">
        <v>0</v>
      </c>
      <c r="Q90" s="22"/>
      <c r="R90" s="22"/>
      <c r="S90" s="22"/>
      <c r="T90" s="22"/>
      <c r="U90" s="22"/>
      <c r="V90" s="29" t="s">
        <v>310</v>
      </c>
      <c r="W90" s="40"/>
    </row>
    <row r="91" spans="2:23" x14ac:dyDescent="0.35">
      <c r="B91" s="52" cm="1">
        <f t="array" aca="1" ref="B91" ca="1">FileSize(Folder&amp;Tests[[#This Row],[FileName]])</f>
        <v>4160286</v>
      </c>
      <c r="C91" s="32">
        <v>78</v>
      </c>
      <c r="D91" s="109" t="b">
        <v>1</v>
      </c>
      <c r="E91" s="23" t="s">
        <v>186</v>
      </c>
      <c r="F91" s="22" t="s">
        <v>190</v>
      </c>
      <c r="G91" s="24" t="s">
        <v>81</v>
      </c>
      <c r="H91" s="24" t="b">
        <v>0</v>
      </c>
      <c r="I91" s="24" t="s">
        <v>81</v>
      </c>
      <c r="J91" s="24" t="s">
        <v>81</v>
      </c>
      <c r="K91" s="24" t="b">
        <v>1</v>
      </c>
      <c r="L91" s="24"/>
      <c r="M91" s="22">
        <v>1</v>
      </c>
      <c r="N91" s="22">
        <v>1</v>
      </c>
      <c r="O91" s="22">
        <v>2</v>
      </c>
      <c r="P91" s="22">
        <v>0</v>
      </c>
      <c r="Q91" s="22"/>
      <c r="R91" s="22"/>
      <c r="S91" s="22"/>
      <c r="T91" s="22"/>
      <c r="U91" s="22" t="s">
        <v>82</v>
      </c>
      <c r="V91" s="29"/>
      <c r="W91" s="40"/>
    </row>
    <row r="92" spans="2:23" x14ac:dyDescent="0.35">
      <c r="B92" s="52" cm="1">
        <f t="array" aca="1" ref="B92" ca="1">FileSize(Folder&amp;Tests[[#This Row],[FileName]])</f>
        <v>4160286</v>
      </c>
      <c r="C92" s="32">
        <v>79</v>
      </c>
      <c r="D92" s="109" t="b">
        <v>1</v>
      </c>
      <c r="E92" s="23" t="s">
        <v>186</v>
      </c>
      <c r="F92" s="22" t="s">
        <v>190</v>
      </c>
      <c r="G92" s="24"/>
      <c r="H92" s="24" t="b">
        <v>0</v>
      </c>
      <c r="I92" s="24"/>
      <c r="J92" s="24"/>
      <c r="K92" s="24" t="b">
        <v>1</v>
      </c>
      <c r="L92" s="24"/>
      <c r="M92" s="22">
        <v>1</v>
      </c>
      <c r="N92" s="22">
        <v>1</v>
      </c>
      <c r="O92" s="22">
        <v>0</v>
      </c>
      <c r="P92" s="22">
        <v>0</v>
      </c>
      <c r="Q92" s="22"/>
      <c r="R92" s="22"/>
      <c r="S92" s="22"/>
      <c r="T92" s="22"/>
      <c r="U92" s="22"/>
      <c r="V92" s="29" t="s">
        <v>311</v>
      </c>
      <c r="W92" s="40"/>
    </row>
    <row r="93" spans="2:23" x14ac:dyDescent="0.35">
      <c r="B93" s="52" cm="1">
        <f t="array" aca="1" ref="B93" ca="1">FileSize(Folder&amp;Tests[[#This Row],[FileName]])</f>
        <v>37</v>
      </c>
      <c r="C93" s="32">
        <v>80</v>
      </c>
      <c r="D93" s="109" t="b">
        <v>1</v>
      </c>
      <c r="E93" s="23" t="s">
        <v>121</v>
      </c>
      <c r="F93" s="22" t="b">
        <v>1</v>
      </c>
      <c r="G93" s="24" t="s">
        <v>81</v>
      </c>
      <c r="H93" s="24" t="b">
        <v>0</v>
      </c>
      <c r="I93" s="24" t="s">
        <v>81</v>
      </c>
      <c r="J93" s="24" t="s">
        <v>81</v>
      </c>
      <c r="K93" s="24" t="b">
        <v>1</v>
      </c>
      <c r="L93" s="24"/>
      <c r="M93" s="22">
        <v>1</v>
      </c>
      <c r="N93" s="22">
        <v>1</v>
      </c>
      <c r="O93" s="22">
        <v>0</v>
      </c>
      <c r="P93" s="22">
        <v>0</v>
      </c>
      <c r="Q93" s="22"/>
      <c r="R93" s="22"/>
      <c r="S93" s="22"/>
      <c r="T93" s="22"/>
      <c r="U93" s="22" t="s">
        <v>82</v>
      </c>
      <c r="V93" s="29" t="s">
        <v>85</v>
      </c>
      <c r="W93" s="40"/>
    </row>
    <row r="94" spans="2:23" x14ac:dyDescent="0.35">
      <c r="B94" s="52" cm="1">
        <f t="array" aca="1" ref="B94" ca="1">FileSize(Folder&amp;Tests[[#This Row],[FileName]])</f>
        <v>630</v>
      </c>
      <c r="C94" s="32">
        <v>81</v>
      </c>
      <c r="D94" s="109" t="b">
        <v>1</v>
      </c>
      <c r="E94" s="28" t="s">
        <v>209</v>
      </c>
      <c r="F94" s="22" t="b">
        <v>0</v>
      </c>
      <c r="G94" s="24" t="s">
        <v>81</v>
      </c>
      <c r="H94" s="24" t="b">
        <v>0</v>
      </c>
      <c r="I94" s="24" t="s">
        <v>81</v>
      </c>
      <c r="J94" s="24" t="s">
        <v>81</v>
      </c>
      <c r="K94" s="24" t="b">
        <v>1</v>
      </c>
      <c r="L94" s="24"/>
      <c r="M94" s="22">
        <v>3</v>
      </c>
      <c r="N94" s="22">
        <v>3</v>
      </c>
      <c r="O94" s="22">
        <v>10</v>
      </c>
      <c r="P94" s="22">
        <v>1</v>
      </c>
      <c r="Q94" s="22"/>
      <c r="R94" s="22"/>
      <c r="S94" s="22"/>
      <c r="T94" s="22"/>
      <c r="U94" s="22" t="s">
        <v>82</v>
      </c>
      <c r="V94" s="29"/>
      <c r="W94" s="40"/>
    </row>
    <row r="95" spans="2:23" x14ac:dyDescent="0.35">
      <c r="B95" s="52" cm="1">
        <f t="array" aca="1" ref="B95" ca="1">FileSize(Folder&amp;Tests[[#This Row],[FileName]])</f>
        <v>630</v>
      </c>
      <c r="C95" s="32">
        <v>82</v>
      </c>
      <c r="D95" s="109" t="b">
        <v>1</v>
      </c>
      <c r="E95" s="28" t="s">
        <v>209</v>
      </c>
      <c r="F95" s="22" t="b">
        <v>0</v>
      </c>
      <c r="G95" s="24" t="s">
        <v>81</v>
      </c>
      <c r="H95" s="24" t="b">
        <v>0</v>
      </c>
      <c r="I95" s="24" t="s">
        <v>81</v>
      </c>
      <c r="J95" s="24" t="s">
        <v>81</v>
      </c>
      <c r="K95" s="24" t="b">
        <v>1</v>
      </c>
      <c r="L95" s="24"/>
      <c r="M95" s="22">
        <v>6</v>
      </c>
      <c r="N95" s="22">
        <v>5</v>
      </c>
      <c r="O95" s="22">
        <v>1</v>
      </c>
      <c r="P95" s="22">
        <v>8</v>
      </c>
      <c r="Q95" s="22"/>
      <c r="R95" s="22"/>
      <c r="S95" s="22"/>
      <c r="T95" s="22"/>
      <c r="U95" s="22" t="s">
        <v>82</v>
      </c>
      <c r="V95" s="29"/>
      <c r="W95" s="40"/>
    </row>
    <row r="96" spans="2:23" x14ac:dyDescent="0.35">
      <c r="B96" s="52" cm="1">
        <f t="array" aca="1" ref="B96" ca="1">FileSize(Folder&amp;Tests[[#This Row],[FileName]])</f>
        <v>630</v>
      </c>
      <c r="C96" s="32">
        <v>83</v>
      </c>
      <c r="D96" s="109" t="b">
        <v>1</v>
      </c>
      <c r="E96" s="28" t="s">
        <v>209</v>
      </c>
      <c r="F96" s="22" t="b">
        <v>0</v>
      </c>
      <c r="G96" s="24" t="s">
        <v>81</v>
      </c>
      <c r="H96" s="24" t="b">
        <v>0</v>
      </c>
      <c r="I96" s="24" t="s">
        <v>81</v>
      </c>
      <c r="J96" s="24" t="s">
        <v>81</v>
      </c>
      <c r="K96" s="24" t="b">
        <v>1</v>
      </c>
      <c r="L96" s="24"/>
      <c r="M96" s="22">
        <v>8</v>
      </c>
      <c r="N96" s="22">
        <v>8</v>
      </c>
      <c r="O96" s="22">
        <v>4</v>
      </c>
      <c r="P96" s="22">
        <v>4</v>
      </c>
      <c r="Q96" s="22"/>
      <c r="R96" s="22"/>
      <c r="S96" s="22"/>
      <c r="T96" s="22"/>
      <c r="U96" s="22" t="s">
        <v>82</v>
      </c>
      <c r="V96" s="29"/>
      <c r="W96" s="40"/>
    </row>
    <row r="97" spans="2:23" x14ac:dyDescent="0.35">
      <c r="B97" s="52" cm="1">
        <f t="array" aca="1" ref="B97" ca="1">FileSize(Folder&amp;Tests[[#This Row],[FileName]])</f>
        <v>849</v>
      </c>
      <c r="C97" s="32">
        <v>84</v>
      </c>
      <c r="D97" s="109" t="b">
        <v>1</v>
      </c>
      <c r="E97" s="28" t="s">
        <v>210</v>
      </c>
      <c r="F97" s="22" t="b">
        <v>0</v>
      </c>
      <c r="G97" s="24" t="s">
        <v>81</v>
      </c>
      <c r="H97" s="24" t="b">
        <v>0</v>
      </c>
      <c r="I97" s="24" t="s">
        <v>81</v>
      </c>
      <c r="J97" s="24" t="s">
        <v>206</v>
      </c>
      <c r="K97" s="24" t="b">
        <v>1</v>
      </c>
      <c r="L97" s="24"/>
      <c r="M97" s="22">
        <v>3</v>
      </c>
      <c r="N97" s="22">
        <v>3</v>
      </c>
      <c r="O97" s="22">
        <v>10</v>
      </c>
      <c r="P97" s="22">
        <v>1</v>
      </c>
      <c r="Q97" s="22"/>
      <c r="R97" s="22"/>
      <c r="S97" s="22"/>
      <c r="T97" s="22"/>
      <c r="U97" s="22" t="s">
        <v>82</v>
      </c>
      <c r="V97" s="29"/>
      <c r="W97" s="40"/>
    </row>
    <row r="98" spans="2:23" x14ac:dyDescent="0.35">
      <c r="B98" s="52" cm="1">
        <f t="array" aca="1" ref="B98" ca="1">FileSize(Folder&amp;Tests[[#This Row],[FileName]])</f>
        <v>849</v>
      </c>
      <c r="C98" s="32">
        <v>85</v>
      </c>
      <c r="D98" s="109" t="b">
        <v>1</v>
      </c>
      <c r="E98" s="28" t="s">
        <v>210</v>
      </c>
      <c r="F98" s="22" t="b">
        <v>0</v>
      </c>
      <c r="G98" s="24" t="s">
        <v>81</v>
      </c>
      <c r="H98" s="24" t="b">
        <v>0</v>
      </c>
      <c r="I98" s="24" t="s">
        <v>81</v>
      </c>
      <c r="J98" s="24" t="s">
        <v>206</v>
      </c>
      <c r="K98" s="24" t="b">
        <v>1</v>
      </c>
      <c r="L98" s="24"/>
      <c r="M98" s="22">
        <v>6</v>
      </c>
      <c r="N98" s="22">
        <v>5</v>
      </c>
      <c r="O98" s="22">
        <v>1</v>
      </c>
      <c r="P98" s="22">
        <v>8</v>
      </c>
      <c r="Q98" s="22"/>
      <c r="R98" s="22"/>
      <c r="S98" s="22"/>
      <c r="T98" s="22"/>
      <c r="U98" s="22" t="s">
        <v>82</v>
      </c>
      <c r="V98" s="29"/>
      <c r="W98" s="40"/>
    </row>
    <row r="99" spans="2:23" x14ac:dyDescent="0.35">
      <c r="B99" s="52" cm="1">
        <f t="array" aca="1" ref="B99" ca="1">FileSize(Folder&amp;Tests[[#This Row],[FileName]])</f>
        <v>849</v>
      </c>
      <c r="C99" s="32">
        <v>86</v>
      </c>
      <c r="D99" s="109" t="b">
        <v>1</v>
      </c>
      <c r="E99" s="28" t="s">
        <v>210</v>
      </c>
      <c r="F99" s="22" t="b">
        <v>0</v>
      </c>
      <c r="G99" s="24" t="s">
        <v>81</v>
      </c>
      <c r="H99" s="24" t="b">
        <v>0</v>
      </c>
      <c r="I99" s="24" t="s">
        <v>81</v>
      </c>
      <c r="J99" s="24" t="s">
        <v>206</v>
      </c>
      <c r="K99" s="24" t="b">
        <v>1</v>
      </c>
      <c r="L99" s="24"/>
      <c r="M99" s="22">
        <v>8</v>
      </c>
      <c r="N99" s="22">
        <v>8</v>
      </c>
      <c r="O99" s="22">
        <v>4</v>
      </c>
      <c r="P99" s="22">
        <v>4</v>
      </c>
      <c r="Q99" s="22"/>
      <c r="R99" s="22"/>
      <c r="S99" s="22"/>
      <c r="T99" s="22"/>
      <c r="U99" s="22" t="s">
        <v>82</v>
      </c>
      <c r="V99" s="29"/>
      <c r="W99" s="40"/>
    </row>
    <row r="100" spans="2:23" x14ac:dyDescent="0.35">
      <c r="B100" s="52" cm="1">
        <f t="array" aca="1" ref="B100" ca="1">FileSize(Folder&amp;Tests[[#This Row],[FileName]])</f>
        <v>118</v>
      </c>
      <c r="C100" s="32">
        <v>87</v>
      </c>
      <c r="D100" s="109" t="b">
        <v>1</v>
      </c>
      <c r="E100" s="28" t="s">
        <v>213</v>
      </c>
      <c r="F100" s="22" t="b">
        <v>1</v>
      </c>
      <c r="G100" s="24" t="s">
        <v>81</v>
      </c>
      <c r="H100" s="24" t="b">
        <v>0</v>
      </c>
      <c r="I100" s="24" t="s">
        <v>81</v>
      </c>
      <c r="J100" s="24" t="s">
        <v>81</v>
      </c>
      <c r="K100" s="24" t="b">
        <v>1</v>
      </c>
      <c r="L100" s="24"/>
      <c r="M100" s="22">
        <v>1</v>
      </c>
      <c r="N100" s="22">
        <v>1</v>
      </c>
      <c r="O100" s="22">
        <v>0</v>
      </c>
      <c r="P100" s="22">
        <v>0</v>
      </c>
      <c r="Q100" s="22"/>
      <c r="R100" s="22"/>
      <c r="S100" s="22"/>
      <c r="T100" s="22"/>
      <c r="U100" s="22" t="s">
        <v>82</v>
      </c>
      <c r="V100" s="29"/>
      <c r="W100" s="40"/>
    </row>
    <row r="101" spans="2:23" x14ac:dyDescent="0.35">
      <c r="B101" s="52" cm="1">
        <f t="array" aca="1" ref="B101" ca="1">FileSize(Folder&amp;Tests[[#This Row],[FileName]])</f>
        <v>231</v>
      </c>
      <c r="C101" s="32">
        <v>88</v>
      </c>
      <c r="D101" s="109" t="b">
        <v>1</v>
      </c>
      <c r="E101" s="23" t="s">
        <v>215</v>
      </c>
      <c r="F101" s="22" t="b">
        <v>1</v>
      </c>
      <c r="G101" s="24" t="s">
        <v>214</v>
      </c>
      <c r="H101" s="24" t="b">
        <v>0</v>
      </c>
      <c r="I101" s="24" t="s">
        <v>81</v>
      </c>
      <c r="J101" s="24" t="s">
        <v>81</v>
      </c>
      <c r="K101" s="24" t="b">
        <v>1</v>
      </c>
      <c r="L101" s="24"/>
      <c r="M101" s="22">
        <v>1</v>
      </c>
      <c r="N101" s="22">
        <v>1</v>
      </c>
      <c r="O101" s="22">
        <v>0</v>
      </c>
      <c r="P101" s="22">
        <v>0</v>
      </c>
      <c r="Q101" s="22"/>
      <c r="R101" s="22"/>
      <c r="S101" s="22"/>
      <c r="T101" s="22"/>
      <c r="U101" s="22" t="s">
        <v>82</v>
      </c>
      <c r="V101" s="29"/>
      <c r="W101" s="40"/>
    </row>
    <row r="102" spans="2:23" x14ac:dyDescent="0.35">
      <c r="B102" s="52" cm="1">
        <f t="array" aca="1" ref="B102" ca="1">FileSize(Folder&amp;Tests[[#This Row],[FileName]])</f>
        <v>511</v>
      </c>
      <c r="C102" s="32">
        <v>89</v>
      </c>
      <c r="D102" s="109" t="b">
        <v>1</v>
      </c>
      <c r="E102" s="23" t="s">
        <v>216</v>
      </c>
      <c r="F102" s="22" t="b">
        <v>1</v>
      </c>
      <c r="G102" s="24" t="s">
        <v>217</v>
      </c>
      <c r="H102" s="24" t="b">
        <v>1</v>
      </c>
      <c r="I102" s="24" t="s">
        <v>81</v>
      </c>
      <c r="J102" s="24" t="s">
        <v>81</v>
      </c>
      <c r="K102" s="24" t="b">
        <v>1</v>
      </c>
      <c r="L102" s="24"/>
      <c r="M102" s="22">
        <v>1</v>
      </c>
      <c r="N102" s="22">
        <v>1</v>
      </c>
      <c r="O102" s="22">
        <v>0</v>
      </c>
      <c r="P102" s="22">
        <v>0</v>
      </c>
      <c r="Q102" s="22"/>
      <c r="R102" s="22"/>
      <c r="S102" s="22"/>
      <c r="T102" s="22"/>
      <c r="U102" s="22" t="s">
        <v>82</v>
      </c>
      <c r="V102" s="29"/>
      <c r="W102" s="40"/>
    </row>
    <row r="103" spans="2:23" x14ac:dyDescent="0.35">
      <c r="B103" s="52" cm="1">
        <f t="array" aca="1" ref="B103" ca="1">FileSize(Folder&amp;Tests[[#This Row],[FileName]])</f>
        <v>0</v>
      </c>
      <c r="C103" s="32">
        <v>90</v>
      </c>
      <c r="D103" s="109" t="b">
        <v>1</v>
      </c>
      <c r="E103" s="23" t="s">
        <v>96</v>
      </c>
      <c r="F103" s="22" t="b">
        <v>0</v>
      </c>
      <c r="G103" s="24" t="s">
        <v>81</v>
      </c>
      <c r="H103" s="24" t="b">
        <v>0</v>
      </c>
      <c r="I103" s="24" t="s">
        <v>81</v>
      </c>
      <c r="J103" s="24" t="s">
        <v>81</v>
      </c>
      <c r="K103" s="24" t="b">
        <v>1</v>
      </c>
      <c r="L103" s="24"/>
      <c r="M103" s="22">
        <v>1</v>
      </c>
      <c r="N103" s="22">
        <v>1</v>
      </c>
      <c r="O103" s="22">
        <v>0</v>
      </c>
      <c r="P103" s="22">
        <v>0</v>
      </c>
      <c r="Q103" s="22"/>
      <c r="R103" s="22"/>
      <c r="S103" s="22"/>
      <c r="T103" s="22"/>
      <c r="U103" s="22" t="s">
        <v>82</v>
      </c>
      <c r="V103" s="29"/>
      <c r="W103" s="40"/>
    </row>
    <row r="104" spans="2:23" x14ac:dyDescent="0.35">
      <c r="B104" s="52" cm="1">
        <f t="array" aca="1" ref="B104" ca="1">FileSize(Folder&amp;Tests[[#This Row],[FileName]])</f>
        <v>745618</v>
      </c>
      <c r="C104" s="32">
        <v>91</v>
      </c>
      <c r="D104" s="109" t="b">
        <v>1</v>
      </c>
      <c r="E104" s="23" t="s">
        <v>184</v>
      </c>
      <c r="F104" s="22" t="b">
        <v>1</v>
      </c>
      <c r="G104" s="24" t="s">
        <v>81</v>
      </c>
      <c r="H104" s="24" t="b">
        <v>0</v>
      </c>
      <c r="I104" s="24" t="s">
        <v>81</v>
      </c>
      <c r="J104" s="24" t="s">
        <v>81</v>
      </c>
      <c r="K104" s="24" t="b">
        <v>1</v>
      </c>
      <c r="L104" s="24"/>
      <c r="M104" s="22">
        <v>1</v>
      </c>
      <c r="N104" s="22">
        <v>1</v>
      </c>
      <c r="O104" s="22">
        <v>1</v>
      </c>
      <c r="P104" s="22">
        <v>0</v>
      </c>
      <c r="Q104" s="22"/>
      <c r="R104" s="22"/>
      <c r="S104" s="22"/>
      <c r="T104" s="22"/>
      <c r="U104" s="22" t="s">
        <v>82</v>
      </c>
      <c r="V104" s="29"/>
      <c r="W104" s="40"/>
    </row>
    <row r="105" spans="2:23" x14ac:dyDescent="0.35">
      <c r="B105" s="52" cm="1">
        <f t="array" aca="1" ref="B105" ca="1">FileSize(Folder&amp;Tests[[#This Row],[FileName]])</f>
        <v>10100141</v>
      </c>
      <c r="C105" s="32">
        <v>92</v>
      </c>
      <c r="D105" s="109" t="b">
        <v>1</v>
      </c>
      <c r="E105" s="23" t="s">
        <v>188</v>
      </c>
      <c r="F105" s="22" t="s">
        <v>190</v>
      </c>
      <c r="G105" s="24" t="s">
        <v>81</v>
      </c>
      <c r="H105" s="24" t="b">
        <v>0</v>
      </c>
      <c r="I105" s="24" t="s">
        <v>81</v>
      </c>
      <c r="J105" s="24" t="s">
        <v>81</v>
      </c>
      <c r="K105" s="24" t="b">
        <v>1</v>
      </c>
      <c r="L105" s="24"/>
      <c r="M105" s="22">
        <v>1</v>
      </c>
      <c r="N105" s="22">
        <v>1</v>
      </c>
      <c r="O105" s="22">
        <v>0</v>
      </c>
      <c r="P105" s="22">
        <v>0</v>
      </c>
      <c r="Q105" s="22"/>
      <c r="R105" s="22"/>
      <c r="S105" s="22"/>
      <c r="T105" s="22"/>
      <c r="U105" s="22" t="s">
        <v>82</v>
      </c>
      <c r="V105" s="27" t="s">
        <v>303</v>
      </c>
      <c r="W105" s="40"/>
    </row>
    <row r="106" spans="2:23" x14ac:dyDescent="0.35">
      <c r="B106" s="52" cm="1">
        <f t="array" aca="1" ref="B106" ca="1">FileSize(Folder&amp;Tests[[#This Row],[FileName]])</f>
        <v>473413</v>
      </c>
      <c r="C106" s="32">
        <v>93</v>
      </c>
      <c r="D106" s="109" t="b">
        <v>1</v>
      </c>
      <c r="E106" s="23" t="s">
        <v>182</v>
      </c>
      <c r="F106" s="22" t="b">
        <v>1</v>
      </c>
      <c r="G106" s="24" t="s">
        <v>84</v>
      </c>
      <c r="H106" s="24" t="b">
        <v>1</v>
      </c>
      <c r="I106" s="24" t="s">
        <v>81</v>
      </c>
      <c r="J106" s="24" t="s">
        <v>81</v>
      </c>
      <c r="K106" s="24" t="b">
        <v>1</v>
      </c>
      <c r="L106" s="24"/>
      <c r="M106" s="22">
        <v>1</v>
      </c>
      <c r="N106" s="22">
        <v>1</v>
      </c>
      <c r="O106" s="22">
        <v>3</v>
      </c>
      <c r="P106" s="22">
        <v>0</v>
      </c>
      <c r="Q106" s="22"/>
      <c r="R106" s="22"/>
      <c r="S106" s="22"/>
      <c r="T106" s="22"/>
      <c r="U106" s="22" t="s">
        <v>82</v>
      </c>
      <c r="V106" s="29"/>
      <c r="W106" s="40"/>
    </row>
    <row r="107" spans="2:23" x14ac:dyDescent="0.35">
      <c r="B107" s="52" cm="1">
        <f t="array" aca="1" ref="B107" ca="1">FileSize(Folder&amp;Tests[[#This Row],[FileName]])</f>
        <v>202781</v>
      </c>
      <c r="C107" s="32">
        <v>94</v>
      </c>
      <c r="D107" s="109" t="b">
        <v>1</v>
      </c>
      <c r="E107" s="23" t="s">
        <v>178</v>
      </c>
      <c r="F107" s="22" t="b">
        <v>1</v>
      </c>
      <c r="G107" s="24" t="s">
        <v>81</v>
      </c>
      <c r="H107" s="24" t="b">
        <v>0</v>
      </c>
      <c r="I107" s="24" t="s">
        <v>246</v>
      </c>
      <c r="J107" s="24" t="s">
        <v>81</v>
      </c>
      <c r="K107" s="24" t="b">
        <v>1</v>
      </c>
      <c r="L107" s="24"/>
      <c r="M107" s="22">
        <v>1</v>
      </c>
      <c r="N107" s="22">
        <v>1</v>
      </c>
      <c r="O107" s="22">
        <v>2</v>
      </c>
      <c r="P107" s="22">
        <v>0</v>
      </c>
      <c r="Q107" s="22"/>
      <c r="R107" s="22"/>
      <c r="S107" s="22"/>
      <c r="T107" s="22"/>
      <c r="U107" s="22" t="s">
        <v>82</v>
      </c>
      <c r="V107" s="29" t="s">
        <v>304</v>
      </c>
      <c r="W107" s="40"/>
    </row>
    <row r="108" spans="2:23" x14ac:dyDescent="0.35">
      <c r="B108" s="52" cm="1">
        <f t="array" aca="1" ref="B108" ca="1">FileSize(Folder&amp;Tests[[#This Row],[FileName]])</f>
        <v>237</v>
      </c>
      <c r="C108" s="32">
        <v>95</v>
      </c>
      <c r="D108" s="109" t="b">
        <v>1</v>
      </c>
      <c r="E108" s="31" t="s">
        <v>242</v>
      </c>
      <c r="F108" s="22" t="s">
        <v>195</v>
      </c>
      <c r="G108" s="24" t="s">
        <v>83</v>
      </c>
      <c r="H108" s="24" t="b">
        <v>0</v>
      </c>
      <c r="I108" s="24" t="s">
        <v>241</v>
      </c>
      <c r="J108" s="24"/>
      <c r="K108" s="24" t="b">
        <v>1</v>
      </c>
      <c r="L108" s="24"/>
      <c r="M108" s="22">
        <v>1</v>
      </c>
      <c r="N108" s="22">
        <v>1</v>
      </c>
      <c r="O108" s="22">
        <v>0</v>
      </c>
      <c r="P108" s="22">
        <v>0</v>
      </c>
      <c r="Q108" s="22"/>
      <c r="R108" s="22"/>
      <c r="S108" s="22"/>
      <c r="T108" s="22"/>
      <c r="U108" s="22" t="s">
        <v>82</v>
      </c>
      <c r="V108" s="29"/>
      <c r="W108" s="40"/>
    </row>
    <row r="109" spans="2:23" x14ac:dyDescent="0.35">
      <c r="B109" s="52" cm="1">
        <f t="array" aca="1" ref="B109" ca="1">FileSize(Folder&amp;Tests[[#This Row],[FileName]])</f>
        <v>237</v>
      </c>
      <c r="C109" s="32">
        <v>96</v>
      </c>
      <c r="D109" s="109" t="b">
        <v>1</v>
      </c>
      <c r="E109" s="31" t="s">
        <v>243</v>
      </c>
      <c r="F109" s="22" t="s">
        <v>195</v>
      </c>
      <c r="G109" s="24" t="s">
        <v>83</v>
      </c>
      <c r="H109" s="24" t="b">
        <v>0</v>
      </c>
      <c r="I109" s="24" t="s">
        <v>244</v>
      </c>
      <c r="J109" s="24" t="s">
        <v>81</v>
      </c>
      <c r="K109" s="24" t="b">
        <v>1</v>
      </c>
      <c r="L109" s="24"/>
      <c r="M109" s="22">
        <v>1</v>
      </c>
      <c r="N109" s="22">
        <v>1</v>
      </c>
      <c r="O109" s="22">
        <v>0</v>
      </c>
      <c r="P109" s="22">
        <v>0</v>
      </c>
      <c r="Q109" s="22"/>
      <c r="R109" s="22"/>
      <c r="S109" s="22"/>
      <c r="T109" s="22"/>
      <c r="U109" s="22" t="s">
        <v>82</v>
      </c>
      <c r="V109" s="29"/>
      <c r="W109" s="40"/>
    </row>
    <row r="110" spans="2:23" x14ac:dyDescent="0.35">
      <c r="B110" s="52" cm="1">
        <f t="array" aca="1" ref="B110" ca="1">FileSize(Folder&amp;Tests[[#This Row],[FileName]])</f>
        <v>237</v>
      </c>
      <c r="C110" s="32">
        <v>97</v>
      </c>
      <c r="D110" s="109" t="b">
        <v>1</v>
      </c>
      <c r="E110" s="31" t="s">
        <v>245</v>
      </c>
      <c r="F110" s="22" t="s">
        <v>195</v>
      </c>
      <c r="G110" s="24" t="s">
        <v>83</v>
      </c>
      <c r="H110" s="24" t="b">
        <v>0</v>
      </c>
      <c r="I110" s="24" t="s">
        <v>246</v>
      </c>
      <c r="J110" s="24"/>
      <c r="K110" s="24" t="b">
        <v>1</v>
      </c>
      <c r="L110" s="24"/>
      <c r="M110" s="22">
        <v>1</v>
      </c>
      <c r="N110" s="22">
        <v>1</v>
      </c>
      <c r="O110" s="22">
        <v>0</v>
      </c>
      <c r="P110" s="22">
        <v>0</v>
      </c>
      <c r="Q110" s="22"/>
      <c r="R110" s="22"/>
      <c r="S110" s="22"/>
      <c r="T110" s="22"/>
      <c r="U110" s="22"/>
      <c r="V110" s="29"/>
      <c r="W110" s="40"/>
    </row>
    <row r="111" spans="2:23" x14ac:dyDescent="0.35">
      <c r="B111" s="52" cm="1">
        <f t="array" aca="1" ref="B111" ca="1">FileSize(Folder&amp;Tests[[#This Row],[FileName]])</f>
        <v>4523</v>
      </c>
      <c r="C111" s="32">
        <v>98</v>
      </c>
      <c r="D111" s="109" t="b">
        <v>1</v>
      </c>
      <c r="E111" s="23" t="s">
        <v>169</v>
      </c>
      <c r="F111" s="22" t="s">
        <v>190</v>
      </c>
      <c r="G111" s="24" t="s">
        <v>81</v>
      </c>
      <c r="H111" s="24" t="b">
        <v>0</v>
      </c>
      <c r="I111" s="24" t="s">
        <v>81</v>
      </c>
      <c r="J111" s="24" t="s">
        <v>81</v>
      </c>
      <c r="K111" s="24" t="b">
        <v>1</v>
      </c>
      <c r="L111" s="24"/>
      <c r="M111" s="22">
        <v>1</v>
      </c>
      <c r="N111" s="22">
        <v>1</v>
      </c>
      <c r="O111" s="22">
        <v>10</v>
      </c>
      <c r="P111" s="22">
        <v>0</v>
      </c>
      <c r="Q111" s="22"/>
      <c r="R111" s="22"/>
      <c r="S111" s="22"/>
      <c r="T111" s="22"/>
      <c r="U111" s="22" t="s">
        <v>82</v>
      </c>
      <c r="V111" s="29"/>
      <c r="W111" s="40"/>
    </row>
    <row r="112" spans="2:23" x14ac:dyDescent="0.35">
      <c r="B112" s="52" cm="1">
        <f t="array" aca="1" ref="B112" ca="1">FileSize(Folder&amp;Tests[[#This Row],[FileName]])</f>
        <v>10726</v>
      </c>
      <c r="C112" s="32">
        <v>99</v>
      </c>
      <c r="D112" s="109" t="b">
        <v>1</v>
      </c>
      <c r="E112" s="23" t="s">
        <v>261</v>
      </c>
      <c r="F112" s="22" t="s">
        <v>195</v>
      </c>
      <c r="G112" s="24"/>
      <c r="H112" s="24" t="b">
        <v>0</v>
      </c>
      <c r="I112" s="24" t="s">
        <v>262</v>
      </c>
      <c r="J112" s="24"/>
      <c r="K112" s="24" t="b">
        <v>1</v>
      </c>
      <c r="L112" s="24"/>
      <c r="M112" s="22">
        <v>2</v>
      </c>
      <c r="N112" s="22">
        <v>1</v>
      </c>
      <c r="O112" s="22">
        <v>0</v>
      </c>
      <c r="P112" s="22">
        <v>1</v>
      </c>
      <c r="Q112" s="22"/>
      <c r="R112" s="22"/>
      <c r="S112" s="22"/>
      <c r="T112" s="22"/>
      <c r="U112" s="22"/>
      <c r="V112" s="29"/>
      <c r="W112" s="40"/>
    </row>
    <row r="113" spans="2:23" x14ac:dyDescent="0.35">
      <c r="B113" s="52" cm="1">
        <f t="array" aca="1" ref="B113" ca="1">FileSize(Folder&amp;Tests[[#This Row],[FileName]])</f>
        <v>10726</v>
      </c>
      <c r="C113" s="32">
        <v>100</v>
      </c>
      <c r="D113" s="109" t="b">
        <v>1</v>
      </c>
      <c r="E113" s="23" t="s">
        <v>261</v>
      </c>
      <c r="F113" s="22" t="s">
        <v>195</v>
      </c>
      <c r="G113" s="24" t="s">
        <v>83</v>
      </c>
      <c r="H113" s="24" t="b">
        <v>0</v>
      </c>
      <c r="I113" s="24" t="s">
        <v>301</v>
      </c>
      <c r="J113" s="24"/>
      <c r="K113" s="24" t="b">
        <v>1</v>
      </c>
      <c r="L113" s="24"/>
      <c r="M113" s="22">
        <v>2</v>
      </c>
      <c r="N113" s="22">
        <v>1</v>
      </c>
      <c r="O113" s="22">
        <v>0</v>
      </c>
      <c r="P113" s="22">
        <v>1</v>
      </c>
      <c r="Q113" s="22"/>
      <c r="R113" s="22"/>
      <c r="S113" s="22"/>
      <c r="T113" s="22"/>
      <c r="U113" s="22" t="s">
        <v>82</v>
      </c>
      <c r="V113" s="29"/>
      <c r="W113" s="40"/>
    </row>
    <row r="114" spans="2:23" x14ac:dyDescent="0.35">
      <c r="B114" s="52" cm="1">
        <f t="array" aca="1" ref="B114" ca="1">FileSize(Folder&amp;Tests[[#This Row],[FileName]])</f>
        <v>8187</v>
      </c>
      <c r="C114" s="32">
        <v>101</v>
      </c>
      <c r="D114" s="109" t="b">
        <v>1</v>
      </c>
      <c r="E114" s="23" t="s">
        <v>260</v>
      </c>
      <c r="F114" s="22" t="s">
        <v>195</v>
      </c>
      <c r="G114" s="24" t="s">
        <v>83</v>
      </c>
      <c r="H114" s="24" t="b">
        <v>0</v>
      </c>
      <c r="I114" s="24" t="s">
        <v>262</v>
      </c>
      <c r="J114" s="24"/>
      <c r="K114" s="24" t="b">
        <v>1</v>
      </c>
      <c r="L114" s="24"/>
      <c r="M114" s="22">
        <v>2</v>
      </c>
      <c r="N114" s="22">
        <v>2</v>
      </c>
      <c r="O114" s="22">
        <v>0</v>
      </c>
      <c r="P114" s="22">
        <v>0</v>
      </c>
      <c r="Q114" s="22"/>
      <c r="R114" s="22"/>
      <c r="S114" s="22"/>
      <c r="T114" s="22"/>
      <c r="U114" s="22"/>
      <c r="V114" s="29"/>
      <c r="W114" s="40"/>
    </row>
    <row r="115" spans="2:23" x14ac:dyDescent="0.35">
      <c r="B115" s="52" cm="1">
        <f t="array" aca="1" ref="B115" ca="1">FileSize(Folder&amp;Tests[[#This Row],[FileName]])</f>
        <v>2159</v>
      </c>
      <c r="C115" s="32">
        <v>102</v>
      </c>
      <c r="D115" s="109" t="b">
        <v>1</v>
      </c>
      <c r="E115" s="23" t="str">
        <f ca="1">SUBSTITUTE(E113,"ISO8601",Tests[[#This Row],[DateFormat]])</f>
        <v>test_good_Y-M-D.csv</v>
      </c>
      <c r="F115" s="22" t="s">
        <v>195</v>
      </c>
      <c r="G115" s="24" t="s">
        <v>83</v>
      </c>
      <c r="H115" s="24" t="b">
        <v>0</v>
      </c>
      <c r="I115" s="24" t="s">
        <v>246</v>
      </c>
      <c r="J115" s="24"/>
      <c r="K115" s="24" t="b">
        <v>1</v>
      </c>
      <c r="L115" s="24"/>
      <c r="M115" s="22">
        <v>2</v>
      </c>
      <c r="N115" s="22">
        <v>1</v>
      </c>
      <c r="O115" s="22">
        <v>0</v>
      </c>
      <c r="P115" s="22">
        <v>1</v>
      </c>
      <c r="Q115" s="22"/>
      <c r="R115" s="22"/>
      <c r="S115" s="22"/>
      <c r="T115" s="22"/>
      <c r="U115" s="22"/>
      <c r="V115" s="29"/>
      <c r="W115" s="40"/>
    </row>
    <row r="116" spans="2:23" x14ac:dyDescent="0.35">
      <c r="B116" s="52" cm="1">
        <f t="array" aca="1" ref="B116" ca="1">FileSize(Folder&amp;Tests[[#This Row],[FileName]])</f>
        <v>36198</v>
      </c>
      <c r="C116" s="32">
        <v>103</v>
      </c>
      <c r="D116" s="109" t="b">
        <v>1</v>
      </c>
      <c r="E116" s="23" t="str">
        <f ca="1">SUBSTITUTE(E114,"ISO8601",Tests[[#This Row],[DateFormat]])</f>
        <v>test_bad_Y-M-D.csv</v>
      </c>
      <c r="F116" s="22" t="s">
        <v>195</v>
      </c>
      <c r="G116" s="24" t="s">
        <v>83</v>
      </c>
      <c r="H116" s="24" t="b">
        <v>0</v>
      </c>
      <c r="I116" s="24" t="s">
        <v>246</v>
      </c>
      <c r="J116" s="24"/>
      <c r="K116" s="24" t="b">
        <v>1</v>
      </c>
      <c r="L116" s="24"/>
      <c r="M116" s="22">
        <v>2</v>
      </c>
      <c r="N116" s="22">
        <v>2</v>
      </c>
      <c r="O116" s="22">
        <v>0</v>
      </c>
      <c r="P116" s="22">
        <v>0</v>
      </c>
      <c r="Q116" s="22"/>
      <c r="R116" s="22"/>
      <c r="S116" s="22"/>
      <c r="T116" s="22"/>
      <c r="U116" s="22"/>
      <c r="V116" s="29"/>
      <c r="W116" s="40"/>
    </row>
    <row r="117" spans="2:23" x14ac:dyDescent="0.35">
      <c r="B117" s="52" cm="1">
        <f t="array" aca="1" ref="B117" ca="1">FileSize(Folder&amp;Tests[[#This Row],[FileName]])</f>
        <v>2159</v>
      </c>
      <c r="C117" s="32">
        <v>104</v>
      </c>
      <c r="D117" s="109" t="b">
        <v>1</v>
      </c>
      <c r="E117" s="23" t="str">
        <f ca="1">SUBSTITUTE(E113,"ISO8601",Tests[[#This Row],[DateFormat]])</f>
        <v>test_good_D-M-Y.csv</v>
      </c>
      <c r="F117" s="22" t="s">
        <v>195</v>
      </c>
      <c r="G117" s="24" t="s">
        <v>83</v>
      </c>
      <c r="H117" s="24" t="b">
        <v>0</v>
      </c>
      <c r="I117" s="24" t="s">
        <v>241</v>
      </c>
      <c r="J117" s="24"/>
      <c r="K117" s="24" t="b">
        <v>1</v>
      </c>
      <c r="L117" s="24"/>
      <c r="M117" s="22">
        <v>2</v>
      </c>
      <c r="N117" s="22">
        <v>1</v>
      </c>
      <c r="O117" s="22">
        <v>0</v>
      </c>
      <c r="P117" s="22">
        <v>1</v>
      </c>
      <c r="Q117" s="22"/>
      <c r="R117" s="22"/>
      <c r="S117" s="22"/>
      <c r="T117" s="22"/>
      <c r="U117" s="22"/>
      <c r="V117" s="29"/>
      <c r="W117" s="40"/>
    </row>
    <row r="118" spans="2:23" x14ac:dyDescent="0.35">
      <c r="B118" s="52" cm="1">
        <f t="array" aca="1" ref="B118" ca="1">FileSize(Folder&amp;Tests[[#This Row],[FileName]])</f>
        <v>36191</v>
      </c>
      <c r="C118" s="32">
        <v>105</v>
      </c>
      <c r="D118" s="109" t="b">
        <v>1</v>
      </c>
      <c r="E118" s="23" t="str">
        <f ca="1">SUBSTITUTE(E114,"ISO8601",Tests[[#This Row],[DateFormat]])</f>
        <v>test_bad_D-M-Y.csv</v>
      </c>
      <c r="F118" s="22" t="s">
        <v>195</v>
      </c>
      <c r="G118" s="24" t="s">
        <v>83</v>
      </c>
      <c r="H118" s="24" t="b">
        <v>0</v>
      </c>
      <c r="I118" s="24" t="s">
        <v>241</v>
      </c>
      <c r="J118" s="24"/>
      <c r="K118" s="24" t="b">
        <v>1</v>
      </c>
      <c r="L118" s="24"/>
      <c r="M118" s="22">
        <v>2</v>
      </c>
      <c r="N118" s="22">
        <v>2</v>
      </c>
      <c r="O118" s="22">
        <v>0</v>
      </c>
      <c r="P118" s="22">
        <v>0</v>
      </c>
      <c r="Q118" s="22"/>
      <c r="R118" s="22"/>
      <c r="S118" s="22"/>
      <c r="T118" s="22"/>
      <c r="U118" s="22"/>
      <c r="V118" s="29"/>
      <c r="W118" s="40"/>
    </row>
    <row r="119" spans="2:23" x14ac:dyDescent="0.35">
      <c r="B119" s="52" cm="1">
        <f t="array" aca="1" ref="B119" ca="1">FileSize(Folder&amp;Tests[[#This Row],[FileName]])</f>
        <v>2159</v>
      </c>
      <c r="C119" s="32">
        <v>106</v>
      </c>
      <c r="D119" s="109" t="b">
        <v>1</v>
      </c>
      <c r="E119" s="23" t="str">
        <f ca="1">SUBSTITUTE(E113,"ISO8601",Tests[[#This Row],[DateFormat]])</f>
        <v>test_good_M-D-Y.csv</v>
      </c>
      <c r="F119" s="22" t="s">
        <v>195</v>
      </c>
      <c r="G119" s="24" t="s">
        <v>83</v>
      </c>
      <c r="H119" s="24" t="b">
        <v>0</v>
      </c>
      <c r="I119" s="24" t="s">
        <v>244</v>
      </c>
      <c r="J119" s="24"/>
      <c r="K119" s="24" t="b">
        <v>1</v>
      </c>
      <c r="L119" s="24"/>
      <c r="M119" s="22">
        <v>2</v>
      </c>
      <c r="N119" s="22">
        <v>1</v>
      </c>
      <c r="O119" s="22">
        <v>0</v>
      </c>
      <c r="P119" s="22">
        <v>1</v>
      </c>
      <c r="Q119" s="22"/>
      <c r="R119" s="22"/>
      <c r="S119" s="22"/>
      <c r="T119" s="22"/>
      <c r="U119" s="22"/>
      <c r="V119" s="29"/>
      <c r="W119" s="40"/>
    </row>
    <row r="120" spans="2:23" x14ac:dyDescent="0.35">
      <c r="B120" s="52" cm="1">
        <f t="array" aca="1" ref="B120" ca="1">FileSize(Folder&amp;Tests[[#This Row],[FileName]])</f>
        <v>36188</v>
      </c>
      <c r="C120" s="32">
        <v>107</v>
      </c>
      <c r="D120" s="109" t="b">
        <v>1</v>
      </c>
      <c r="E120" s="23" t="str">
        <f ca="1">SUBSTITUTE(E114,"ISO8601",Tests[[#This Row],[DateFormat]])</f>
        <v>test_bad_M-D-Y.csv</v>
      </c>
      <c r="F120" s="22" t="s">
        <v>195</v>
      </c>
      <c r="G120" s="24" t="s">
        <v>83</v>
      </c>
      <c r="H120" s="24" t="b">
        <v>0</v>
      </c>
      <c r="I120" s="24" t="s">
        <v>244</v>
      </c>
      <c r="J120" s="24"/>
      <c r="K120" s="24" t="b">
        <v>1</v>
      </c>
      <c r="L120" s="24"/>
      <c r="M120" s="22">
        <v>2</v>
      </c>
      <c r="N120" s="22">
        <v>2</v>
      </c>
      <c r="O120" s="22">
        <v>0</v>
      </c>
      <c r="P120" s="22">
        <v>0</v>
      </c>
      <c r="Q120" s="22"/>
      <c r="R120" s="22"/>
      <c r="S120" s="22"/>
      <c r="T120" s="22"/>
      <c r="U120" s="22"/>
      <c r="V120" s="29"/>
      <c r="W120" s="40"/>
    </row>
    <row r="121" spans="2:23" x14ac:dyDescent="0.35">
      <c r="B121" s="52" cm="1">
        <f t="array" aca="1" ref="B121" ca="1">FileSize(Folder&amp;Tests[[#This Row],[FileName]])</f>
        <v>508</v>
      </c>
      <c r="C121" s="32">
        <v>108</v>
      </c>
      <c r="D121" s="109" t="b">
        <v>1</v>
      </c>
      <c r="E121" s="23" t="s">
        <v>161</v>
      </c>
      <c r="F121" s="22" t="b">
        <v>1</v>
      </c>
      <c r="G121" s="24" t="s">
        <v>81</v>
      </c>
      <c r="H121" s="24" t="b">
        <v>0</v>
      </c>
      <c r="I121" s="24" t="s">
        <v>282</v>
      </c>
      <c r="J121" s="24" t="s">
        <v>81</v>
      </c>
      <c r="K121" s="24" t="b">
        <v>1</v>
      </c>
      <c r="L121" s="24"/>
      <c r="M121" s="22">
        <v>1</v>
      </c>
      <c r="N121" s="22">
        <v>1</v>
      </c>
      <c r="O121" s="22">
        <v>0</v>
      </c>
      <c r="P121" s="22">
        <v>0</v>
      </c>
      <c r="Q121" s="22"/>
      <c r="R121" s="22"/>
      <c r="S121" s="22"/>
      <c r="T121" s="22"/>
      <c r="U121" s="22" t="s">
        <v>82</v>
      </c>
      <c r="V121" s="29"/>
      <c r="W121" s="40"/>
    </row>
    <row r="122" spans="2:23" x14ac:dyDescent="0.35">
      <c r="B122" s="52" cm="1">
        <f t="array" aca="1" ref="B122" ca="1">FileSize(Folder&amp;Tests[[#This Row],[FileName]])</f>
        <v>34</v>
      </c>
      <c r="C122" s="32">
        <v>109</v>
      </c>
      <c r="D122" s="109" t="b">
        <v>1</v>
      </c>
      <c r="E122" s="23" t="s">
        <v>116</v>
      </c>
      <c r="F122" s="22" t="b">
        <v>1</v>
      </c>
      <c r="G122" s="24" t="s">
        <v>81</v>
      </c>
      <c r="H122" s="24" t="b">
        <v>0</v>
      </c>
      <c r="I122" s="24" t="s">
        <v>81</v>
      </c>
      <c r="J122" s="24" t="s">
        <v>81</v>
      </c>
      <c r="K122" s="24" t="b">
        <v>1</v>
      </c>
      <c r="L122" s="24"/>
      <c r="M122" s="22">
        <v>1</v>
      </c>
      <c r="N122" s="22">
        <v>1</v>
      </c>
      <c r="O122" s="22">
        <v>0</v>
      </c>
      <c r="P122" s="22">
        <v>0</v>
      </c>
      <c r="Q122" s="22"/>
      <c r="R122" s="22"/>
      <c r="S122" s="22"/>
      <c r="T122" s="22"/>
      <c r="U122" s="22" t="s">
        <v>82</v>
      </c>
      <c r="V122" s="29"/>
      <c r="W122" s="40"/>
    </row>
    <row r="123" spans="2:23" x14ac:dyDescent="0.35">
      <c r="B123" s="52" cm="1">
        <f t="array" aca="1" ref="B123" ca="1">FileSize(Folder&amp;Tests[[#This Row],[FileName]])</f>
        <v>71</v>
      </c>
      <c r="C123" s="32">
        <v>110</v>
      </c>
      <c r="D123" s="109" t="b">
        <v>1</v>
      </c>
      <c r="E123" s="23" t="s">
        <v>150</v>
      </c>
      <c r="F123" s="22" t="b">
        <v>1</v>
      </c>
      <c r="G123" s="24" t="s">
        <v>83</v>
      </c>
      <c r="H123" s="24" t="b">
        <v>0</v>
      </c>
      <c r="I123" s="24" t="s">
        <v>246</v>
      </c>
      <c r="J123" s="24" t="s">
        <v>81</v>
      </c>
      <c r="K123" s="24" t="b">
        <v>1</v>
      </c>
      <c r="L123" s="24"/>
      <c r="M123" s="22">
        <v>1</v>
      </c>
      <c r="N123" s="22">
        <v>1</v>
      </c>
      <c r="O123" s="22">
        <v>0</v>
      </c>
      <c r="P123" s="22">
        <v>0</v>
      </c>
      <c r="Q123" s="22"/>
      <c r="R123" s="22"/>
      <c r="S123" s="22"/>
      <c r="T123" s="22"/>
      <c r="U123" s="22" t="s">
        <v>82</v>
      </c>
      <c r="V123" s="27" t="s">
        <v>557</v>
      </c>
      <c r="W123" s="40"/>
    </row>
    <row r="124" spans="2:23" x14ac:dyDescent="0.35">
      <c r="B124" s="52" cm="1">
        <f t="array" aca="1" ref="B124" ca="1">FileSize(Folder&amp;Tests[[#This Row],[FileName]])</f>
        <v>13</v>
      </c>
      <c r="C124" s="32">
        <v>111</v>
      </c>
      <c r="D124" s="109" t="b">
        <v>1</v>
      </c>
      <c r="E124" s="23" t="s">
        <v>100</v>
      </c>
      <c r="F124" s="22" t="b">
        <v>1</v>
      </c>
      <c r="G124" s="24" t="s">
        <v>81</v>
      </c>
      <c r="H124" s="24" t="b">
        <v>0</v>
      </c>
      <c r="I124" s="24" t="s">
        <v>81</v>
      </c>
      <c r="J124" s="24" t="s">
        <v>81</v>
      </c>
      <c r="K124" s="24" t="b">
        <v>1</v>
      </c>
      <c r="L124" s="24"/>
      <c r="M124" s="22">
        <v>1</v>
      </c>
      <c r="N124" s="22">
        <v>1</v>
      </c>
      <c r="O124" s="22">
        <v>0</v>
      </c>
      <c r="P124" s="22">
        <v>0</v>
      </c>
      <c r="Q124" s="22"/>
      <c r="R124" s="22"/>
      <c r="S124" s="22" t="s">
        <v>259</v>
      </c>
      <c r="T124" s="22"/>
      <c r="U124" s="22" t="s">
        <v>82</v>
      </c>
      <c r="V124" s="29"/>
      <c r="W124" s="40"/>
    </row>
    <row r="125" spans="2:23" x14ac:dyDescent="0.35">
      <c r="B125" s="52" cm="1">
        <f t="array" aca="1" ref="B125" ca="1">FileSize(Folder&amp;Tests[[#This Row],[FileName]])</f>
        <v>38</v>
      </c>
      <c r="C125" s="32">
        <v>112</v>
      </c>
      <c r="D125" s="109" t="b">
        <v>1</v>
      </c>
      <c r="E125" s="23" t="s">
        <v>122</v>
      </c>
      <c r="F125" s="22" t="b">
        <v>1</v>
      </c>
      <c r="G125" s="24" t="s">
        <v>81</v>
      </c>
      <c r="H125" s="24" t="b">
        <v>0</v>
      </c>
      <c r="I125" s="24" t="s">
        <v>81</v>
      </c>
      <c r="J125" s="24" t="s">
        <v>81</v>
      </c>
      <c r="K125" s="24" t="b">
        <v>1</v>
      </c>
      <c r="L125" s="24"/>
      <c r="M125" s="22">
        <v>1</v>
      </c>
      <c r="N125" s="22">
        <v>1</v>
      </c>
      <c r="O125" s="22">
        <v>0</v>
      </c>
      <c r="P125" s="22">
        <v>0</v>
      </c>
      <c r="Q125" s="22"/>
      <c r="R125" s="22"/>
      <c r="S125" s="22" t="s">
        <v>283</v>
      </c>
      <c r="T125" s="22"/>
      <c r="U125" s="22" t="s">
        <v>82</v>
      </c>
      <c r="V125" s="29" t="s">
        <v>86</v>
      </c>
      <c r="W125" s="40"/>
    </row>
    <row r="126" spans="2:23" x14ac:dyDescent="0.35">
      <c r="B126" s="52" cm="1">
        <f t="array" aca="1" ref="B126" ca="1">FileSize(Folder&amp;Tests[[#This Row],[FileName]])</f>
        <v>5</v>
      </c>
      <c r="C126" s="32">
        <v>113</v>
      </c>
      <c r="D126" s="109" t="b">
        <v>1</v>
      </c>
      <c r="E126" s="23" t="s">
        <v>97</v>
      </c>
      <c r="F126" s="22" t="b">
        <v>1</v>
      </c>
      <c r="G126" s="24" t="s">
        <v>81</v>
      </c>
      <c r="H126" s="24" t="b">
        <v>0</v>
      </c>
      <c r="I126" s="24" t="s">
        <v>81</v>
      </c>
      <c r="J126" s="24" t="s">
        <v>81</v>
      </c>
      <c r="K126" s="24" t="b">
        <v>1</v>
      </c>
      <c r="L126" s="24"/>
      <c r="M126" s="22">
        <v>1</v>
      </c>
      <c r="N126" s="22">
        <v>1</v>
      </c>
      <c r="O126" s="22">
        <v>0</v>
      </c>
      <c r="P126" s="22">
        <v>0</v>
      </c>
      <c r="Q126" s="22"/>
      <c r="R126" s="22"/>
      <c r="S126" s="22"/>
      <c r="T126" s="22"/>
      <c r="U126" s="22" t="s">
        <v>82</v>
      </c>
      <c r="V126" s="29"/>
      <c r="W126" s="40"/>
    </row>
    <row r="127" spans="2:23" x14ac:dyDescent="0.35">
      <c r="B127" s="52" cm="1">
        <f t="array" aca="1" ref="B127" ca="1">FileSize(Folder&amp;Tests[[#This Row],[FileName]])</f>
        <v>13</v>
      </c>
      <c r="C127" s="32">
        <v>114</v>
      </c>
      <c r="D127" s="109" t="b">
        <v>1</v>
      </c>
      <c r="E127" s="23" t="s">
        <v>101</v>
      </c>
      <c r="F127" s="22" t="b">
        <v>1</v>
      </c>
      <c r="G127" s="24" t="s">
        <v>81</v>
      </c>
      <c r="H127" s="24" t="b">
        <v>0</v>
      </c>
      <c r="I127" s="24" t="s">
        <v>81</v>
      </c>
      <c r="J127" s="24" t="s">
        <v>81</v>
      </c>
      <c r="K127" s="24" t="b">
        <v>1</v>
      </c>
      <c r="L127" s="24"/>
      <c r="M127" s="22">
        <v>1</v>
      </c>
      <c r="N127" s="22">
        <v>1</v>
      </c>
      <c r="O127" s="22">
        <v>0</v>
      </c>
      <c r="P127" s="22">
        <v>0</v>
      </c>
      <c r="Q127" s="22"/>
      <c r="R127" s="22"/>
      <c r="S127" s="22" t="s">
        <v>284</v>
      </c>
      <c r="T127" s="22"/>
      <c r="U127" s="22" t="s">
        <v>82</v>
      </c>
      <c r="V127" s="29"/>
      <c r="W127" s="40"/>
    </row>
    <row r="128" spans="2:23" x14ac:dyDescent="0.35">
      <c r="B128" s="52" cm="1">
        <f t="array" aca="1" ref="B128" ca="1">FileSize(Folder&amp;Tests[[#This Row],[FileName]])</f>
        <v>48</v>
      </c>
      <c r="C128" s="32">
        <v>115</v>
      </c>
      <c r="D128" s="109" t="b">
        <v>1</v>
      </c>
      <c r="E128" s="23" t="s">
        <v>117</v>
      </c>
      <c r="F128" s="22" t="b">
        <v>1</v>
      </c>
      <c r="G128" s="24" t="s">
        <v>81</v>
      </c>
      <c r="H128" s="24" t="b">
        <v>0</v>
      </c>
      <c r="I128" s="24" t="s">
        <v>81</v>
      </c>
      <c r="J128" s="24" t="s">
        <v>81</v>
      </c>
      <c r="K128" s="24" t="b">
        <v>1</v>
      </c>
      <c r="L128" s="24"/>
      <c r="M128" s="22">
        <v>1</v>
      </c>
      <c r="N128" s="22">
        <v>1</v>
      </c>
      <c r="O128" s="22">
        <v>0</v>
      </c>
      <c r="P128" s="22">
        <v>0</v>
      </c>
      <c r="Q128" s="22"/>
      <c r="R128" s="22"/>
      <c r="S128" s="22"/>
      <c r="T128" s="22"/>
      <c r="U128" s="22" t="s">
        <v>82</v>
      </c>
      <c r="V128" s="29"/>
      <c r="W128" s="40"/>
    </row>
    <row r="129" spans="2:23" x14ac:dyDescent="0.35">
      <c r="B129" s="52" cm="1">
        <f t="array" aca="1" ref="B129" ca="1">FileSize(Folder&amp;Tests[[#This Row],[FileName]])</f>
        <v>37</v>
      </c>
      <c r="C129" s="32">
        <v>116</v>
      </c>
      <c r="D129" s="109" t="b">
        <v>1</v>
      </c>
      <c r="E129" s="23" t="s">
        <v>120</v>
      </c>
      <c r="F129" s="22" t="b">
        <v>1</v>
      </c>
      <c r="G129" s="24" t="s">
        <v>81</v>
      </c>
      <c r="H129" s="24" t="b">
        <v>0</v>
      </c>
      <c r="I129" s="24" t="s">
        <v>81</v>
      </c>
      <c r="J129" s="24" t="s">
        <v>81</v>
      </c>
      <c r="K129" s="24" t="b">
        <v>1</v>
      </c>
      <c r="L129" s="24"/>
      <c r="M129" s="22">
        <v>1</v>
      </c>
      <c r="N129" s="22">
        <v>1</v>
      </c>
      <c r="O129" s="22">
        <v>0</v>
      </c>
      <c r="P129" s="22">
        <v>0</v>
      </c>
      <c r="Q129" s="22"/>
      <c r="R129" s="22"/>
      <c r="S129" s="22"/>
      <c r="T129" s="22"/>
      <c r="U129" s="22" t="s">
        <v>82</v>
      </c>
      <c r="V129" s="29"/>
      <c r="W129" s="40"/>
    </row>
    <row r="130" spans="2:23" x14ac:dyDescent="0.35">
      <c r="B130" s="52" cm="1">
        <f t="array" aca="1" ref="B130" ca="1">FileSize(Folder&amp;Tests[[#This Row],[FileName]])</f>
        <v>6223</v>
      </c>
      <c r="C130" s="32">
        <v>117</v>
      </c>
      <c r="D130" s="109" t="b">
        <v>1</v>
      </c>
      <c r="E130" s="23" t="s">
        <v>170</v>
      </c>
      <c r="F130" s="22" t="b">
        <v>1</v>
      </c>
      <c r="G130" s="24" t="s">
        <v>81</v>
      </c>
      <c r="H130" s="24" t="b">
        <v>0</v>
      </c>
      <c r="I130" s="24" t="s">
        <v>262</v>
      </c>
      <c r="J130" s="24" t="s">
        <v>81</v>
      </c>
      <c r="K130" s="24" t="b">
        <v>1</v>
      </c>
      <c r="L130" s="24"/>
      <c r="M130" s="22">
        <v>1</v>
      </c>
      <c r="N130" s="22">
        <v>1</v>
      </c>
      <c r="O130" s="22">
        <v>20</v>
      </c>
      <c r="P130" s="22">
        <v>0</v>
      </c>
      <c r="Q130" s="22"/>
      <c r="R130" s="22"/>
      <c r="S130" s="22"/>
      <c r="T130" s="22"/>
      <c r="U130" s="22" t="s">
        <v>82</v>
      </c>
      <c r="V130" s="27" t="s">
        <v>305</v>
      </c>
      <c r="W130" s="40"/>
    </row>
    <row r="131" spans="2:23" x14ac:dyDescent="0.35">
      <c r="B131" s="52" cm="1">
        <f t="array" aca="1" ref="B131" ca="1">FileSize(Folder&amp;Tests[[#This Row],[FileName]])</f>
        <v>107847</v>
      </c>
      <c r="C131" s="32">
        <v>118</v>
      </c>
      <c r="D131" s="109" t="b">
        <v>1</v>
      </c>
      <c r="E131" s="23" t="s">
        <v>174</v>
      </c>
      <c r="F131" s="22" t="b">
        <v>0</v>
      </c>
      <c r="G131" s="24" t="s">
        <v>81</v>
      </c>
      <c r="H131" s="24" t="b">
        <v>0</v>
      </c>
      <c r="I131" s="24" t="s">
        <v>81</v>
      </c>
      <c r="J131" s="24" t="s">
        <v>81</v>
      </c>
      <c r="K131" s="24" t="b">
        <v>1</v>
      </c>
      <c r="L131" s="24"/>
      <c r="M131" s="22">
        <v>5112</v>
      </c>
      <c r="N131" s="22">
        <v>1</v>
      </c>
      <c r="O131" s="22">
        <v>3</v>
      </c>
      <c r="P131" s="22">
        <v>0</v>
      </c>
      <c r="Q131" s="22"/>
      <c r="R131" s="22"/>
      <c r="S131" s="22"/>
      <c r="T131" s="22"/>
      <c r="U131" s="22" t="s">
        <v>82</v>
      </c>
      <c r="V131" s="27" t="s">
        <v>306</v>
      </c>
      <c r="W131" s="40"/>
    </row>
    <row r="132" spans="2:23" x14ac:dyDescent="0.35">
      <c r="B132" s="52" cm="1">
        <f t="array" aca="1" ref="B132" ca="1">FileSize(Folder&amp;Tests[[#This Row],[FileName]])</f>
        <v>113183</v>
      </c>
      <c r="C132" s="32">
        <v>119</v>
      </c>
      <c r="D132" s="109" t="b">
        <v>1</v>
      </c>
      <c r="E132" s="23" t="s">
        <v>175</v>
      </c>
      <c r="F132" s="22" t="b">
        <v>1</v>
      </c>
      <c r="G132" s="24" t="s">
        <v>81</v>
      </c>
      <c r="H132" s="24" t="b">
        <v>0</v>
      </c>
      <c r="I132" s="24" t="s">
        <v>81</v>
      </c>
      <c r="J132" s="24" t="s">
        <v>81</v>
      </c>
      <c r="K132" s="24" t="b">
        <v>1</v>
      </c>
      <c r="L132" s="24"/>
      <c r="M132" s="22">
        <v>1</v>
      </c>
      <c r="N132" s="22">
        <v>1</v>
      </c>
      <c r="O132" s="22">
        <v>0</v>
      </c>
      <c r="P132" s="22">
        <v>0</v>
      </c>
      <c r="Q132" s="22"/>
      <c r="R132" s="22"/>
      <c r="S132" s="22"/>
      <c r="T132" s="22"/>
      <c r="U132" s="22" t="s">
        <v>82</v>
      </c>
      <c r="V132" s="29"/>
      <c r="W132" s="40"/>
    </row>
    <row r="133" spans="2:23" x14ac:dyDescent="0.35">
      <c r="B133" s="52" cm="1">
        <f t="array" aca="1" ref="B133" ca="1">FileSize(Folder&amp;Tests[[#This Row],[FileName]])</f>
        <v>20802</v>
      </c>
      <c r="C133" s="32">
        <v>120</v>
      </c>
      <c r="D133" s="109" t="b">
        <v>1</v>
      </c>
      <c r="E133" s="23" t="s">
        <v>171</v>
      </c>
      <c r="F133" s="22" t="b">
        <v>1</v>
      </c>
      <c r="G133" s="24" t="s">
        <v>81</v>
      </c>
      <c r="H133" s="24" t="b">
        <v>0</v>
      </c>
      <c r="I133" s="24" t="s">
        <v>81</v>
      </c>
      <c r="J133" s="24" t="s">
        <v>81</v>
      </c>
      <c r="K133" s="24" t="b">
        <v>1</v>
      </c>
      <c r="L133" s="24"/>
      <c r="M133" s="22">
        <v>1</v>
      </c>
      <c r="N133" s="22">
        <v>1</v>
      </c>
      <c r="O133" s="22">
        <v>0</v>
      </c>
      <c r="P133" s="22">
        <v>0</v>
      </c>
      <c r="Q133" s="22"/>
      <c r="R133" s="22"/>
      <c r="S133" s="22"/>
      <c r="T133" s="22"/>
      <c r="U133" s="22" t="s">
        <v>82</v>
      </c>
      <c r="V133" s="29" t="s">
        <v>307</v>
      </c>
      <c r="W133" s="40"/>
    </row>
    <row r="134" spans="2:23" x14ac:dyDescent="0.35">
      <c r="B134" s="52" cm="1">
        <f t="array" aca="1" ref="B134" ca="1">FileSize(Folder&amp;Tests[[#This Row],[FileName]])</f>
        <v>123637</v>
      </c>
      <c r="C134" s="32">
        <v>121</v>
      </c>
      <c r="D134" s="109" t="b">
        <v>1</v>
      </c>
      <c r="E134" s="23" t="s">
        <v>176</v>
      </c>
      <c r="F134" s="22" t="b">
        <v>1</v>
      </c>
      <c r="G134" s="24" t="s">
        <v>81</v>
      </c>
      <c r="H134" s="24" t="b">
        <v>0</v>
      </c>
      <c r="I134" s="24" t="s">
        <v>282</v>
      </c>
      <c r="J134" s="24" t="s">
        <v>81</v>
      </c>
      <c r="K134" s="24" t="b">
        <v>1</v>
      </c>
      <c r="L134" s="24"/>
      <c r="M134" s="22">
        <v>1</v>
      </c>
      <c r="N134" s="22">
        <v>1</v>
      </c>
      <c r="O134" s="22">
        <v>20</v>
      </c>
      <c r="P134" s="22">
        <v>0</v>
      </c>
      <c r="Q134" s="22"/>
      <c r="R134" s="22"/>
      <c r="S134" s="22"/>
      <c r="T134" s="22"/>
      <c r="U134" s="22" t="s">
        <v>82</v>
      </c>
      <c r="V134" s="29"/>
      <c r="W134" s="40"/>
    </row>
    <row r="135" spans="2:23" x14ac:dyDescent="0.35">
      <c r="B135" s="52" cm="1">
        <f t="array" aca="1" ref="B135" ca="1">FileSize(Folder&amp;Tests[[#This Row],[FileName]])</f>
        <v>253987</v>
      </c>
      <c r="C135" s="32">
        <v>122</v>
      </c>
      <c r="D135" s="109" t="b">
        <v>1</v>
      </c>
      <c r="E135" s="23" t="s">
        <v>180</v>
      </c>
      <c r="F135" s="22" t="b">
        <v>1</v>
      </c>
      <c r="G135" s="24" t="s">
        <v>81</v>
      </c>
      <c r="H135" s="24" t="b">
        <v>0</v>
      </c>
      <c r="I135" s="24" t="s">
        <v>81</v>
      </c>
      <c r="J135" s="24" t="s">
        <v>81</v>
      </c>
      <c r="K135" s="24" t="b">
        <v>1</v>
      </c>
      <c r="L135" s="24"/>
      <c r="M135" s="22">
        <v>1</v>
      </c>
      <c r="N135" s="22">
        <v>1</v>
      </c>
      <c r="O135" s="22">
        <v>0</v>
      </c>
      <c r="P135" s="22">
        <v>0</v>
      </c>
      <c r="Q135" s="22"/>
      <c r="R135" s="22"/>
      <c r="S135" s="22"/>
      <c r="T135" s="22"/>
      <c r="U135" s="22" t="s">
        <v>82</v>
      </c>
      <c r="V135" s="27" t="s">
        <v>189</v>
      </c>
      <c r="W135" s="40"/>
    </row>
    <row r="136" spans="2:23" x14ac:dyDescent="0.35">
      <c r="B136" s="52" cm="1">
        <f t="array" aca="1" ref="B136" ca="1">FileSize(Folder&amp;Tests[[#This Row],[FileName]])</f>
        <v>793574</v>
      </c>
      <c r="C136" s="32">
        <v>123</v>
      </c>
      <c r="D136" s="109" t="b">
        <v>1</v>
      </c>
      <c r="E136" s="23" t="s">
        <v>185</v>
      </c>
      <c r="F136" s="22" t="b">
        <v>1</v>
      </c>
      <c r="G136" s="24" t="s">
        <v>81</v>
      </c>
      <c r="H136" s="24" t="b">
        <v>0</v>
      </c>
      <c r="I136" s="24" t="s">
        <v>282</v>
      </c>
      <c r="J136" s="24" t="s">
        <v>81</v>
      </c>
      <c r="K136" s="24" t="b">
        <v>1</v>
      </c>
      <c r="L136" s="24"/>
      <c r="M136" s="22">
        <v>7580</v>
      </c>
      <c r="N136" s="22">
        <v>1</v>
      </c>
      <c r="O136" s="22">
        <v>0</v>
      </c>
      <c r="P136" s="22">
        <v>0</v>
      </c>
      <c r="Q136" s="22"/>
      <c r="R136" s="22"/>
      <c r="S136" s="22"/>
      <c r="T136" s="22"/>
      <c r="U136" s="22" t="s">
        <v>82</v>
      </c>
      <c r="V136" s="29"/>
      <c r="W136" s="40"/>
    </row>
    <row r="137" spans="2:23" x14ac:dyDescent="0.35">
      <c r="B137" s="52" cm="1">
        <f t="array" aca="1" ref="B137" ca="1">FileSize(Folder&amp;Tests[[#This Row],[FileName]])</f>
        <v>32</v>
      </c>
      <c r="C137" s="32">
        <v>124</v>
      </c>
      <c r="D137" s="109" t="b">
        <v>1</v>
      </c>
      <c r="E137" s="23" t="s">
        <v>286</v>
      </c>
      <c r="F137" s="22" t="b">
        <v>0</v>
      </c>
      <c r="G137" s="24"/>
      <c r="H137" s="24" t="b">
        <v>0</v>
      </c>
      <c r="I137" s="24"/>
      <c r="J137" s="24"/>
      <c r="K137" s="24" t="b">
        <v>1</v>
      </c>
      <c r="L137" s="24"/>
      <c r="M137" s="22">
        <v>1</v>
      </c>
      <c r="N137" s="22">
        <v>1</v>
      </c>
      <c r="O137" s="22">
        <v>0</v>
      </c>
      <c r="P137" s="22">
        <v>0</v>
      </c>
      <c r="Q137" s="22"/>
      <c r="R137" s="22"/>
      <c r="S137" s="22"/>
      <c r="T137" s="22"/>
      <c r="U137" s="22"/>
      <c r="V137" s="29"/>
      <c r="W137" s="40"/>
    </row>
    <row r="138" spans="2:23" x14ac:dyDescent="0.35">
      <c r="B138" s="52" cm="1">
        <f t="array" aca="1" ref="B138" ca="1">FileSize(Folder&amp;Tests[[#This Row],[FileName]])</f>
        <v>37</v>
      </c>
      <c r="C138" s="32">
        <v>125</v>
      </c>
      <c r="D138" s="109" t="b">
        <v>1</v>
      </c>
      <c r="E138" s="23" t="s">
        <v>289</v>
      </c>
      <c r="F138" s="22" t="b">
        <v>1</v>
      </c>
      <c r="G138" s="24"/>
      <c r="H138" s="24" t="b">
        <v>0</v>
      </c>
      <c r="I138" s="24"/>
      <c r="J138" s="24"/>
      <c r="K138" s="24" t="b">
        <v>1</v>
      </c>
      <c r="L138" s="24"/>
      <c r="M138" s="22">
        <v>1</v>
      </c>
      <c r="N138" s="22">
        <v>1</v>
      </c>
      <c r="O138" s="22">
        <v>5</v>
      </c>
      <c r="P138" s="22">
        <v>4</v>
      </c>
      <c r="Q138" s="22"/>
      <c r="R138" s="22"/>
      <c r="S138" s="22"/>
      <c r="T138" s="22"/>
      <c r="U138" s="22"/>
      <c r="V138" s="29"/>
      <c r="W138" s="40"/>
    </row>
    <row r="139" spans="2:23" x14ac:dyDescent="0.35">
      <c r="B139" s="52" cm="1">
        <f t="array" aca="1" ref="B139" ca="1">FileSize(Folder&amp;Tests[[#This Row],[FileName]])</f>
        <v>37</v>
      </c>
      <c r="C139" s="32">
        <v>126</v>
      </c>
      <c r="D139" s="109" t="b">
        <v>1</v>
      </c>
      <c r="E139" s="23" t="s">
        <v>290</v>
      </c>
      <c r="F139" s="22" t="b">
        <v>0</v>
      </c>
      <c r="G139" s="24" t="b">
        <v>0</v>
      </c>
      <c r="H139" s="24" t="b">
        <v>0</v>
      </c>
      <c r="I139" s="24"/>
      <c r="J139" s="24"/>
      <c r="K139" s="24" t="b">
        <v>1</v>
      </c>
      <c r="L139" s="24"/>
      <c r="M139" s="22">
        <v>1</v>
      </c>
      <c r="N139" s="22">
        <v>1</v>
      </c>
      <c r="O139" s="22">
        <v>0</v>
      </c>
      <c r="P139" s="22">
        <v>0</v>
      </c>
      <c r="Q139" s="22"/>
      <c r="R139" s="22"/>
      <c r="S139" s="22"/>
      <c r="T139" s="22"/>
      <c r="U139" s="22"/>
      <c r="V139" s="29"/>
      <c r="W139" s="40"/>
    </row>
    <row r="140" spans="2:23" x14ac:dyDescent="0.35">
      <c r="B140" s="52" cm="1">
        <f t="array" aca="1" ref="B140" ca="1">FileSize(Folder&amp;Tests[[#This Row],[FileName]])</f>
        <v>37</v>
      </c>
      <c r="C140" s="32">
        <v>127</v>
      </c>
      <c r="D140" s="109" t="b">
        <v>1</v>
      </c>
      <c r="E140" s="23" t="s">
        <v>290</v>
      </c>
      <c r="F140" s="22" t="b">
        <v>0</v>
      </c>
      <c r="G140" s="24"/>
      <c r="H140" s="24" t="b">
        <v>0</v>
      </c>
      <c r="I140" s="24"/>
      <c r="J140" s="24"/>
      <c r="K140" s="24" t="b">
        <v>1</v>
      </c>
      <c r="L140" s="24"/>
      <c r="M140" s="22">
        <v>1</v>
      </c>
      <c r="N140" s="22">
        <v>1</v>
      </c>
      <c r="O140" s="22">
        <v>0</v>
      </c>
      <c r="P140" s="22">
        <v>0</v>
      </c>
      <c r="Q140" s="22"/>
      <c r="R140" s="22"/>
      <c r="S140" s="22"/>
      <c r="T140" s="22"/>
      <c r="U140" s="22"/>
      <c r="V140" s="29"/>
      <c r="W140" s="40"/>
    </row>
    <row r="141" spans="2:23" x14ac:dyDescent="0.35">
      <c r="B141" s="52" cm="1">
        <f t="array" aca="1" ref="B141" ca="1">FileSize(Folder&amp;Tests[[#This Row],[FileName]])</f>
        <v>8215444</v>
      </c>
      <c r="C141" s="32">
        <v>128</v>
      </c>
      <c r="D141" s="109" t="b">
        <v>1</v>
      </c>
      <c r="E141" s="23" t="s">
        <v>187</v>
      </c>
      <c r="F141" s="22" t="s">
        <v>190</v>
      </c>
      <c r="G141" s="24" t="s">
        <v>81</v>
      </c>
      <c r="H141" s="24" t="b">
        <v>0</v>
      </c>
      <c r="I141" s="24" t="s">
        <v>81</v>
      </c>
      <c r="J141" s="24" t="s">
        <v>81</v>
      </c>
      <c r="K141" s="24" t="b">
        <v>1</v>
      </c>
      <c r="L141" s="24"/>
      <c r="M141" s="22">
        <v>1</v>
      </c>
      <c r="N141" s="22">
        <v>1</v>
      </c>
      <c r="O141" s="22">
        <v>0</v>
      </c>
      <c r="P141" s="22">
        <v>0</v>
      </c>
      <c r="Q141" s="22"/>
      <c r="R141" s="22"/>
      <c r="S141" s="22"/>
      <c r="T141" s="22"/>
      <c r="U141" s="22" t="s">
        <v>82</v>
      </c>
      <c r="V141" s="29"/>
      <c r="W141" s="40"/>
    </row>
    <row r="142" spans="2:23" x14ac:dyDescent="0.35">
      <c r="B142" s="52" cm="1">
        <f t="array" aca="1" ref="B142" ca="1">FileSize(Folder&amp;Tests[[#This Row],[FileName]])</f>
        <v>300056</v>
      </c>
      <c r="C142" s="32">
        <v>129</v>
      </c>
      <c r="D142" s="109" t="b">
        <v>1</v>
      </c>
      <c r="E142" s="23" t="s">
        <v>181</v>
      </c>
      <c r="F142" s="22" t="b">
        <v>1</v>
      </c>
      <c r="G142" s="24" t="s">
        <v>81</v>
      </c>
      <c r="H142" s="24" t="b">
        <v>0</v>
      </c>
      <c r="I142" s="24" t="s">
        <v>262</v>
      </c>
      <c r="J142" s="24" t="s">
        <v>81</v>
      </c>
      <c r="K142" s="24" t="b">
        <v>1</v>
      </c>
      <c r="L142" s="24"/>
      <c r="M142" s="22">
        <v>1</v>
      </c>
      <c r="N142" s="22">
        <v>1</v>
      </c>
      <c r="O142" s="22">
        <v>2</v>
      </c>
      <c r="P142" s="22">
        <v>0</v>
      </c>
      <c r="Q142" s="22"/>
      <c r="R142" s="22"/>
      <c r="S142" s="22"/>
      <c r="T142" s="22"/>
      <c r="U142" s="22" t="s">
        <v>82</v>
      </c>
      <c r="V142" s="29"/>
      <c r="W142" s="40"/>
    </row>
    <row r="143" spans="2:23" x14ac:dyDescent="0.35">
      <c r="B143" s="52" cm="1">
        <f t="array" aca="1" ref="B143" ca="1">FileSize(Folder&amp;Tests[[#This Row],[FileName]])</f>
        <v>300056</v>
      </c>
      <c r="C143" s="32">
        <v>130</v>
      </c>
      <c r="D143" s="109" t="b">
        <v>1</v>
      </c>
      <c r="E143" s="23" t="s">
        <v>181</v>
      </c>
      <c r="F143" s="22" t="b">
        <v>0</v>
      </c>
      <c r="G143" s="24"/>
      <c r="H143" s="24" t="b">
        <v>0</v>
      </c>
      <c r="I143" s="24"/>
      <c r="J143" s="24"/>
      <c r="K143" s="24" t="b">
        <v>1</v>
      </c>
      <c r="L143" s="24"/>
      <c r="M143" s="22">
        <v>1</v>
      </c>
      <c r="N143" s="22">
        <v>1</v>
      </c>
      <c r="O143" s="22">
        <v>0</v>
      </c>
      <c r="P143" s="22">
        <v>0</v>
      </c>
      <c r="Q143" s="22"/>
      <c r="R143" s="22"/>
      <c r="S143" s="22"/>
      <c r="T143" s="22"/>
      <c r="U143" s="22"/>
      <c r="V143" s="29"/>
      <c r="W143" s="40"/>
    </row>
    <row r="144" spans="2:23" x14ac:dyDescent="0.35">
      <c r="B144" s="52" cm="1">
        <f t="array" aca="1" ref="B144" ca="1">FileSize(Folder&amp;Tests[[#This Row],[FileName]])</f>
        <v>220027</v>
      </c>
      <c r="C144" s="32">
        <v>131</v>
      </c>
      <c r="D144" s="109" t="b">
        <v>1</v>
      </c>
      <c r="E144" s="23" t="s">
        <v>179</v>
      </c>
      <c r="F144" s="22" t="b">
        <v>1</v>
      </c>
      <c r="G144" s="24" t="s">
        <v>81</v>
      </c>
      <c r="H144" s="24" t="b">
        <v>0</v>
      </c>
      <c r="I144" s="24" t="s">
        <v>262</v>
      </c>
      <c r="J144" s="24" t="s">
        <v>81</v>
      </c>
      <c r="K144" s="24" t="b">
        <v>1</v>
      </c>
      <c r="L144" s="24"/>
      <c r="M144" s="22">
        <v>1</v>
      </c>
      <c r="N144" s="22">
        <v>1</v>
      </c>
      <c r="O144" s="22">
        <v>3</v>
      </c>
      <c r="P144" s="22">
        <v>0</v>
      </c>
      <c r="Q144" s="22"/>
      <c r="R144" s="22"/>
      <c r="S144" s="22"/>
      <c r="T144" s="22"/>
      <c r="U144" s="22" t="s">
        <v>82</v>
      </c>
      <c r="V144" s="29"/>
      <c r="W144" s="40"/>
    </row>
    <row r="145" spans="2:23" x14ac:dyDescent="0.35">
      <c r="B145" s="52" cm="1">
        <f t="array" aca="1" ref="B145" ca="1">FileSize(Folder&amp;Tests[[#This Row],[FileName]])</f>
        <v>354</v>
      </c>
      <c r="C145" s="32">
        <v>132</v>
      </c>
      <c r="D145" s="109" t="b">
        <v>1</v>
      </c>
      <c r="E145" s="23" t="s">
        <v>321</v>
      </c>
      <c r="F145" s="22" t="b">
        <v>1</v>
      </c>
      <c r="G145" s="24"/>
      <c r="H145" s="24" t="b">
        <v>0</v>
      </c>
      <c r="I145" s="24" t="s">
        <v>262</v>
      </c>
      <c r="J145" s="24"/>
      <c r="K145" s="24" t="b">
        <v>1</v>
      </c>
      <c r="L145" s="24">
        <v>1</v>
      </c>
      <c r="M145" s="22">
        <v>2</v>
      </c>
      <c r="N145" s="22">
        <v>2</v>
      </c>
      <c r="O145" s="22">
        <v>2</v>
      </c>
      <c r="P145" s="22">
        <v>2</v>
      </c>
      <c r="Q145" s="22"/>
      <c r="R145" s="22"/>
      <c r="S145" s="22"/>
      <c r="T145" s="22"/>
      <c r="U145" s="22"/>
      <c r="V145" s="29"/>
      <c r="W145" s="40"/>
    </row>
    <row r="146" spans="2:23" x14ac:dyDescent="0.35">
      <c r="B146" s="52" cm="1">
        <f t="array" aca="1" ref="B146" ca="1">FileSize(Folder&amp;Tests[[#This Row],[FileName]])</f>
        <v>216</v>
      </c>
      <c r="C146" s="32">
        <v>133</v>
      </c>
      <c r="D146" s="109" t="b">
        <v>1</v>
      </c>
      <c r="E146" s="23" t="s">
        <v>322</v>
      </c>
      <c r="F146" s="22" t="b">
        <v>1</v>
      </c>
      <c r="G146" s="24"/>
      <c r="H146" s="24"/>
      <c r="I146" s="24"/>
      <c r="J146" s="24"/>
      <c r="K146" s="24"/>
      <c r="L146" s="24">
        <v>1</v>
      </c>
      <c r="M146" s="22">
        <v>2</v>
      </c>
      <c r="N146" s="22">
        <v>1</v>
      </c>
      <c r="O146" s="22">
        <v>3</v>
      </c>
      <c r="P146" s="22">
        <v>0</v>
      </c>
      <c r="Q146" s="22"/>
      <c r="R146" s="22"/>
      <c r="S146" s="22"/>
      <c r="T146" s="22"/>
      <c r="U146" s="22"/>
      <c r="V146" s="29"/>
      <c r="W146" s="40"/>
    </row>
    <row r="147" spans="2:23" x14ac:dyDescent="0.35">
      <c r="B147" s="52" cm="1">
        <f t="array" aca="1" ref="B147" ca="1">FileSize(Folder&amp;Tests[[#This Row],[FileName]])</f>
        <v>41</v>
      </c>
      <c r="C147" s="32">
        <v>134</v>
      </c>
      <c r="D147" s="109" t="b">
        <v>1</v>
      </c>
      <c r="E147" s="23" t="s">
        <v>125</v>
      </c>
      <c r="F147" s="22"/>
      <c r="G147" s="24"/>
      <c r="H147" s="24"/>
      <c r="I147" s="24"/>
      <c r="J147" s="24"/>
      <c r="K147" s="24" t="b">
        <v>0</v>
      </c>
      <c r="L147" s="24">
        <v>4</v>
      </c>
      <c r="M147" s="22">
        <v>5</v>
      </c>
      <c r="N147" s="22">
        <v>1</v>
      </c>
      <c r="O147" s="22">
        <v>0</v>
      </c>
      <c r="P147" s="22">
        <v>0</v>
      </c>
      <c r="Q147" s="22"/>
      <c r="R147" s="22"/>
      <c r="S147" s="22"/>
      <c r="T147" s="22"/>
      <c r="U147" s="22"/>
      <c r="V147" s="29"/>
      <c r="W147" s="40"/>
    </row>
    <row r="148" spans="2:23" x14ac:dyDescent="0.35">
      <c r="B148" s="52" cm="1">
        <f t="array" aca="1" ref="B148" ca="1">FileSize(Folder&amp;Tests[[#This Row],[FileName]])</f>
        <v>37</v>
      </c>
      <c r="C148" s="32">
        <v>135</v>
      </c>
      <c r="D148" s="109" t="b">
        <v>1</v>
      </c>
      <c r="E148" s="23" t="s">
        <v>324</v>
      </c>
      <c r="F148" s="22"/>
      <c r="G148" s="24">
        <v>1</v>
      </c>
      <c r="H148" s="24"/>
      <c r="I148" s="24"/>
      <c r="J148" s="24"/>
      <c r="K148" s="24"/>
      <c r="L148" s="24"/>
      <c r="M148" s="22"/>
      <c r="N148" s="22"/>
      <c r="O148" s="22"/>
      <c r="P148" s="22"/>
      <c r="Q148" s="22"/>
      <c r="R148" s="22"/>
      <c r="S148" s="22"/>
      <c r="T148" s="22"/>
      <c r="U148" s="22"/>
      <c r="V148" s="29"/>
      <c r="W148" s="40"/>
    </row>
    <row r="149" spans="2:23" x14ac:dyDescent="0.35">
      <c r="B149" s="52" cm="1">
        <f t="array" aca="1" ref="B149" ca="1">FileSize(Folder&amp;Tests[[#This Row],[FileName]])</f>
        <v>37</v>
      </c>
      <c r="C149" s="32">
        <v>136</v>
      </c>
      <c r="D149" s="109" t="b">
        <v>1</v>
      </c>
      <c r="E149" s="23" t="s">
        <v>324</v>
      </c>
      <c r="F149" s="22"/>
      <c r="G149" s="31" t="s">
        <v>325</v>
      </c>
      <c r="H149" s="24"/>
      <c r="I149" s="24"/>
      <c r="J149" s="24"/>
      <c r="K149" s="24"/>
      <c r="L149" s="24"/>
      <c r="M149" s="22"/>
      <c r="N149" s="22"/>
      <c r="O149" s="22"/>
      <c r="P149" s="22"/>
      <c r="Q149" s="22"/>
      <c r="R149" s="22"/>
      <c r="S149" s="22"/>
      <c r="T149" s="22"/>
      <c r="U149" s="22"/>
      <c r="V149" s="29"/>
      <c r="W149" s="40"/>
    </row>
    <row r="150" spans="2:23" x14ac:dyDescent="0.35">
      <c r="B150" s="52" cm="1">
        <f t="array" aca="1" ref="B150" ca="1">FileSize(Folder&amp;Tests[[#This Row],[FileName]])</f>
        <v>37</v>
      </c>
      <c r="C150" s="32">
        <v>137</v>
      </c>
      <c r="D150" s="109" t="b">
        <v>1</v>
      </c>
      <c r="E150" s="23" t="s">
        <v>324</v>
      </c>
      <c r="F150" s="22"/>
      <c r="G150" s="24"/>
      <c r="H150" s="24"/>
      <c r="I150" s="24"/>
      <c r="J150" s="24"/>
      <c r="K150" s="24"/>
      <c r="L150" s="24"/>
      <c r="M150" s="22"/>
      <c r="N150" s="22"/>
      <c r="O150" s="22"/>
      <c r="P150" s="22">
        <v>-1</v>
      </c>
      <c r="Q150" s="22"/>
      <c r="R150" s="22"/>
      <c r="S150" s="22"/>
      <c r="T150" s="22"/>
      <c r="U150" s="22"/>
      <c r="V150" s="29"/>
      <c r="W150" s="40"/>
    </row>
    <row r="151" spans="2:23" x14ac:dyDescent="0.35">
      <c r="B151" s="52" cm="1">
        <f t="array" aca="1" ref="B151" ca="1">FileSize(Folder&amp;Tests[[#This Row],[FileName]])</f>
        <v>37</v>
      </c>
      <c r="C151" s="32">
        <v>138</v>
      </c>
      <c r="D151" s="109" t="b">
        <v>1</v>
      </c>
      <c r="E151" s="23" t="s">
        <v>324</v>
      </c>
      <c r="F151" s="22"/>
      <c r="G151" s="24"/>
      <c r="H151" s="24"/>
      <c r="I151" s="24"/>
      <c r="J151" s="24"/>
      <c r="K151" s="24"/>
      <c r="L151" s="24"/>
      <c r="M151" s="22"/>
      <c r="N151" s="22"/>
      <c r="O151" s="22">
        <v>-1</v>
      </c>
      <c r="P151" s="22"/>
      <c r="Q151" s="22"/>
      <c r="R151" s="22"/>
      <c r="S151" s="22"/>
      <c r="T151" s="22"/>
      <c r="U151" s="22"/>
      <c r="V151" s="29"/>
      <c r="W151" s="40"/>
    </row>
    <row r="152" spans="2:23" x14ac:dyDescent="0.35">
      <c r="B152" s="52" cm="1">
        <f t="array" aca="1" ref="B152" ca="1">FileSize(Folder&amp;Tests[[#This Row],[FileName]])</f>
        <v>37</v>
      </c>
      <c r="C152" s="32">
        <v>139</v>
      </c>
      <c r="D152" s="109" t="b">
        <v>1</v>
      </c>
      <c r="E152" s="23" t="s">
        <v>324</v>
      </c>
      <c r="F152" s="22"/>
      <c r="G152" s="24"/>
      <c r="H152" s="24"/>
      <c r="I152" s="24"/>
      <c r="J152" s="24"/>
      <c r="K152" s="24"/>
      <c r="L152" s="24"/>
      <c r="M152" s="22"/>
      <c r="N152" s="22"/>
      <c r="O152" s="22"/>
      <c r="P152" s="22"/>
      <c r="Q152" s="22"/>
      <c r="R152" s="22"/>
      <c r="S152" s="22"/>
      <c r="T152" s="22"/>
      <c r="U152" s="22" t="s">
        <v>326</v>
      </c>
      <c r="V152" s="29"/>
      <c r="W152" s="40"/>
    </row>
    <row r="153" spans="2:23" x14ac:dyDescent="0.35">
      <c r="B153" s="52" cm="1">
        <f t="array" aca="1" ref="B153" ca="1">FileSize(Folder&amp;Tests[[#This Row],[FileName]])</f>
        <v>37</v>
      </c>
      <c r="C153" s="32">
        <v>140</v>
      </c>
      <c r="D153" s="109" t="b">
        <v>1</v>
      </c>
      <c r="E153" s="23" t="s">
        <v>324</v>
      </c>
      <c r="F153" s="22" t="s">
        <v>190</v>
      </c>
      <c r="G153" s="24" t="s">
        <v>83</v>
      </c>
      <c r="H153" s="24"/>
      <c r="I153" s="24"/>
      <c r="J153" s="24"/>
      <c r="K153" s="24"/>
      <c r="L153" s="24"/>
      <c r="M153" s="22"/>
      <c r="N153" s="22"/>
      <c r="O153" s="22"/>
      <c r="P153" s="22"/>
      <c r="Q153" s="22"/>
      <c r="R153" s="22"/>
      <c r="S153" s="22"/>
      <c r="T153" s="22"/>
      <c r="U153" s="22" t="s">
        <v>83</v>
      </c>
      <c r="V153" s="29"/>
      <c r="W153" s="40"/>
    </row>
    <row r="154" spans="2:23" x14ac:dyDescent="0.35">
      <c r="B154" s="52" cm="1">
        <f t="array" aca="1" ref="B154" ca="1">FileSize(Folder&amp;Tests[[#This Row],[FileName]])</f>
        <v>37</v>
      </c>
      <c r="C154" s="32">
        <v>141</v>
      </c>
      <c r="D154" s="109" t="b">
        <v>1</v>
      </c>
      <c r="E154" s="23" t="s">
        <v>324</v>
      </c>
      <c r="F154" s="22"/>
      <c r="G154" s="24"/>
      <c r="H154" s="24"/>
      <c r="I154" s="24"/>
      <c r="J154" s="24"/>
      <c r="K154" s="24"/>
      <c r="L154" s="24"/>
      <c r="M154" s="22"/>
      <c r="N154" s="22">
        <v>-1</v>
      </c>
      <c r="O154" s="22"/>
      <c r="P154" s="22"/>
      <c r="Q154" s="22"/>
      <c r="R154" s="22"/>
      <c r="S154" s="22"/>
      <c r="T154" s="22"/>
      <c r="U154" s="22"/>
      <c r="V154" s="29"/>
      <c r="W154" s="40"/>
    </row>
    <row r="155" spans="2:23" x14ac:dyDescent="0.35">
      <c r="B155" s="52" cm="1">
        <f t="array" aca="1" ref="B155" ca="1">FileSize(Folder&amp;Tests[[#This Row],[FileName]])</f>
        <v>37</v>
      </c>
      <c r="C155" s="32">
        <v>142</v>
      </c>
      <c r="D155" s="109" t="b">
        <v>1</v>
      </c>
      <c r="E155" s="23" t="s">
        <v>324</v>
      </c>
      <c r="F155" s="22"/>
      <c r="G155" s="24"/>
      <c r="H155" s="24"/>
      <c r="I155" s="24"/>
      <c r="J155" s="24"/>
      <c r="K155" s="24"/>
      <c r="L155" s="24"/>
      <c r="M155" s="22">
        <v>-1</v>
      </c>
      <c r="N155" s="22"/>
      <c r="O155" s="22"/>
      <c r="P155" s="22"/>
      <c r="Q155" s="22"/>
      <c r="R155" s="22"/>
      <c r="S155" s="22"/>
      <c r="T155" s="22"/>
      <c r="U155" s="22"/>
      <c r="V155" s="29"/>
      <c r="W155" s="40"/>
    </row>
    <row r="156" spans="2:23" x14ac:dyDescent="0.35">
      <c r="B156" s="52" cm="1">
        <f t="array" aca="1" ref="B156" ca="1">FileSize(Folder&amp;Tests[[#This Row],[FileName]])</f>
        <v>37</v>
      </c>
      <c r="C156" s="32">
        <v>143</v>
      </c>
      <c r="D156" s="109" t="b">
        <v>1</v>
      </c>
      <c r="E156" s="23" t="s">
        <v>324</v>
      </c>
      <c r="F156" s="22"/>
      <c r="G156" s="24"/>
      <c r="H156" s="24"/>
      <c r="I156" s="24"/>
      <c r="J156" s="24" t="s">
        <v>327</v>
      </c>
      <c r="K156" s="24"/>
      <c r="L156" s="24"/>
      <c r="M156" s="22"/>
      <c r="N156" s="22"/>
      <c r="O156" s="22"/>
      <c r="P156" s="22"/>
      <c r="Q156" s="22"/>
      <c r="R156" s="22"/>
      <c r="S156" s="22"/>
      <c r="T156" s="22"/>
      <c r="U156" s="22"/>
      <c r="V156" s="29"/>
      <c r="W156" s="40"/>
    </row>
    <row r="157" spans="2:23" x14ac:dyDescent="0.35">
      <c r="B157" s="52" cm="1">
        <f t="array" aca="1" ref="B157" ca="1">FileSize(Folder&amp;Tests[[#This Row],[FileName]])</f>
        <v>37</v>
      </c>
      <c r="C157" s="32">
        <v>144</v>
      </c>
      <c r="D157" s="109" t="b">
        <v>1</v>
      </c>
      <c r="E157" s="23" t="s">
        <v>324</v>
      </c>
      <c r="F157" s="22"/>
      <c r="G157" s="24"/>
      <c r="H157" s="24"/>
      <c r="I157" s="24"/>
      <c r="J157" s="24"/>
      <c r="K157" s="24"/>
      <c r="L157" s="24">
        <v>-1</v>
      </c>
      <c r="M157" s="22"/>
      <c r="N157" s="22"/>
      <c r="O157" s="22"/>
      <c r="P157" s="22"/>
      <c r="Q157" s="22"/>
      <c r="R157" s="22"/>
      <c r="S157" s="22"/>
      <c r="T157" s="22"/>
      <c r="U157" s="22"/>
      <c r="V157" s="29"/>
      <c r="W157" s="40"/>
    </row>
    <row r="158" spans="2:23" x14ac:dyDescent="0.35">
      <c r="B158" s="52" cm="1">
        <f t="array" aca="1" ref="B158" ca="1">FileSize(Folder&amp;Tests[[#This Row],[FileName]])</f>
        <v>37</v>
      </c>
      <c r="C158" s="32">
        <v>145</v>
      </c>
      <c r="D158" s="109" t="b">
        <v>1</v>
      </c>
      <c r="E158" s="23" t="s">
        <v>324</v>
      </c>
      <c r="F158" s="22"/>
      <c r="G158" s="24"/>
      <c r="H158" s="24"/>
      <c r="I158" s="24"/>
      <c r="J158" s="24"/>
      <c r="K158" s="24"/>
      <c r="L158" s="24"/>
      <c r="M158" s="22"/>
      <c r="N158" s="22"/>
      <c r="O158" s="22"/>
      <c r="P158" s="22"/>
      <c r="Q158" s="22"/>
      <c r="R158" s="22"/>
      <c r="S158" s="22"/>
      <c r="T158" s="22" t="s">
        <v>328</v>
      </c>
      <c r="U158" s="22"/>
      <c r="V158" s="29"/>
      <c r="W158" s="40"/>
    </row>
    <row r="159" spans="2:23" x14ac:dyDescent="0.35">
      <c r="B159" s="52" cm="1">
        <f t="array" aca="1" ref="B159" ca="1">FileSize(Folder&amp;Tests[[#This Row],[FileName]])</f>
        <v>37</v>
      </c>
      <c r="C159" s="32">
        <v>146</v>
      </c>
      <c r="D159" s="109" t="b">
        <v>1</v>
      </c>
      <c r="E159" s="23" t="s">
        <v>324</v>
      </c>
      <c r="F159" s="22" t="s">
        <v>328</v>
      </c>
      <c r="G159" s="24"/>
      <c r="H159" s="24"/>
      <c r="I159" s="24"/>
      <c r="J159" s="24"/>
      <c r="K159" s="24"/>
      <c r="L159" s="24"/>
      <c r="M159" s="22"/>
      <c r="N159" s="22"/>
      <c r="O159" s="22"/>
      <c r="P159" s="22"/>
      <c r="Q159" s="22"/>
      <c r="R159" s="22"/>
      <c r="S159" s="22"/>
      <c r="T159" s="22"/>
      <c r="U159" s="22"/>
      <c r="V159" s="29"/>
      <c r="W159" s="40"/>
    </row>
    <row r="160" spans="2:23" x14ac:dyDescent="0.35">
      <c r="B160" s="52" cm="1">
        <f t="array" aca="1" ref="B160" ca="1">FileSize(Folder&amp;Tests[[#This Row],[FileName]])</f>
        <v>37</v>
      </c>
      <c r="C160" s="32">
        <v>147</v>
      </c>
      <c r="D160" s="109" t="b">
        <v>1</v>
      </c>
      <c r="E160" s="23" t="s">
        <v>324</v>
      </c>
      <c r="F160" s="22" t="s">
        <v>328</v>
      </c>
      <c r="G160" s="24"/>
      <c r="H160" s="24"/>
      <c r="I160" s="24"/>
      <c r="J160" s="24"/>
      <c r="K160" s="24"/>
      <c r="L160" s="24"/>
      <c r="M160" s="22"/>
      <c r="N160" s="22"/>
      <c r="O160" s="22"/>
      <c r="P160" s="22"/>
      <c r="Q160" s="22"/>
      <c r="R160" s="22"/>
      <c r="S160" s="22"/>
      <c r="T160" s="22"/>
      <c r="U160" s="22"/>
      <c r="V160" s="29"/>
      <c r="W160" s="40"/>
    </row>
    <row r="161" spans="2:23" x14ac:dyDescent="0.35">
      <c r="B161" s="52" cm="1">
        <f t="array" aca="1" ref="B161" ca="1">FileSize(Folder&amp;Tests[[#This Row],[FileName]])</f>
        <v>37</v>
      </c>
      <c r="C161" s="32">
        <v>148</v>
      </c>
      <c r="D161" s="109" t="b">
        <v>1</v>
      </c>
      <c r="E161" s="23" t="s">
        <v>324</v>
      </c>
      <c r="F161" s="22" t="s">
        <v>328</v>
      </c>
      <c r="G161" s="24"/>
      <c r="H161" s="24"/>
      <c r="I161" s="24"/>
      <c r="J161" s="24"/>
      <c r="K161" s="24"/>
      <c r="L161" s="24"/>
      <c r="M161" s="22"/>
      <c r="N161" s="22"/>
      <c r="O161" s="22"/>
      <c r="P161" s="22"/>
      <c r="Q161" s="22"/>
      <c r="R161" s="22"/>
      <c r="S161" s="22"/>
      <c r="T161" s="22"/>
      <c r="U161" s="22"/>
      <c r="V161" s="29"/>
      <c r="W161" s="40"/>
    </row>
    <row r="162" spans="2:23" x14ac:dyDescent="0.35">
      <c r="B162" s="52" cm="1">
        <f t="array" aca="1" ref="B162" ca="1">FileSize(Folder&amp;Tests[[#This Row],[FileName]])</f>
        <v>37</v>
      </c>
      <c r="C162" s="32">
        <v>149</v>
      </c>
      <c r="D162" s="109" t="b">
        <v>1</v>
      </c>
      <c r="E162" s="23" t="s">
        <v>324</v>
      </c>
      <c r="F162" s="22" t="s">
        <v>329</v>
      </c>
      <c r="G162" s="24"/>
      <c r="H162" s="24"/>
      <c r="I162" s="24"/>
      <c r="J162" s="24"/>
      <c r="K162" s="24"/>
      <c r="L162" s="24"/>
      <c r="M162" s="22"/>
      <c r="N162" s="22"/>
      <c r="O162" s="22"/>
      <c r="P162" s="22"/>
      <c r="Q162" s="22"/>
      <c r="R162" s="22"/>
      <c r="S162" s="22"/>
      <c r="T162" s="22"/>
      <c r="U162" s="22"/>
      <c r="V162" s="29"/>
      <c r="W162" s="40"/>
    </row>
    <row r="163" spans="2:23" x14ac:dyDescent="0.35">
      <c r="B163" s="52" cm="1">
        <f t="array" aca="1" ref="B163" ca="1">FileSize(Folder&amp;Tests[[#This Row],[FileName]])</f>
        <v>37</v>
      </c>
      <c r="C163" s="32">
        <v>150</v>
      </c>
      <c r="D163" s="109" t="b">
        <v>1</v>
      </c>
      <c r="E163" s="23" t="s">
        <v>324</v>
      </c>
      <c r="F163" s="22"/>
      <c r="G163" s="31" t="s">
        <v>330</v>
      </c>
      <c r="H163" s="24"/>
      <c r="I163" s="24"/>
      <c r="J163" s="24"/>
      <c r="K163" s="24"/>
      <c r="L163" s="24"/>
      <c r="M163" s="22"/>
      <c r="N163" s="22"/>
      <c r="O163" s="22"/>
      <c r="P163" s="22"/>
      <c r="Q163" s="22"/>
      <c r="R163" s="22"/>
      <c r="S163" s="22"/>
      <c r="T163" s="22"/>
      <c r="U163" s="22"/>
      <c r="V163" s="29"/>
      <c r="W163" s="40"/>
    </row>
    <row r="164" spans="2:23" x14ac:dyDescent="0.35">
      <c r="B164" s="52" cm="1">
        <f t="array" aca="1" ref="B164" ca="1">FileSize(Folder&amp;Tests[[#This Row],[FileName]])</f>
        <v>37</v>
      </c>
      <c r="C164" s="32">
        <v>151</v>
      </c>
      <c r="D164" s="109" t="b">
        <v>1</v>
      </c>
      <c r="E164" s="23" t="s">
        <v>324</v>
      </c>
      <c r="F164" s="22" t="s">
        <v>196</v>
      </c>
      <c r="G164" s="24"/>
      <c r="H164" s="24"/>
      <c r="I164" s="24"/>
      <c r="J164" s="24"/>
      <c r="K164" s="24"/>
      <c r="L164" s="24"/>
      <c r="M164" s="22"/>
      <c r="N164" s="22"/>
      <c r="O164" s="22"/>
      <c r="P164" s="22"/>
      <c r="Q164" s="22">
        <v>2</v>
      </c>
      <c r="R164" s="22"/>
      <c r="S164" s="22"/>
      <c r="T164" s="22"/>
      <c r="U164" s="22"/>
      <c r="V164" s="29"/>
      <c r="W164" s="40"/>
    </row>
    <row r="165" spans="2:23" x14ac:dyDescent="0.35">
      <c r="B165" s="52" cm="1">
        <f t="array" aca="1" ref="B165" ca="1">FileSize(Folder&amp;Tests[[#This Row],[FileName]])</f>
        <v>37</v>
      </c>
      <c r="C165" s="32">
        <v>152</v>
      </c>
      <c r="D165" s="109" t="b">
        <v>1</v>
      </c>
      <c r="E165" s="23" t="s">
        <v>324</v>
      </c>
      <c r="F165" s="22"/>
      <c r="G165" s="24"/>
      <c r="H165" s="24"/>
      <c r="I165" s="24"/>
      <c r="J165" s="24"/>
      <c r="K165" s="24"/>
      <c r="L165" s="24"/>
      <c r="M165" s="22"/>
      <c r="N165" s="22"/>
      <c r="O165" s="22"/>
      <c r="P165" s="22"/>
      <c r="Q165" s="22" t="s">
        <v>276</v>
      </c>
      <c r="R165" s="22"/>
      <c r="S165" s="22"/>
      <c r="T165" s="22"/>
      <c r="U165" s="22"/>
      <c r="V165" s="29"/>
      <c r="W165" s="40"/>
    </row>
    <row r="166" spans="2:23" x14ac:dyDescent="0.35">
      <c r="B166" s="52" cm="1">
        <f t="array" aca="1" ref="B166" ca="1">FileSize(Folder&amp;Tests[[#This Row],[FileName]])</f>
        <v>37</v>
      </c>
      <c r="C166" s="32">
        <v>153</v>
      </c>
      <c r="D166" s="109" t="b">
        <v>1</v>
      </c>
      <c r="E166" s="23" t="s">
        <v>324</v>
      </c>
      <c r="F166" s="22"/>
      <c r="G166" s="24"/>
      <c r="H166" s="24"/>
      <c r="I166" s="24"/>
      <c r="J166" s="24"/>
      <c r="K166" s="24"/>
      <c r="L166" s="24"/>
      <c r="M166" s="22"/>
      <c r="N166" s="22"/>
      <c r="O166" s="22"/>
      <c r="P166" s="22"/>
      <c r="Q166" s="22"/>
      <c r="R166" s="22" t="s">
        <v>276</v>
      </c>
      <c r="S166" s="22"/>
      <c r="T166" s="22"/>
      <c r="U166" s="22"/>
      <c r="V166" s="29"/>
      <c r="W166" s="40"/>
    </row>
    <row r="167" spans="2:23" x14ac:dyDescent="0.35">
      <c r="B167" s="52" cm="1">
        <f t="array" aca="1" ref="B167" ca="1">FileSize(Folder&amp;Tests[[#This Row],[FileName]])</f>
        <v>216</v>
      </c>
      <c r="C167" s="32">
        <v>154</v>
      </c>
      <c r="D167" s="109" t="b">
        <v>1</v>
      </c>
      <c r="E167" s="23" t="s">
        <v>322</v>
      </c>
      <c r="F167" s="22" t="b">
        <v>1</v>
      </c>
      <c r="G167" s="24"/>
      <c r="H167" s="24"/>
      <c r="I167" s="24"/>
      <c r="J167" s="24"/>
      <c r="K167" s="24"/>
      <c r="L167" s="24">
        <v>1</v>
      </c>
      <c r="M167" s="22">
        <v>5</v>
      </c>
      <c r="N167" s="22">
        <v>5</v>
      </c>
      <c r="O167" s="22">
        <v>2</v>
      </c>
      <c r="P167" s="22">
        <v>2</v>
      </c>
      <c r="Q167" s="22"/>
      <c r="R167" s="22"/>
      <c r="S167" s="22"/>
      <c r="T167" s="22"/>
      <c r="U167" s="22"/>
      <c r="V167" s="29"/>
      <c r="W167" s="40"/>
    </row>
    <row r="168" spans="2:23" x14ac:dyDescent="0.35">
      <c r="B168" s="52" cm="1">
        <f t="array" aca="1" ref="B168" ca="1">FileSize(Folder&amp;Tests[[#This Row],[FileName]])</f>
        <v>956</v>
      </c>
      <c r="C168" s="32">
        <v>155</v>
      </c>
      <c r="D168" s="109" t="b">
        <v>1</v>
      </c>
      <c r="E168" s="23" t="s">
        <v>331</v>
      </c>
      <c r="F168" s="22" t="s">
        <v>332</v>
      </c>
      <c r="G168" s="24"/>
      <c r="H168" s="24"/>
      <c r="I168" s="24" t="s">
        <v>262</v>
      </c>
      <c r="J168" s="24"/>
      <c r="K168" s="24"/>
      <c r="L168" s="24">
        <v>1</v>
      </c>
      <c r="M168" s="22">
        <v>1</v>
      </c>
      <c r="N168" s="22"/>
      <c r="O168" s="22"/>
      <c r="P168" s="22"/>
      <c r="Q168" s="22"/>
      <c r="R168" s="22"/>
      <c r="S168" s="22"/>
      <c r="T168" s="22"/>
      <c r="U168" s="22"/>
      <c r="V168" s="29"/>
      <c r="W168" s="40"/>
    </row>
    <row r="169" spans="2:23" x14ac:dyDescent="0.35">
      <c r="B169" s="52" cm="1">
        <f t="array" aca="1" ref="B169" ca="1">FileSize(Folder&amp;Tests[[#This Row],[FileName]])</f>
        <v>1900</v>
      </c>
      <c r="C169" s="32">
        <v>156</v>
      </c>
      <c r="D169" s="109" t="b">
        <v>1</v>
      </c>
      <c r="E169" s="23" t="s">
        <v>468</v>
      </c>
      <c r="F169" s="22" t="b">
        <v>0</v>
      </c>
      <c r="G169" s="24" t="b">
        <v>0</v>
      </c>
      <c r="H169" s="24"/>
      <c r="I169" s="24"/>
      <c r="J169" s="24"/>
      <c r="K169" s="24"/>
      <c r="L169" s="24"/>
      <c r="M169" s="22"/>
      <c r="N169" s="22"/>
      <c r="O169" s="22"/>
      <c r="P169" s="22"/>
      <c r="Q169" s="22"/>
      <c r="R169" s="22"/>
      <c r="S169" s="22"/>
      <c r="T169" s="22"/>
      <c r="U169" s="22"/>
      <c r="V169" s="29"/>
      <c r="W169" s="40"/>
    </row>
    <row r="170" spans="2:23" x14ac:dyDescent="0.35">
      <c r="B170" s="52" cm="1">
        <f t="array" aca="1" ref="B170" ca="1">FileSize(Folder&amp;Tests[[#This Row],[FileName]])</f>
        <v>37</v>
      </c>
      <c r="C170" s="32">
        <v>157</v>
      </c>
      <c r="D170" s="109" t="b">
        <v>1</v>
      </c>
      <c r="E170" s="23" t="s">
        <v>324</v>
      </c>
      <c r="F170" s="22"/>
      <c r="G170" s="24">
        <v>99</v>
      </c>
      <c r="H170" s="24"/>
      <c r="I170" s="24"/>
      <c r="J170" s="24"/>
      <c r="K170" s="24"/>
      <c r="L170" s="24"/>
      <c r="M170" s="22"/>
      <c r="N170" s="22"/>
      <c r="O170" s="22"/>
      <c r="P170" s="22"/>
      <c r="Q170" s="22"/>
      <c r="R170" s="22"/>
      <c r="S170" s="22"/>
      <c r="T170" s="22"/>
      <c r="U170" s="22"/>
      <c r="V170" s="29"/>
      <c r="W170" s="40"/>
    </row>
    <row r="171" spans="2:23" x14ac:dyDescent="0.35">
      <c r="B171" s="52" cm="1">
        <f t="array" aca="1" ref="B171" ca="1">FileSize(Folder&amp;Tests[[#This Row],[FileName]])</f>
        <v>37</v>
      </c>
      <c r="C171" s="32">
        <v>158</v>
      </c>
      <c r="D171" s="109" t="b">
        <v>1</v>
      </c>
      <c r="E171" s="23" t="s">
        <v>324</v>
      </c>
      <c r="F171" s="22" t="b">
        <v>1</v>
      </c>
      <c r="G171" s="31" t="s">
        <v>81</v>
      </c>
      <c r="H171" s="24"/>
      <c r="I171" s="24"/>
      <c r="J171" s="24"/>
      <c r="K171" s="24"/>
      <c r="L171" s="24"/>
      <c r="M171" s="22"/>
      <c r="N171" s="22">
        <v>4</v>
      </c>
      <c r="O171" s="22"/>
      <c r="P171" s="22"/>
      <c r="Q171" s="22"/>
      <c r="R171" s="22"/>
      <c r="S171" s="22"/>
      <c r="T171" s="22"/>
      <c r="U171" s="22"/>
      <c r="V171" s="29"/>
      <c r="W171" s="40"/>
    </row>
    <row r="172" spans="2:23" x14ac:dyDescent="0.35">
      <c r="B172" s="52" cm="1">
        <f t="array" aca="1" ref="B172" ca="1">FileSize(Folder&amp;Tests[[#This Row],[FileName]])</f>
        <v>328</v>
      </c>
      <c r="C172" s="32">
        <v>159</v>
      </c>
      <c r="D172" s="109" t="b">
        <v>1</v>
      </c>
      <c r="E172" s="23" t="s">
        <v>469</v>
      </c>
      <c r="F172" s="22" t="b">
        <v>1</v>
      </c>
      <c r="G172" s="24"/>
      <c r="H172" s="24"/>
      <c r="I172" s="24"/>
      <c r="J172" s="24"/>
      <c r="K172" s="24"/>
      <c r="L172" s="24">
        <v>1</v>
      </c>
      <c r="M172" s="22">
        <v>1</v>
      </c>
      <c r="N172" s="22"/>
      <c r="O172" s="22"/>
      <c r="P172" s="22"/>
      <c r="Q172" s="22"/>
      <c r="R172" s="22"/>
      <c r="S172" s="22"/>
      <c r="T172" s="22"/>
      <c r="U172" s="22"/>
      <c r="V172" s="29"/>
      <c r="W172" s="40"/>
    </row>
    <row r="173" spans="2:23" x14ac:dyDescent="0.35">
      <c r="B173" s="52" cm="1">
        <f t="array" aca="1" ref="B173" ca="1">FileSize(Folder&amp;Tests[[#This Row],[FileName]])</f>
        <v>37</v>
      </c>
      <c r="C173" s="32">
        <v>160</v>
      </c>
      <c r="D173" s="109" t="b">
        <v>1</v>
      </c>
      <c r="E173" s="23" t="s">
        <v>324</v>
      </c>
      <c r="F173" s="22" t="s">
        <v>470</v>
      </c>
      <c r="G173" s="24"/>
      <c r="H173" s="24"/>
      <c r="I173" s="24"/>
      <c r="J173" s="24"/>
      <c r="K173" s="24"/>
      <c r="L173" s="24"/>
      <c r="M173" s="22"/>
      <c r="N173" s="22"/>
      <c r="O173" s="22"/>
      <c r="P173" s="22"/>
      <c r="Q173" s="22"/>
      <c r="R173" s="22"/>
      <c r="S173" s="22"/>
      <c r="T173" s="22"/>
      <c r="U173" s="22"/>
      <c r="V173" s="29"/>
      <c r="W173" s="40"/>
    </row>
    <row r="174" spans="2:23" x14ac:dyDescent="0.35">
      <c r="B174" s="52" cm="1">
        <f t="array" aca="1" ref="B174" ca="1">FileSize(Folder&amp;Tests[[#This Row],[FileName]])</f>
        <v>374</v>
      </c>
      <c r="C174" s="32">
        <v>161</v>
      </c>
      <c r="D174" s="109" t="b">
        <v>1</v>
      </c>
      <c r="E174" s="31" t="s">
        <v>471</v>
      </c>
      <c r="F174" s="22" t="b">
        <v>1</v>
      </c>
      <c r="G174" s="24"/>
      <c r="H174" s="24"/>
      <c r="I174" s="24"/>
      <c r="J174" s="24"/>
      <c r="K174" s="24"/>
      <c r="L174" s="24">
        <v>1</v>
      </c>
      <c r="M174" s="22">
        <v>1</v>
      </c>
      <c r="N174" s="22"/>
      <c r="O174" s="22"/>
      <c r="P174" s="22"/>
      <c r="Q174" s="22"/>
      <c r="R174" s="22"/>
      <c r="S174" s="22"/>
      <c r="T174" s="22"/>
      <c r="U174" s="22"/>
      <c r="V174" s="29"/>
      <c r="W174" s="40"/>
    </row>
    <row r="175" spans="2:23" x14ac:dyDescent="0.35">
      <c r="B175" s="52" cm="1">
        <f t="array" aca="1" ref="B175" ca="1">FileSize(Folder&amp;Tests[[#This Row],[FileName]])</f>
        <v>37</v>
      </c>
      <c r="C175" s="32">
        <v>162</v>
      </c>
      <c r="D175" s="109" t="b">
        <v>1</v>
      </c>
      <c r="E175" s="23" t="s">
        <v>324</v>
      </c>
      <c r="F175" s="22" t="b">
        <v>1</v>
      </c>
      <c r="G175" s="24"/>
      <c r="H175" s="24"/>
      <c r="I175" s="24" t="s">
        <v>328</v>
      </c>
      <c r="J175" s="24"/>
      <c r="K175" s="24"/>
      <c r="L175" s="24"/>
      <c r="M175" s="22"/>
      <c r="N175" s="22"/>
      <c r="O175" s="22"/>
      <c r="P175" s="22"/>
      <c r="Q175" s="22"/>
      <c r="R175" s="22"/>
      <c r="S175" s="22"/>
      <c r="T175" s="22"/>
      <c r="U175" s="22"/>
      <c r="V175" s="29"/>
      <c r="W175" s="40"/>
    </row>
    <row r="176" spans="2:23" x14ac:dyDescent="0.35">
      <c r="B176" s="52" cm="1">
        <f t="array" aca="1" ref="B176" ca="1">FileSize(Folder&amp;Tests[[#This Row],[FileName]])</f>
        <v>37</v>
      </c>
      <c r="C176" s="32">
        <v>163</v>
      </c>
      <c r="D176" s="109" t="b">
        <v>1</v>
      </c>
      <c r="E176" s="23" t="s">
        <v>324</v>
      </c>
      <c r="F176" s="22" t="b">
        <v>1</v>
      </c>
      <c r="G176" s="24"/>
      <c r="H176" s="24"/>
      <c r="I176" s="24" t="s">
        <v>472</v>
      </c>
      <c r="J176" s="24"/>
      <c r="K176" s="24"/>
      <c r="L176" s="24"/>
      <c r="M176" s="22"/>
      <c r="N176" s="22"/>
      <c r="O176" s="22"/>
      <c r="P176" s="22"/>
      <c r="Q176" s="22"/>
      <c r="R176" s="22"/>
      <c r="S176" s="22"/>
      <c r="T176" s="22"/>
      <c r="U176" s="22"/>
      <c r="V176" s="29"/>
      <c r="W176" s="40"/>
    </row>
    <row r="177" spans="2:23" x14ac:dyDescent="0.35">
      <c r="B177" s="52" cm="1">
        <f t="array" aca="1" ref="B177" ca="1">FileSize(Folder&amp;Tests[[#This Row],[FileName]])</f>
        <v>37</v>
      </c>
      <c r="C177" s="32">
        <v>164</v>
      </c>
      <c r="D177" s="109" t="b">
        <v>1</v>
      </c>
      <c r="E177" s="23" t="s">
        <v>324</v>
      </c>
      <c r="F177" s="22" t="s">
        <v>473</v>
      </c>
      <c r="G177" s="24"/>
      <c r="H177" s="24"/>
      <c r="I177" s="24"/>
      <c r="J177" s="24"/>
      <c r="K177" s="24"/>
      <c r="L177" s="24"/>
      <c r="M177" s="22"/>
      <c r="N177" s="22"/>
      <c r="O177" s="22"/>
      <c r="P177" s="22"/>
      <c r="Q177" s="22"/>
      <c r="R177" s="22"/>
      <c r="S177" s="22"/>
      <c r="T177" s="22"/>
      <c r="U177" s="22"/>
      <c r="V177" s="29"/>
      <c r="W177" s="40"/>
    </row>
    <row r="178" spans="2:23" x14ac:dyDescent="0.35">
      <c r="B178" s="52" cm="1">
        <f t="array" aca="1" ref="B178" ca="1">FileSize(Folder&amp;Tests[[#This Row],[FileName]])</f>
        <v>37</v>
      </c>
      <c r="C178" s="32">
        <v>165</v>
      </c>
      <c r="D178" s="109" t="b">
        <v>1</v>
      </c>
      <c r="E178" s="23" t="s">
        <v>324</v>
      </c>
      <c r="F178" s="22" t="s">
        <v>474</v>
      </c>
      <c r="G178" s="24"/>
      <c r="H178" s="24"/>
      <c r="I178" s="24"/>
      <c r="J178" s="24"/>
      <c r="K178" s="24"/>
      <c r="L178" s="24"/>
      <c r="M178" s="22"/>
      <c r="N178" s="22"/>
      <c r="O178" s="22"/>
      <c r="P178" s="22"/>
      <c r="Q178" s="22"/>
      <c r="R178" s="22"/>
      <c r="S178" s="22"/>
      <c r="T178" s="22"/>
      <c r="U178" s="22"/>
      <c r="V178" s="29"/>
      <c r="W178" s="40"/>
    </row>
    <row r="179" spans="2:23" x14ac:dyDescent="0.35">
      <c r="B179" s="52" cm="1">
        <f t="array" aca="1" ref="B179" ca="1">FileSize(Folder&amp;Tests[[#This Row],[FileName]])</f>
        <v>1900</v>
      </c>
      <c r="C179" s="32">
        <v>166</v>
      </c>
      <c r="D179" s="109" t="b">
        <v>1</v>
      </c>
      <c r="E179" s="23" t="s">
        <v>468</v>
      </c>
      <c r="F179" s="22" t="b">
        <v>0</v>
      </c>
      <c r="G179" s="24" t="b">
        <v>0</v>
      </c>
      <c r="H179" s="24"/>
      <c r="I179" s="24"/>
      <c r="J179" s="24"/>
      <c r="K179" s="24"/>
      <c r="L179" s="24"/>
      <c r="M179" s="22">
        <v>3</v>
      </c>
      <c r="N179" s="22"/>
      <c r="O179" s="22">
        <v>3</v>
      </c>
      <c r="P179" s="22"/>
      <c r="Q179" s="22"/>
      <c r="R179" s="22"/>
      <c r="S179" s="22"/>
      <c r="T179" s="22"/>
      <c r="U179" s="22"/>
      <c r="V179" s="29"/>
      <c r="W179" s="40"/>
    </row>
    <row r="180" spans="2:23" x14ac:dyDescent="0.35">
      <c r="B180" s="52" cm="1">
        <f t="array" aca="1" ref="B180" ca="1">FileSize(Folder&amp;Tests[[#This Row],[FileName]])</f>
        <v>63</v>
      </c>
      <c r="C180" s="32">
        <v>167</v>
      </c>
      <c r="D180" s="109" t="b">
        <v>1</v>
      </c>
      <c r="E180" s="23" t="s">
        <v>475</v>
      </c>
      <c r="F180" s="22" t="b">
        <v>1</v>
      </c>
      <c r="G180" s="24"/>
      <c r="H180" s="24"/>
      <c r="I180" s="24" t="s">
        <v>476</v>
      </c>
      <c r="J180" s="24"/>
      <c r="K180" s="24"/>
      <c r="L180" s="24"/>
      <c r="M180" s="22"/>
      <c r="N180" s="22"/>
      <c r="O180" s="22"/>
      <c r="P180" s="22"/>
      <c r="Q180" s="22"/>
      <c r="R180" s="22"/>
      <c r="S180" s="22"/>
      <c r="T180" s="22"/>
      <c r="U180" s="22"/>
      <c r="V180" s="29"/>
      <c r="W180" s="40"/>
    </row>
    <row r="181" spans="2:23" x14ac:dyDescent="0.35">
      <c r="B181" s="52" cm="1">
        <f t="array" aca="1" ref="B181" ca="1">FileSize(Folder&amp;Tests[[#This Row],[FileName]])</f>
        <v>37</v>
      </c>
      <c r="C181" s="32">
        <v>168</v>
      </c>
      <c r="D181" s="109" t="b">
        <v>1</v>
      </c>
      <c r="E181" s="23" t="s">
        <v>324</v>
      </c>
      <c r="F181" s="22" t="s">
        <v>477</v>
      </c>
      <c r="G181" s="24"/>
      <c r="H181" s="24"/>
      <c r="I181" s="24"/>
      <c r="J181" s="24"/>
      <c r="K181" s="24"/>
      <c r="L181" s="24"/>
      <c r="M181" s="22"/>
      <c r="N181" s="22"/>
      <c r="O181" s="22"/>
      <c r="P181" s="22"/>
      <c r="Q181" s="22"/>
      <c r="R181" s="22"/>
      <c r="S181" s="22"/>
      <c r="T181" s="22"/>
      <c r="U181" s="22"/>
      <c r="V181" s="29"/>
      <c r="W181" s="40"/>
    </row>
    <row r="182" spans="2:23" x14ac:dyDescent="0.35">
      <c r="B182" s="52" cm="1">
        <f t="array" aca="1" ref="B182" ca="1">FileSize(Folder&amp;Tests[[#This Row],[FileName]])</f>
        <v>37</v>
      </c>
      <c r="C182" s="32">
        <v>169</v>
      </c>
      <c r="D182" s="109" t="b">
        <v>1</v>
      </c>
      <c r="E182" s="23" t="s">
        <v>324</v>
      </c>
      <c r="F182" s="22" t="s">
        <v>478</v>
      </c>
      <c r="G182" s="24"/>
      <c r="H182" s="24"/>
      <c r="I182" s="24"/>
      <c r="J182" s="24"/>
      <c r="K182" s="24"/>
      <c r="L182" s="24"/>
      <c r="M182" s="22"/>
      <c r="N182" s="22"/>
      <c r="O182" s="22"/>
      <c r="P182" s="22"/>
      <c r="Q182" s="22"/>
      <c r="R182" s="22"/>
      <c r="S182" s="22"/>
      <c r="T182" s="22"/>
      <c r="U182" s="22"/>
      <c r="V182" s="29"/>
      <c r="W182" s="40"/>
    </row>
    <row r="183" spans="2:23" x14ac:dyDescent="0.35">
      <c r="B183" s="52"/>
      <c r="C183" s="32">
        <v>170</v>
      </c>
      <c r="D183" s="109" t="b">
        <v>1</v>
      </c>
      <c r="E183" s="5" t="s">
        <v>479</v>
      </c>
      <c r="F183" s="22" t="b">
        <v>1</v>
      </c>
      <c r="G183" s="24"/>
      <c r="H183" s="24"/>
      <c r="I183" s="24"/>
      <c r="J183" s="24"/>
      <c r="K183" s="24"/>
      <c r="L183" s="24">
        <v>1</v>
      </c>
      <c r="M183" s="22">
        <v>1</v>
      </c>
      <c r="N183" s="22"/>
      <c r="O183" s="22"/>
      <c r="P183" s="22"/>
      <c r="Q183" s="22"/>
      <c r="R183" s="22"/>
      <c r="S183" s="22"/>
      <c r="T183" s="22"/>
      <c r="U183" s="22"/>
      <c r="V183" s="29"/>
      <c r="W183" s="40"/>
    </row>
    <row r="184" spans="2:23" x14ac:dyDescent="0.35">
      <c r="B184" s="52" cm="1">
        <f t="array" aca="1" ref="B184" ca="1">FileSize(Folder&amp;Tests[[#This Row],[FileName]])</f>
        <v>956</v>
      </c>
      <c r="C184" s="32">
        <v>171</v>
      </c>
      <c r="D184" s="109" t="b">
        <v>1</v>
      </c>
      <c r="E184" s="23" t="s">
        <v>331</v>
      </c>
      <c r="F184" s="22" t="s">
        <v>481</v>
      </c>
      <c r="G184" s="24"/>
      <c r="H184" s="24"/>
      <c r="I184" s="24" t="s">
        <v>262</v>
      </c>
      <c r="J184" s="24"/>
      <c r="K184" s="24"/>
      <c r="L184" s="24"/>
      <c r="M184" s="22"/>
      <c r="N184" s="22"/>
      <c r="O184" s="22"/>
      <c r="P184" s="22"/>
      <c r="Q184" s="22"/>
      <c r="R184" s="22"/>
      <c r="S184" s="22"/>
      <c r="T184" s="22"/>
      <c r="U184" s="22"/>
      <c r="V184" s="29"/>
      <c r="W184" s="40"/>
    </row>
    <row r="185" spans="2:23" x14ac:dyDescent="0.35">
      <c r="B185" s="52" cm="1">
        <f t="array" aca="1" ref="B185" ca="1">FileSize(Folder&amp;Tests[[#This Row],[FileName]])</f>
        <v>956</v>
      </c>
      <c r="C185" s="32">
        <v>172</v>
      </c>
      <c r="D185" s="109" t="b">
        <v>1</v>
      </c>
      <c r="E185" s="23" t="s">
        <v>331</v>
      </c>
      <c r="F185" s="22" t="s">
        <v>482</v>
      </c>
      <c r="G185" s="24"/>
      <c r="H185" s="24"/>
      <c r="I185" s="24"/>
      <c r="J185" s="24"/>
      <c r="K185" s="24"/>
      <c r="L185" s="24"/>
      <c r="M185" s="22"/>
      <c r="N185" s="22"/>
      <c r="O185" s="22"/>
      <c r="P185" s="22"/>
      <c r="Q185" s="22"/>
      <c r="R185" s="22"/>
      <c r="S185" s="22"/>
      <c r="T185" s="22"/>
      <c r="U185" s="22"/>
      <c r="V185" s="29"/>
      <c r="W185" s="40"/>
    </row>
    <row r="186" spans="2:23" x14ac:dyDescent="0.35">
      <c r="B186" s="52" cm="1">
        <f t="array" aca="1" ref="B186" ca="1">FileSize(Folder&amp;Tests[[#This Row],[FileName]])</f>
        <v>956</v>
      </c>
      <c r="C186" s="32">
        <v>173</v>
      </c>
      <c r="D186" s="109" t="b">
        <v>1</v>
      </c>
      <c r="E186" s="23" t="s">
        <v>331</v>
      </c>
      <c r="F186" s="22" t="s">
        <v>483</v>
      </c>
      <c r="G186" s="24"/>
      <c r="H186" s="24"/>
      <c r="I186" s="24"/>
      <c r="J186" s="24"/>
      <c r="K186" s="24"/>
      <c r="L186" s="24"/>
      <c r="M186" s="22"/>
      <c r="N186" s="22"/>
      <c r="O186" s="22"/>
      <c r="P186" s="22"/>
      <c r="Q186" s="22"/>
      <c r="R186" s="22"/>
      <c r="S186" s="22"/>
      <c r="T186" s="22"/>
      <c r="U186" s="22"/>
      <c r="V186" s="29"/>
      <c r="W186" s="40"/>
    </row>
    <row r="187" spans="2:23" x14ac:dyDescent="0.35">
      <c r="B187" s="52" cm="1">
        <f t="array" aca="1" ref="B187" ca="1">FileSize(Folder&amp;Tests[[#This Row],[FileName]])</f>
        <v>956</v>
      </c>
      <c r="C187" s="32">
        <v>174</v>
      </c>
      <c r="D187" s="109" t="b">
        <v>1</v>
      </c>
      <c r="E187" s="23" t="s">
        <v>331</v>
      </c>
      <c r="F187" s="22" t="s">
        <v>484</v>
      </c>
      <c r="G187" s="24"/>
      <c r="H187" s="24"/>
      <c r="I187" s="24"/>
      <c r="J187" s="24"/>
      <c r="K187" s="24"/>
      <c r="L187" s="24"/>
      <c r="M187" s="22"/>
      <c r="N187" s="22"/>
      <c r="O187" s="22"/>
      <c r="P187" s="22"/>
      <c r="Q187" s="22"/>
      <c r="R187" s="22"/>
      <c r="S187" s="22"/>
      <c r="T187" s="22"/>
      <c r="U187" s="22"/>
      <c r="V187" s="29"/>
      <c r="W187" s="40"/>
    </row>
    <row r="188" spans="2:23" x14ac:dyDescent="0.35">
      <c r="B188" s="52" cm="1">
        <f t="array" aca="1" ref="B188" ca="1">FileSize(Folder&amp;Tests[[#This Row],[FileName]])</f>
        <v>956</v>
      </c>
      <c r="C188" s="32">
        <v>175</v>
      </c>
      <c r="D188" s="109" t="b">
        <v>1</v>
      </c>
      <c r="E188" s="23" t="s">
        <v>331</v>
      </c>
      <c r="F188" s="22" t="s">
        <v>485</v>
      </c>
      <c r="G188" s="24"/>
      <c r="H188" s="24"/>
      <c r="I188" s="24"/>
      <c r="J188" s="24"/>
      <c r="K188" s="24"/>
      <c r="L188" s="24">
        <v>0</v>
      </c>
      <c r="M188" s="22"/>
      <c r="N188" s="22"/>
      <c r="O188" s="22"/>
      <c r="P188" s="22"/>
      <c r="Q188" s="22"/>
      <c r="R188" s="22"/>
      <c r="S188" s="22"/>
      <c r="T188" s="22"/>
      <c r="U188" s="22"/>
      <c r="V188" s="29"/>
    </row>
    <row r="189" spans="2:23" x14ac:dyDescent="0.35">
      <c r="B189" s="52" cm="1">
        <f t="array" aca="1" ref="B189" ca="1">FileSize(Folder&amp;Tests[[#This Row],[FileName]])</f>
        <v>2889</v>
      </c>
      <c r="C189" s="32">
        <v>176</v>
      </c>
      <c r="D189" s="109" t="b">
        <v>1</v>
      </c>
      <c r="E189" s="23" t="s">
        <v>486</v>
      </c>
      <c r="F189" s="24" t="s">
        <v>487</v>
      </c>
      <c r="G189" s="24"/>
      <c r="H189" s="24"/>
      <c r="I189" s="24"/>
      <c r="J189" s="24"/>
      <c r="K189" s="24"/>
      <c r="L189" s="24"/>
      <c r="M189" s="22">
        <v>2</v>
      </c>
      <c r="N189" s="22"/>
      <c r="O189" s="22"/>
      <c r="P189" s="22">
        <v>1</v>
      </c>
      <c r="Q189" s="22"/>
      <c r="R189" s="22"/>
      <c r="S189" s="22"/>
      <c r="T189" s="22"/>
      <c r="U189" s="22"/>
      <c r="V189" s="29"/>
    </row>
    <row r="190" spans="2:23" x14ac:dyDescent="0.35">
      <c r="B190" s="52" cm="1">
        <f t="array" aca="1" ref="B190" ca="1">FileSize(Folder&amp;Tests[[#This Row],[FileName]])</f>
        <v>66081</v>
      </c>
      <c r="C190" s="32">
        <v>177</v>
      </c>
      <c r="D190" s="109" t="b">
        <v>1</v>
      </c>
      <c r="E190" s="23" t="s">
        <v>488</v>
      </c>
      <c r="F190" s="22" t="b">
        <v>1</v>
      </c>
      <c r="G190" s="24"/>
      <c r="H190" s="24"/>
      <c r="I190" s="24"/>
      <c r="J190" s="24"/>
      <c r="K190" s="24"/>
      <c r="L190" s="24"/>
      <c r="M190" s="22"/>
      <c r="N190" s="22"/>
      <c r="O190" s="22"/>
      <c r="P190" s="22"/>
      <c r="Q190" s="22"/>
      <c r="R190" s="22"/>
      <c r="S190" s="22"/>
      <c r="T190" s="22"/>
      <c r="U190" s="22"/>
      <c r="V190" s="29"/>
    </row>
    <row r="191" spans="2:23" x14ac:dyDescent="0.35">
      <c r="B191" s="52"/>
      <c r="C191" s="32">
        <v>178</v>
      </c>
      <c r="D191" s="109" t="b">
        <v>1</v>
      </c>
      <c r="E191" s="31" t="s">
        <v>509</v>
      </c>
      <c r="F191" s="22" t="b">
        <v>1</v>
      </c>
      <c r="G191" s="24"/>
      <c r="H191" s="24"/>
      <c r="I191" s="24"/>
      <c r="J191" s="24"/>
      <c r="K191" s="24"/>
      <c r="L191" s="24">
        <v>1</v>
      </c>
      <c r="M191" s="22">
        <v>1</v>
      </c>
      <c r="N191" s="22">
        <v>1</v>
      </c>
      <c r="O191" s="22">
        <v>17</v>
      </c>
      <c r="P191" s="22">
        <v>0</v>
      </c>
      <c r="Q191" s="22"/>
      <c r="R191" s="22"/>
      <c r="S191" s="22" t="s">
        <v>283</v>
      </c>
      <c r="T191" s="22"/>
      <c r="U191" s="22"/>
      <c r="V191" s="29"/>
    </row>
    <row r="192" spans="2:23" x14ac:dyDescent="0.35">
      <c r="B192" s="52" cm="1">
        <f t="array" aca="1" ref="B192" ca="1">FileSize(Folder&amp;Tests[[#This Row],[FileName]])</f>
        <v>206</v>
      </c>
      <c r="C192" s="32">
        <v>179</v>
      </c>
      <c r="D192" s="109" t="b">
        <v>1</v>
      </c>
      <c r="E192" s="31" t="s">
        <v>520</v>
      </c>
      <c r="F192" s="22" t="b">
        <v>1</v>
      </c>
      <c r="G192" s="24" t="s">
        <v>84</v>
      </c>
      <c r="H192" s="24" t="b">
        <v>1</v>
      </c>
      <c r="I192" s="24"/>
      <c r="J192" s="24"/>
      <c r="K192" s="24"/>
      <c r="L192" s="24">
        <v>1</v>
      </c>
      <c r="M192" s="22">
        <v>1</v>
      </c>
      <c r="N192" s="22"/>
      <c r="O192" s="22"/>
      <c r="P192" s="22"/>
      <c r="Q192" s="22"/>
      <c r="R192" s="22"/>
      <c r="S192" s="22"/>
      <c r="T192" s="22"/>
      <c r="U192" s="22"/>
      <c r="V192" s="29"/>
    </row>
    <row r="193" spans="2:22" x14ac:dyDescent="0.35">
      <c r="B193" s="52" cm="1">
        <f t="array" aca="1" ref="B193" ca="1">FileSize(Folder&amp;Tests[[#This Row],[FileName]])</f>
        <v>43</v>
      </c>
      <c r="C193" s="32">
        <v>180</v>
      </c>
      <c r="D193" s="109" t="b">
        <v>1</v>
      </c>
      <c r="E193" s="31" t="s">
        <v>526</v>
      </c>
      <c r="F193" s="22" t="b">
        <v>1</v>
      </c>
      <c r="G193" s="24"/>
      <c r="H193" s="24"/>
      <c r="I193" s="24"/>
      <c r="J193" s="24"/>
      <c r="K193" s="24"/>
      <c r="L193" s="24"/>
      <c r="M193" s="22"/>
      <c r="N193" s="22"/>
      <c r="O193" s="22"/>
      <c r="P193" s="22"/>
      <c r="Q193" s="22"/>
      <c r="R193" s="22"/>
      <c r="S193" s="22"/>
      <c r="T193" s="22"/>
      <c r="U193" s="22"/>
      <c r="V193" s="29"/>
    </row>
    <row r="194" spans="2:22" x14ac:dyDescent="0.35">
      <c r="B194" s="52"/>
      <c r="C194" s="51">
        <v>181</v>
      </c>
      <c r="D194" s="110" t="b">
        <v>1</v>
      </c>
      <c r="E194" s="31" t="s">
        <v>533</v>
      </c>
      <c r="F194" s="22" t="b">
        <v>1</v>
      </c>
      <c r="G194" s="24"/>
      <c r="H194" s="24"/>
      <c r="I194" s="24"/>
      <c r="J194" s="24"/>
      <c r="K194" s="24"/>
      <c r="L194" s="24"/>
      <c r="M194" s="22"/>
      <c r="N194" s="22"/>
      <c r="O194" s="22"/>
      <c r="P194" s="22"/>
      <c r="Q194" s="22"/>
      <c r="R194" s="22"/>
      <c r="S194" s="22"/>
      <c r="T194" s="22"/>
      <c r="U194" s="22"/>
      <c r="V194" s="29"/>
    </row>
    <row r="195" spans="2:22" x14ac:dyDescent="0.35">
      <c r="B195" s="52" cm="1">
        <f t="array" aca="1" ref="B195" ca="1">FileSize(Folder&amp;Tests[[#This Row],[FileName]])</f>
        <v>1696</v>
      </c>
      <c r="C195" s="51">
        <v>182</v>
      </c>
      <c r="D195" s="110" t="b">
        <v>1</v>
      </c>
      <c r="E195" s="31" t="s">
        <v>542</v>
      </c>
      <c r="F195" s="22" t="b">
        <v>0</v>
      </c>
      <c r="G195" s="24"/>
      <c r="H195" s="24"/>
      <c r="I195" s="24"/>
      <c r="J195" s="24"/>
      <c r="K195" s="24"/>
      <c r="L195" s="24"/>
      <c r="M195" s="22"/>
      <c r="N195" s="22"/>
      <c r="O195" s="22"/>
      <c r="P195" s="22"/>
      <c r="Q195" s="22"/>
      <c r="R195" s="22"/>
      <c r="S195" s="22"/>
      <c r="T195" s="22"/>
      <c r="U195" s="22"/>
      <c r="V195" s="29"/>
    </row>
    <row r="196" spans="2:22" x14ac:dyDescent="0.35">
      <c r="B196" s="52" cm="1">
        <f t="array" aca="1" ref="B196" ca="1">FileSize(Folder&amp;Tests[[#This Row],[FileName]])</f>
        <v>1841</v>
      </c>
      <c r="C196" s="51">
        <v>183</v>
      </c>
      <c r="D196" s="110" t="b">
        <v>1</v>
      </c>
      <c r="E196" s="31" t="s">
        <v>543</v>
      </c>
      <c r="F196" s="22" t="b">
        <v>0</v>
      </c>
      <c r="G196" s="24"/>
      <c r="H196" s="24"/>
      <c r="I196" s="24"/>
      <c r="J196" s="24"/>
      <c r="K196" s="24"/>
      <c r="L196" s="24"/>
      <c r="M196" s="22"/>
      <c r="N196" s="22"/>
      <c r="O196" s="22"/>
      <c r="P196" s="22"/>
      <c r="Q196" s="22"/>
      <c r="R196" s="22"/>
      <c r="S196" s="22"/>
      <c r="T196" s="22" t="s">
        <v>539</v>
      </c>
      <c r="U196" s="22"/>
      <c r="V196" s="29"/>
    </row>
    <row r="197" spans="2:22" x14ac:dyDescent="0.35">
      <c r="B197" s="52" cm="1">
        <f t="array" aca="1" ref="B197" ca="1">FileSize(Folder&amp;Tests[[#This Row],[FileName]])</f>
        <v>1844</v>
      </c>
      <c r="C197" s="51">
        <v>184</v>
      </c>
      <c r="D197" s="110" t="b">
        <v>1</v>
      </c>
      <c r="E197" s="31" t="s">
        <v>544</v>
      </c>
      <c r="F197" s="22" t="b">
        <v>0</v>
      </c>
      <c r="G197" s="24"/>
      <c r="H197" s="24"/>
      <c r="I197" s="24"/>
      <c r="J197" s="24"/>
      <c r="K197" s="24"/>
      <c r="L197" s="24"/>
      <c r="M197" s="22"/>
      <c r="N197" s="22"/>
      <c r="O197" s="22"/>
      <c r="P197" s="22"/>
      <c r="Q197" s="22"/>
      <c r="R197" s="22"/>
      <c r="S197" s="22"/>
      <c r="T197" s="22"/>
      <c r="U197" s="22"/>
      <c r="V197" s="29"/>
    </row>
    <row r="198" spans="2:22" x14ac:dyDescent="0.35">
      <c r="B198" s="52" cm="1">
        <f t="array" aca="1" ref="B198" ca="1">FileSize(Folder&amp;Tests[[#This Row],[FileName]])</f>
        <v>3394</v>
      </c>
      <c r="C198" s="51">
        <v>185</v>
      </c>
      <c r="D198" s="110" t="b">
        <v>1</v>
      </c>
      <c r="E198" s="31" t="s">
        <v>545</v>
      </c>
      <c r="F198" s="22" t="b">
        <v>0</v>
      </c>
      <c r="G198" s="24"/>
      <c r="H198" s="24"/>
      <c r="I198" s="24"/>
      <c r="J198" s="24"/>
      <c r="K198" s="24"/>
      <c r="L198" s="24"/>
      <c r="M198" s="22"/>
      <c r="N198" s="22"/>
      <c r="O198" s="22"/>
      <c r="P198" s="22"/>
      <c r="Q198" s="22"/>
      <c r="R198" s="22"/>
      <c r="S198" s="22"/>
      <c r="T198" s="22"/>
      <c r="U198" s="22"/>
      <c r="V198" s="29"/>
    </row>
    <row r="199" spans="2:22" x14ac:dyDescent="0.35">
      <c r="B199" s="52" cm="1">
        <f t="array" aca="1" ref="B199" ca="1">FileSize(Folder&amp;Tests[[#This Row],[FileName]])</f>
        <v>3394</v>
      </c>
      <c r="C199" s="51">
        <v>186</v>
      </c>
      <c r="D199" s="110" t="b">
        <v>1</v>
      </c>
      <c r="E199" s="31" t="s">
        <v>546</v>
      </c>
      <c r="F199" s="22" t="b">
        <v>0</v>
      </c>
      <c r="G199" s="24"/>
      <c r="H199" s="24"/>
      <c r="I199" s="24"/>
      <c r="J199" s="24"/>
      <c r="K199" s="24"/>
      <c r="L199" s="24"/>
      <c r="M199" s="22"/>
      <c r="N199" s="22"/>
      <c r="O199" s="22"/>
      <c r="P199" s="22"/>
      <c r="Q199" s="22"/>
      <c r="R199" s="22"/>
      <c r="S199" s="22"/>
      <c r="T199" s="22"/>
      <c r="U199" s="22"/>
      <c r="V199" s="29"/>
    </row>
    <row r="200" spans="2:22" x14ac:dyDescent="0.35">
      <c r="B200" s="52" cm="1">
        <f t="array" aca="1" ref="B200" ca="1">FileSize(Folder&amp;Tests[[#This Row],[FileName]])</f>
        <v>32</v>
      </c>
      <c r="C200" s="51">
        <v>187</v>
      </c>
      <c r="D200" s="110" t="b">
        <v>1</v>
      </c>
      <c r="E200" s="31" t="s">
        <v>114</v>
      </c>
      <c r="F200" s="22" t="b">
        <v>0</v>
      </c>
      <c r="G200" s="24" t="b">
        <v>0</v>
      </c>
      <c r="H200" s="24"/>
      <c r="I200" s="24"/>
      <c r="J200" s="24"/>
      <c r="K200" s="24"/>
      <c r="L200" s="24"/>
      <c r="M200" s="22">
        <v>2</v>
      </c>
      <c r="N200" s="22"/>
      <c r="O200" s="22">
        <v>2</v>
      </c>
      <c r="P200" s="22"/>
      <c r="Q200" s="22"/>
      <c r="R200" s="22"/>
      <c r="S200" s="22"/>
      <c r="T200" s="22"/>
      <c r="U200" s="22"/>
      <c r="V200" s="29"/>
    </row>
    <row r="201" spans="2:22" x14ac:dyDescent="0.35">
      <c r="B201" s="52"/>
      <c r="C201" s="51">
        <v>188</v>
      </c>
      <c r="D201" s="110" t="b">
        <v>1</v>
      </c>
      <c r="E201" s="31" t="str" cm="1">
        <f t="array" aca="1" ref="E201" ca="1">CSVWrite(_xlfn.SEQUENCE(10),,,,,,,"windows")</f>
        <v xml:space="preserve">1_x000D_
2_x000D_
3_x000D_
4_x000D_
5_x000D_
6_x000D_
7_x000D_
8_x000D_
9_x000D_
10_x000D_
</v>
      </c>
      <c r="F201" s="22" t="b">
        <v>0</v>
      </c>
      <c r="G201" s="24" t="b">
        <v>0</v>
      </c>
      <c r="H201" s="24"/>
      <c r="I201" s="24"/>
      <c r="J201" s="24"/>
      <c r="K201" s="24"/>
      <c r="L201" s="24"/>
      <c r="M201" s="22">
        <v>2</v>
      </c>
      <c r="N201" s="22"/>
      <c r="O201" s="22">
        <v>5</v>
      </c>
      <c r="P201" s="22"/>
      <c r="Q201" s="22"/>
      <c r="R201" s="22"/>
      <c r="S201" s="22"/>
      <c r="T201" s="22"/>
      <c r="U201" s="22"/>
      <c r="V201" s="29"/>
    </row>
    <row r="202" spans="2:22" x14ac:dyDescent="0.35">
      <c r="B202" s="52"/>
      <c r="C202" s="51">
        <v>189</v>
      </c>
      <c r="D202" s="110" t="b">
        <v>1</v>
      </c>
      <c r="E202" s="31" t="str" cm="1">
        <f t="array" aca="1" ref="E202" ca="1">CSVWrite(_xlfn.SEQUENCE(6,3),,,,,,,"windows")</f>
        <v xml:space="preserve">1,2,3_x000D_
4,5,6_x000D_
7,8,9_x000D_
10,11,12_x000D_
13,14,15_x000D_
16,17,18_x000D_
</v>
      </c>
      <c r="F202" s="22" t="b">
        <v>1</v>
      </c>
      <c r="G202" s="24"/>
      <c r="H202" s="24"/>
      <c r="I202" s="24"/>
      <c r="J202" s="24"/>
      <c r="K202" s="24"/>
      <c r="L202" s="24"/>
      <c r="M202" s="22">
        <v>2</v>
      </c>
      <c r="N202" s="22">
        <v>2</v>
      </c>
      <c r="O202" s="22">
        <v>2</v>
      </c>
      <c r="P202" s="22">
        <v>2</v>
      </c>
      <c r="Q202" s="22"/>
      <c r="R202" s="22"/>
      <c r="S202" s="22"/>
      <c r="T202" s="22"/>
      <c r="U202" s="22"/>
      <c r="V202" s="29"/>
    </row>
    <row r="203" spans="2:22" x14ac:dyDescent="0.35">
      <c r="B203" s="52" cm="1">
        <f t="array" aca="1" ref="B203" ca="1">FileSize(Folder&amp;Tests[[#This Row],[FileName]])</f>
        <v>729395</v>
      </c>
      <c r="C203" s="51">
        <v>190</v>
      </c>
      <c r="D203" s="110" t="b">
        <v>1</v>
      </c>
      <c r="E203" s="31" t="s">
        <v>183</v>
      </c>
      <c r="F203" s="22" t="b">
        <v>1</v>
      </c>
      <c r="G203" s="24"/>
      <c r="H203" s="24"/>
      <c r="I203" s="24" t="s">
        <v>246</v>
      </c>
      <c r="J203" s="24"/>
      <c r="K203" s="24"/>
      <c r="L203" s="24">
        <v>1</v>
      </c>
      <c r="M203" s="22"/>
      <c r="N203" s="22"/>
      <c r="O203" s="22"/>
      <c r="P203" s="22"/>
      <c r="Q203" s="22"/>
      <c r="R203" s="22"/>
      <c r="S203" s="22" t="s">
        <v>254</v>
      </c>
      <c r="T203" s="22" t="s">
        <v>539</v>
      </c>
      <c r="U203" s="22"/>
      <c r="V203" s="29"/>
    </row>
    <row r="204" spans="2:22" x14ac:dyDescent="0.35">
      <c r="B204" s="52" cm="1">
        <f t="array" aca="1" ref="B204" ca="1">FileSize(Folder&amp;Tests[[#This Row],[FileName]])</f>
        <v>43457</v>
      </c>
      <c r="C204" s="32">
        <v>191</v>
      </c>
      <c r="D204" s="109" t="b">
        <v>1</v>
      </c>
      <c r="E204" s="23" t="s">
        <v>172</v>
      </c>
      <c r="F204" s="22" t="b">
        <v>0</v>
      </c>
      <c r="G204" s="24" t="s">
        <v>81</v>
      </c>
      <c r="H204" s="24" t="b">
        <v>0</v>
      </c>
      <c r="I204" s="24" t="s">
        <v>81</v>
      </c>
      <c r="J204" s="24" t="s">
        <v>81</v>
      </c>
      <c r="K204" s="24" t="b">
        <v>1</v>
      </c>
      <c r="L204" s="24">
        <v>1</v>
      </c>
      <c r="M204" s="22"/>
      <c r="N204" s="22">
        <v>1</v>
      </c>
      <c r="O204" s="22">
        <v>0</v>
      </c>
      <c r="P204" s="22">
        <v>0</v>
      </c>
      <c r="Q204" s="22"/>
      <c r="R204" s="22"/>
      <c r="S204" s="22"/>
      <c r="T204" s="22" t="s">
        <v>539</v>
      </c>
      <c r="U204" s="22" t="s">
        <v>82</v>
      </c>
      <c r="V204" s="29"/>
    </row>
    <row r="205" spans="2:22" x14ac:dyDescent="0.35">
      <c r="B205" s="52" cm="1">
        <f t="array" aca="1" ref="B205" ca="1">FileSize(Folder&amp;Tests[[#This Row],[FileName]])</f>
        <v>49501</v>
      </c>
      <c r="C205" s="51">
        <v>192</v>
      </c>
      <c r="D205" s="110" t="b">
        <v>1</v>
      </c>
      <c r="E205" s="23" t="s">
        <v>561</v>
      </c>
      <c r="F205" s="22" t="b">
        <v>1</v>
      </c>
      <c r="G205" s="24"/>
      <c r="H205" s="24"/>
      <c r="I205" s="24" t="s">
        <v>301</v>
      </c>
      <c r="J205" s="24"/>
      <c r="K205" s="24"/>
      <c r="L205" s="24"/>
      <c r="M205" s="22"/>
      <c r="N205" s="22"/>
      <c r="O205" s="22"/>
      <c r="P205" s="22"/>
      <c r="Q205" s="22"/>
      <c r="R205" s="22"/>
      <c r="S205" s="22"/>
      <c r="T205" s="22"/>
      <c r="U205" s="22"/>
      <c r="V205" s="29"/>
    </row>
    <row r="206" spans="2:22" x14ac:dyDescent="0.35">
      <c r="B206" s="52" cm="1">
        <f t="array" aca="1" ref="B206" ca="1">FileSize(Folder&amp;Tests[[#This Row],[FileName]])</f>
        <v>49501</v>
      </c>
      <c r="C206" s="51">
        <v>193</v>
      </c>
      <c r="D206" s="110" t="b">
        <v>1</v>
      </c>
      <c r="E206" s="23" t="s">
        <v>561</v>
      </c>
      <c r="F206" s="22" t="b">
        <v>1</v>
      </c>
      <c r="G206" s="24"/>
      <c r="H206" s="24"/>
      <c r="I206" s="24" t="s">
        <v>301</v>
      </c>
      <c r="J206" s="24"/>
      <c r="K206" s="24"/>
      <c r="L206" s="24">
        <v>3</v>
      </c>
      <c r="M206" s="22"/>
      <c r="N206" s="22"/>
      <c r="O206" s="22">
        <v>1</v>
      </c>
      <c r="P206" s="22"/>
      <c r="Q206" s="22"/>
      <c r="R206" s="22"/>
      <c r="S206" s="22"/>
      <c r="T206" s="22"/>
      <c r="U206" s="22"/>
      <c r="V206" s="29"/>
    </row>
    <row r="207" spans="2:22" x14ac:dyDescent="0.35">
      <c r="B207" s="52" cm="1">
        <f t="array" aca="1" ref="B207" ca="1">FileSize(Folder&amp;Tests[[#This Row],[FileName]])</f>
        <v>31</v>
      </c>
      <c r="C207" s="51">
        <v>194</v>
      </c>
      <c r="D207" s="110" t="b">
        <v>1</v>
      </c>
      <c r="E207" s="23" t="s">
        <v>568</v>
      </c>
      <c r="F207" s="22" t="b">
        <v>1</v>
      </c>
      <c r="G207" s="22"/>
      <c r="H207" s="22"/>
      <c r="I207" s="22"/>
      <c r="J207" s="22"/>
      <c r="K207" s="22"/>
      <c r="L207" s="22"/>
      <c r="M207" s="22"/>
      <c r="N207" s="22"/>
      <c r="O207" s="22"/>
      <c r="P207" s="22"/>
      <c r="Q207" s="22"/>
      <c r="R207" s="22"/>
      <c r="S207" s="22"/>
      <c r="T207" s="22"/>
      <c r="U207" s="22"/>
      <c r="V207" s="29"/>
    </row>
    <row r="208" spans="2:22" x14ac:dyDescent="0.35">
      <c r="B208" s="52" cm="1">
        <f t="array" aca="1" ref="B208" ca="1">FileSize(Folder&amp;Tests[[#This Row],[FileName]])</f>
        <v>36191</v>
      </c>
      <c r="C208" s="51">
        <v>195</v>
      </c>
      <c r="D208" s="110" t="b">
        <v>1</v>
      </c>
      <c r="E208" s="23" t="s" cm="1">
        <v>562</v>
      </c>
      <c r="F208" s="22" t="b">
        <v>1</v>
      </c>
      <c r="G208" s="22"/>
      <c r="H208" s="22"/>
      <c r="I208" s="22" t="s">
        <v>241</v>
      </c>
      <c r="J208" s="22"/>
      <c r="K208" s="22"/>
      <c r="L208" s="22"/>
      <c r="M208" s="22"/>
      <c r="N208" s="22"/>
      <c r="O208" s="22"/>
      <c r="P208" s="22"/>
      <c r="Q208" s="22"/>
      <c r="R208" s="22"/>
      <c r="S208" s="22"/>
      <c r="T208" s="22"/>
      <c r="U208" s="22"/>
      <c r="V208" s="29"/>
    </row>
    <row r="209" spans="2:22" x14ac:dyDescent="0.35">
      <c r="B209" s="52" cm="1">
        <f t="array" aca="1" ref="B209" ca="1">FileSize(Folder&amp;Tests[[#This Row],[FileName]])</f>
        <v>36188</v>
      </c>
      <c r="C209" s="51">
        <v>196</v>
      </c>
      <c r="D209" s="110" t="b">
        <v>1</v>
      </c>
      <c r="E209" s="23" t="s" cm="1">
        <v>563</v>
      </c>
      <c r="F209" s="22" t="b">
        <v>1</v>
      </c>
      <c r="G209" s="22"/>
      <c r="H209" s="22"/>
      <c r="I209" s="22" t="s">
        <v>244</v>
      </c>
      <c r="J209" s="22"/>
      <c r="K209" s="22"/>
      <c r="L209" s="22"/>
      <c r="M209" s="22"/>
      <c r="N209" s="22"/>
      <c r="O209" s="22"/>
      <c r="P209" s="22"/>
      <c r="Q209" s="22"/>
      <c r="R209" s="22"/>
      <c r="S209" s="22"/>
      <c r="T209" s="22"/>
      <c r="U209" s="22"/>
      <c r="V209" s="29"/>
    </row>
    <row r="210" spans="2:22" x14ac:dyDescent="0.35">
      <c r="B210" s="52" cm="1">
        <f t="array" aca="1" ref="B210" ca="1">FileSize(Folder&amp;Tests[[#This Row],[FileName]])</f>
        <v>36198</v>
      </c>
      <c r="C210" s="51">
        <v>197</v>
      </c>
      <c r="D210" s="110" t="b">
        <v>1</v>
      </c>
      <c r="E210" s="23" t="s" cm="1">
        <v>564</v>
      </c>
      <c r="F210" s="22" t="b">
        <v>1</v>
      </c>
      <c r="G210" s="22"/>
      <c r="H210" s="22"/>
      <c r="I210" s="22" t="s">
        <v>246</v>
      </c>
      <c r="J210" s="22"/>
      <c r="K210" s="22"/>
      <c r="L210" s="22"/>
      <c r="M210" s="22"/>
      <c r="N210" s="22"/>
      <c r="O210" s="22"/>
      <c r="P210" s="22"/>
      <c r="Q210" s="22"/>
      <c r="R210" s="22"/>
      <c r="S210" s="22"/>
      <c r="T210" s="22"/>
      <c r="U210" s="22"/>
      <c r="V210" s="29"/>
    </row>
    <row r="211" spans="2:22" x14ac:dyDescent="0.35">
      <c r="B211" s="52" cm="1">
        <f t="array" aca="1" ref="B211" ca="1">FileSize(Folder&amp;Tests[[#This Row],[FileName]])</f>
        <v>2159</v>
      </c>
      <c r="C211" s="51">
        <v>198</v>
      </c>
      <c r="D211" s="110" t="b">
        <v>1</v>
      </c>
      <c r="E211" s="23" t="s" cm="1">
        <v>565</v>
      </c>
      <c r="F211" s="22" t="b">
        <v>1</v>
      </c>
      <c r="G211" s="22"/>
      <c r="H211" s="22"/>
      <c r="I211" s="22" t="s">
        <v>241</v>
      </c>
      <c r="J211" s="22"/>
      <c r="K211" s="22"/>
      <c r="L211" s="22"/>
      <c r="M211" s="22">
        <v>2</v>
      </c>
      <c r="N211" s="22"/>
      <c r="O211" s="22"/>
      <c r="P211" s="22">
        <v>1</v>
      </c>
      <c r="Q211" s="22"/>
      <c r="R211" s="22"/>
      <c r="S211" s="22"/>
      <c r="T211" s="22"/>
      <c r="U211" s="22"/>
      <c r="V211" s="29"/>
    </row>
    <row r="212" spans="2:22" x14ac:dyDescent="0.35">
      <c r="B212" s="52" cm="1">
        <f t="array" aca="1" ref="B212" ca="1">FileSize(Folder&amp;Tests[[#This Row],[FileName]])</f>
        <v>2159</v>
      </c>
      <c r="C212" s="51">
        <v>199</v>
      </c>
      <c r="D212" s="110" t="b">
        <v>1</v>
      </c>
      <c r="E212" s="23" t="s" cm="1">
        <v>566</v>
      </c>
      <c r="F212" s="22" t="b">
        <v>1</v>
      </c>
      <c r="G212" s="22"/>
      <c r="H212" s="22"/>
      <c r="I212" s="22" t="s">
        <v>244</v>
      </c>
      <c r="J212" s="22"/>
      <c r="K212" s="22"/>
      <c r="L212" s="22"/>
      <c r="M212" s="22">
        <v>2</v>
      </c>
      <c r="N212" s="22"/>
      <c r="O212" s="22"/>
      <c r="P212" s="22">
        <v>1</v>
      </c>
      <c r="Q212" s="22"/>
      <c r="R212" s="22"/>
      <c r="S212" s="22"/>
      <c r="T212" s="22"/>
      <c r="U212" s="22"/>
      <c r="V212" s="29"/>
    </row>
    <row r="213" spans="2:22" x14ac:dyDescent="0.35">
      <c r="B213" s="52" cm="1">
        <f t="array" aca="1" ref="B213" ca="1">FileSize(Folder&amp;Tests[[#This Row],[FileName]])</f>
        <v>2159</v>
      </c>
      <c r="C213" s="51">
        <v>200</v>
      </c>
      <c r="D213" s="110" t="b">
        <v>1</v>
      </c>
      <c r="E213" s="23" t="s">
        <v>567</v>
      </c>
      <c r="F213" s="22" t="b">
        <v>1</v>
      </c>
      <c r="G213" s="22"/>
      <c r="H213" s="22"/>
      <c r="I213" s="22" t="s">
        <v>246</v>
      </c>
      <c r="J213" s="22"/>
      <c r="K213" s="22"/>
      <c r="L213" s="22"/>
      <c r="M213" s="22">
        <v>2</v>
      </c>
      <c r="N213" s="22"/>
      <c r="O213" s="22"/>
      <c r="P213" s="22">
        <v>1</v>
      </c>
      <c r="Q213" s="22"/>
      <c r="R213" s="22"/>
      <c r="S213" s="22"/>
      <c r="T213" s="22"/>
      <c r="U213" s="22"/>
      <c r="V213" s="29"/>
    </row>
    <row r="214" spans="2:22" x14ac:dyDescent="0.35">
      <c r="B214" s="52" cm="1">
        <f t="array" aca="1" ref="B214" ca="1">FileSize(Folder&amp;Tests[[#This Row],[FileName]])</f>
        <v>33007</v>
      </c>
      <c r="C214" s="51">
        <v>201</v>
      </c>
      <c r="D214" s="110" t="b">
        <v>1</v>
      </c>
      <c r="E214" s="31" t="s">
        <v>576</v>
      </c>
      <c r="F214" s="22" t="b">
        <v>1</v>
      </c>
      <c r="G214" s="22"/>
      <c r="H214" s="22"/>
      <c r="I214" s="22"/>
      <c r="J214" s="22"/>
      <c r="K214" s="22"/>
      <c r="L214" s="22"/>
      <c r="M214" s="22"/>
      <c r="N214" s="22"/>
      <c r="O214" s="22"/>
      <c r="P214" s="22"/>
      <c r="Q214" s="22"/>
      <c r="R214" s="22"/>
      <c r="S214" s="22"/>
      <c r="T214" s="22"/>
      <c r="U214" s="22"/>
      <c r="V214" s="29"/>
    </row>
    <row r="215" spans="2:22" x14ac:dyDescent="0.35">
      <c r="B215" s="52" cm="1">
        <f t="array" aca="1" ref="B215" ca="1">FileSize(Folder&amp;Tests[[#This Row],[FileName]])</f>
        <v>33007</v>
      </c>
      <c r="C215" s="51">
        <v>202</v>
      </c>
      <c r="D215" s="110" t="b">
        <v>1</v>
      </c>
      <c r="E215" s="31" t="s">
        <v>576</v>
      </c>
      <c r="F215" s="22" t="b">
        <v>0</v>
      </c>
      <c r="G215" s="22" t="b">
        <v>0</v>
      </c>
      <c r="H215" s="22"/>
      <c r="I215" s="22"/>
      <c r="J215" s="22"/>
      <c r="K215" s="22"/>
      <c r="L215" s="22"/>
      <c r="M215" s="22"/>
      <c r="N215" s="22"/>
      <c r="O215" s="22"/>
      <c r="P215" s="22"/>
      <c r="Q215" s="22"/>
      <c r="R215" s="22"/>
      <c r="S215" s="22"/>
      <c r="T215" s="22"/>
      <c r="U215" s="22"/>
      <c r="V215" s="29"/>
    </row>
    <row r="216" spans="2:22" x14ac:dyDescent="0.35">
      <c r="B216" s="52" cm="1">
        <f t="array" aca="1" ref="B216" ca="1">FileSize(Folder&amp;Tests[[#This Row],[FileName]])</f>
        <v>35</v>
      </c>
      <c r="C216" s="68">
        <v>203</v>
      </c>
      <c r="D216" s="111" t="b">
        <v>1</v>
      </c>
      <c r="E216" s="69" t="s">
        <v>667</v>
      </c>
      <c r="F216" s="70" t="b">
        <v>1</v>
      </c>
      <c r="G216" s="70"/>
      <c r="H216" s="70"/>
      <c r="I216" s="70"/>
      <c r="J216" s="70"/>
      <c r="K216" s="70"/>
      <c r="L216" s="70">
        <v>2</v>
      </c>
      <c r="M216" s="70">
        <v>2</v>
      </c>
      <c r="N216" s="70"/>
      <c r="O216" s="70"/>
      <c r="P216" s="70"/>
      <c r="Q216" s="70"/>
      <c r="R216" s="70"/>
      <c r="S216" s="70"/>
      <c r="T216" s="70"/>
      <c r="U216" s="70"/>
      <c r="V216" s="71"/>
    </row>
    <row r="217" spans="2:22" x14ac:dyDescent="0.35">
      <c r="B217" s="52" cm="1">
        <f t="array" aca="1" ref="B217" ca="1">FileSize(Folder&amp;Tests[[#This Row],[FileName]])</f>
        <v>45</v>
      </c>
      <c r="C217" s="68">
        <v>204</v>
      </c>
      <c r="D217" s="111" t="b">
        <v>1</v>
      </c>
      <c r="E217" s="72" t="s">
        <v>668</v>
      </c>
      <c r="F217" s="70" t="b">
        <v>1</v>
      </c>
      <c r="G217" s="70"/>
      <c r="H217" s="70"/>
      <c r="I217" s="70" t="s">
        <v>669</v>
      </c>
      <c r="J217" s="70"/>
      <c r="K217" s="70"/>
      <c r="L217" s="70"/>
      <c r="M217" s="70"/>
      <c r="N217" s="70"/>
      <c r="O217" s="70"/>
      <c r="P217" s="70"/>
      <c r="Q217" s="70"/>
      <c r="R217" s="70"/>
      <c r="S217" s="70"/>
      <c r="T217" s="70"/>
      <c r="U217" s="70"/>
      <c r="V217" s="71"/>
    </row>
    <row r="218" spans="2:22" x14ac:dyDescent="0.35">
      <c r="B218" s="52" cm="1">
        <f t="array" aca="1" ref="B218" ca="1">FileSize(Folder&amp;Tests[[#This Row],[FileName]])</f>
        <v>65543</v>
      </c>
      <c r="C218" s="68">
        <v>205</v>
      </c>
      <c r="D218" s="111" t="b">
        <v>1</v>
      </c>
      <c r="E218" s="31" t="s">
        <v>674</v>
      </c>
      <c r="F218" s="70" t="b">
        <v>1</v>
      </c>
      <c r="G218" s="70"/>
      <c r="H218" s="70"/>
      <c r="I218" s="70"/>
      <c r="J218" s="70"/>
      <c r="K218" s="70"/>
      <c r="L218" s="70"/>
      <c r="M218" s="70"/>
      <c r="N218" s="70"/>
      <c r="O218" s="70"/>
      <c r="P218" s="70"/>
      <c r="Q218" s="70"/>
      <c r="R218" s="70"/>
      <c r="S218" s="70"/>
      <c r="T218" s="70"/>
      <c r="U218" s="70"/>
      <c r="V218" s="71"/>
    </row>
    <row r="219" spans="2:22" x14ac:dyDescent="0.35">
      <c r="B219" s="52" cm="1">
        <f t="array" aca="1" ref="B219" ca="1">FileSize(Folder&amp;Tests[[#This Row],[FileName]])</f>
        <v>65545</v>
      </c>
      <c r="C219" s="68">
        <v>206</v>
      </c>
      <c r="D219" s="111" t="b">
        <v>1</v>
      </c>
      <c r="E219" s="31" t="s">
        <v>676</v>
      </c>
      <c r="F219" s="70" t="b">
        <v>1</v>
      </c>
      <c r="G219" s="70"/>
      <c r="H219" s="70"/>
      <c r="I219" s="70"/>
      <c r="J219" s="70"/>
      <c r="K219" s="70"/>
      <c r="L219" s="70"/>
      <c r="M219" s="70"/>
      <c r="N219" s="70"/>
      <c r="O219" s="70"/>
      <c r="P219" s="70"/>
      <c r="Q219" s="70"/>
      <c r="R219" s="70"/>
      <c r="S219" s="70"/>
      <c r="T219" s="70"/>
      <c r="U219" s="70"/>
      <c r="V219" s="71"/>
    </row>
    <row r="220" spans="2:22" x14ac:dyDescent="0.35">
      <c r="B220" s="73"/>
      <c r="C220" s="68">
        <v>207</v>
      </c>
      <c r="D220" s="111" t="b">
        <v>1</v>
      </c>
      <c r="E220" s="31" t="s">
        <v>509</v>
      </c>
      <c r="F220" s="22" t="s">
        <v>201</v>
      </c>
      <c r="G220" s="24"/>
      <c r="H220" s="24"/>
      <c r="I220" s="24"/>
      <c r="J220" s="24"/>
      <c r="K220" s="24"/>
      <c r="L220" s="24">
        <v>1</v>
      </c>
      <c r="M220" s="22">
        <v>1</v>
      </c>
      <c r="N220" s="22">
        <v>1</v>
      </c>
      <c r="O220" s="22">
        <v>4</v>
      </c>
      <c r="P220" s="22">
        <v>0</v>
      </c>
      <c r="Q220" s="22" t="s">
        <v>678</v>
      </c>
      <c r="R220" s="22" t="s">
        <v>679</v>
      </c>
      <c r="S220" s="22" t="s">
        <v>283</v>
      </c>
      <c r="T220" s="70"/>
      <c r="U220" s="70"/>
      <c r="V220" s="71"/>
    </row>
    <row r="221" spans="2:22" x14ac:dyDescent="0.35">
      <c r="B221" s="73"/>
      <c r="C221" s="68">
        <v>208</v>
      </c>
      <c r="D221" s="111" t="b">
        <v>1</v>
      </c>
      <c r="E221" s="31" t="s">
        <v>509</v>
      </c>
      <c r="F221" s="70" t="s">
        <v>196</v>
      </c>
      <c r="G221" s="70"/>
      <c r="H221" s="70"/>
      <c r="I221" s="70"/>
      <c r="J221" s="70"/>
      <c r="K221" s="70"/>
      <c r="L221" s="70">
        <v>1</v>
      </c>
      <c r="M221" s="70">
        <v>1</v>
      </c>
      <c r="N221" s="70">
        <v>1</v>
      </c>
      <c r="O221" s="70">
        <v>4</v>
      </c>
      <c r="P221" s="70">
        <v>0</v>
      </c>
      <c r="Q221" s="22" t="s">
        <v>678</v>
      </c>
      <c r="R221" s="22" t="s">
        <v>679</v>
      </c>
      <c r="S221" s="70" t="s">
        <v>283</v>
      </c>
      <c r="T221" s="70"/>
      <c r="U221" s="70"/>
      <c r="V221" s="71"/>
    </row>
    <row r="222" spans="2:22" x14ac:dyDescent="0.35">
      <c r="B222" s="52" cm="1">
        <f t="array" aca="1" ref="B222" ca="1">FileSize(Folder&amp;Tests[[#This Row],[FileName]])</f>
        <v>37</v>
      </c>
      <c r="C222" s="51">
        <v>209</v>
      </c>
      <c r="D222" s="110" t="b">
        <v>1</v>
      </c>
      <c r="E222" s="23" t="s">
        <v>324</v>
      </c>
      <c r="F222" s="22" t="s">
        <v>196</v>
      </c>
      <c r="G222" s="22"/>
      <c r="H222" s="22"/>
      <c r="I222" s="22"/>
      <c r="J222" s="22"/>
      <c r="K222" s="22"/>
      <c r="L222" s="22"/>
      <c r="M222" s="22"/>
      <c r="N222" s="22"/>
      <c r="O222" s="22"/>
      <c r="P222" s="22"/>
      <c r="Q222" s="22" t="s">
        <v>743</v>
      </c>
      <c r="R222" s="22" t="s">
        <v>743</v>
      </c>
      <c r="S222" s="22"/>
      <c r="T222" s="22"/>
      <c r="U222" s="22"/>
      <c r="V222" s="29"/>
    </row>
    <row r="223" spans="2:22" x14ac:dyDescent="0.35">
      <c r="B223" s="52" cm="1">
        <f t="array" aca="1" ref="B223" ca="1">FileSize(Folder&amp;Tests[[#This Row],[FileName]])</f>
        <v>37</v>
      </c>
      <c r="C223" s="51">
        <v>210</v>
      </c>
      <c r="D223" s="110" t="b">
        <v>1</v>
      </c>
      <c r="E223" s="23" t="s">
        <v>324</v>
      </c>
      <c r="F223" s="22" t="s">
        <v>196</v>
      </c>
      <c r="G223" s="22"/>
      <c r="H223" s="22"/>
      <c r="I223" s="22"/>
      <c r="J223" s="22"/>
      <c r="K223" s="22"/>
      <c r="L223" s="22"/>
      <c r="M223" s="22"/>
      <c r="N223" s="22"/>
      <c r="O223" s="22"/>
      <c r="P223" s="22"/>
      <c r="Q223" s="22" t="s">
        <v>743</v>
      </c>
      <c r="R223" s="22"/>
      <c r="S223" s="22" t="s">
        <v>743</v>
      </c>
      <c r="T223" s="22"/>
      <c r="U223" s="22"/>
      <c r="V223" s="29"/>
    </row>
    <row r="224" spans="2:22" x14ac:dyDescent="0.35">
      <c r="B224" s="52" cm="1">
        <f t="array" aca="1" ref="B224" ca="1">FileSize(Folder&amp;Tests[[#This Row],[FileName]])</f>
        <v>37</v>
      </c>
      <c r="C224" s="68">
        <v>211</v>
      </c>
      <c r="D224" s="111" t="b">
        <v>1</v>
      </c>
      <c r="E224" s="23" t="s">
        <v>324</v>
      </c>
      <c r="F224" s="70" t="s">
        <v>196</v>
      </c>
      <c r="G224" s="70"/>
      <c r="H224" s="70"/>
      <c r="I224" s="70"/>
      <c r="J224" s="70"/>
      <c r="K224" s="70"/>
      <c r="L224" s="70"/>
      <c r="M224" s="70"/>
      <c r="N224" s="70"/>
      <c r="O224" s="70"/>
      <c r="P224" s="70"/>
      <c r="Q224" s="70"/>
      <c r="R224" s="70" t="s">
        <v>743</v>
      </c>
      <c r="S224" s="70" t="s">
        <v>743</v>
      </c>
      <c r="T224" s="70"/>
      <c r="U224" s="70"/>
      <c r="V224" s="71"/>
    </row>
    <row r="225" spans="2:22" x14ac:dyDescent="0.35">
      <c r="B225" s="52" cm="1">
        <f t="array" aca="1" ref="B225" ca="1">FileSize(Folder&amp;Tests[[#This Row],[FileName]])</f>
        <v>37</v>
      </c>
      <c r="C225" s="68">
        <v>212</v>
      </c>
      <c r="D225" s="111" t="b">
        <v>1</v>
      </c>
      <c r="E225" s="23" t="s">
        <v>324</v>
      </c>
      <c r="F225" s="70" t="s">
        <v>201</v>
      </c>
      <c r="G225" s="70"/>
      <c r="H225" s="70"/>
      <c r="I225" s="70"/>
      <c r="J225" s="70"/>
      <c r="K225" s="70"/>
      <c r="L225" s="70"/>
      <c r="M225" s="70"/>
      <c r="N225" s="70"/>
      <c r="O225" s="70"/>
      <c r="P225" s="70"/>
      <c r="Q225" s="70" t="s">
        <v>743</v>
      </c>
      <c r="R225" s="72" t="s">
        <v>744</v>
      </c>
      <c r="S225" s="70"/>
      <c r="T225" s="70"/>
      <c r="U225" s="70"/>
      <c r="V225" s="71"/>
    </row>
    <row r="226" spans="2:22" x14ac:dyDescent="0.35">
      <c r="B226" s="52" cm="1">
        <f t="array" aca="1" ref="B226" ca="1">FileSize(Folder&amp;Tests[[#This Row],[FileName]])</f>
        <v>37</v>
      </c>
      <c r="C226" s="68">
        <v>213</v>
      </c>
      <c r="D226" s="111" t="b">
        <v>1</v>
      </c>
      <c r="E226" s="23" t="s">
        <v>324</v>
      </c>
      <c r="F226" s="70" t="s">
        <v>196</v>
      </c>
      <c r="G226" s="70"/>
      <c r="H226" s="70"/>
      <c r="I226" s="70"/>
      <c r="J226" s="70"/>
      <c r="K226" s="70"/>
      <c r="L226" s="70"/>
      <c r="M226" s="70"/>
      <c r="N226" s="70"/>
      <c r="O226" s="70"/>
      <c r="P226" s="70"/>
      <c r="Q226" s="72" t="s">
        <v>745</v>
      </c>
      <c r="R226" s="70"/>
      <c r="S226" s="70"/>
      <c r="T226" s="70"/>
      <c r="U226" s="70"/>
      <c r="V226" s="71"/>
    </row>
    <row r="227" spans="2:22" x14ac:dyDescent="0.35">
      <c r="B227" s="52" cm="1">
        <f t="array" aca="1" ref="B227" ca="1">FileSize(Folder&amp;Tests[[#This Row],[FileName]])</f>
        <v>37</v>
      </c>
      <c r="C227" s="51">
        <v>214</v>
      </c>
      <c r="D227" s="110" t="b">
        <v>1</v>
      </c>
      <c r="E227" s="23" t="s">
        <v>324</v>
      </c>
      <c r="F227" s="22" t="s">
        <v>196</v>
      </c>
      <c r="G227" s="22"/>
      <c r="H227" s="22"/>
      <c r="I227" s="22"/>
      <c r="J227" s="22"/>
      <c r="K227" s="22"/>
      <c r="L227" s="22"/>
      <c r="M227" s="22"/>
      <c r="N227" s="22"/>
      <c r="O227" s="22"/>
      <c r="P227" s="22"/>
      <c r="Q227" s="22"/>
      <c r="R227" s="31" t="s">
        <v>745</v>
      </c>
      <c r="S227" s="22"/>
      <c r="T227" s="22"/>
      <c r="U227" s="22"/>
      <c r="V227" s="29"/>
    </row>
    <row r="228" spans="2:22" x14ac:dyDescent="0.35">
      <c r="B228" s="52" cm="1">
        <f t="array" aca="1" ref="B228" ca="1">FileSize(Folder&amp;Tests[[#This Row],[FileName]])</f>
        <v>37</v>
      </c>
      <c r="C228" s="51">
        <v>215</v>
      </c>
      <c r="D228" s="110" t="b">
        <v>1</v>
      </c>
      <c r="E228" s="23" t="s">
        <v>324</v>
      </c>
      <c r="F228" s="22" t="s">
        <v>196</v>
      </c>
      <c r="G228" s="22"/>
      <c r="H228" s="22"/>
      <c r="I228" s="22"/>
      <c r="J228" s="22"/>
      <c r="K228" s="22"/>
      <c r="L228" s="22"/>
      <c r="M228" s="22"/>
      <c r="N228" s="22"/>
      <c r="O228" s="22"/>
      <c r="P228" s="22"/>
      <c r="Q228" s="22"/>
      <c r="R228" s="22"/>
      <c r="S228" s="31" t="s">
        <v>745</v>
      </c>
      <c r="T228" s="22"/>
      <c r="U228" s="22"/>
      <c r="V228" s="29"/>
    </row>
    <row r="229" spans="2:22" x14ac:dyDescent="0.35">
      <c r="B229" s="52"/>
      <c r="C229" s="68">
        <v>216</v>
      </c>
      <c r="D229" s="111" t="b">
        <v>1</v>
      </c>
      <c r="E229" s="72" t="s">
        <v>746</v>
      </c>
      <c r="F229" s="70" t="s">
        <v>196</v>
      </c>
      <c r="G229" s="70"/>
      <c r="H229" s="70"/>
      <c r="I229" s="70"/>
      <c r="J229" s="70"/>
      <c r="K229" s="70"/>
      <c r="L229" s="70"/>
      <c r="M229" s="70"/>
      <c r="N229" s="70"/>
      <c r="O229" s="70"/>
      <c r="P229" s="70"/>
      <c r="Q229" s="70" t="s">
        <v>743</v>
      </c>
      <c r="R229" s="72" t="s">
        <v>744</v>
      </c>
      <c r="S229" s="70"/>
      <c r="T229" s="70"/>
      <c r="U229" s="70"/>
      <c r="V229" s="71"/>
    </row>
    <row r="230" spans="2:22" x14ac:dyDescent="0.35">
      <c r="B230" s="52" cm="1">
        <f t="array" aca="1" ref="B230" ca="1">FileSize(Folder&amp;Tests[[#This Row],[FileName]])</f>
        <v>37</v>
      </c>
      <c r="C230" s="68">
        <v>217</v>
      </c>
      <c r="D230" s="111" t="b">
        <v>1</v>
      </c>
      <c r="E230" s="23" t="s">
        <v>324</v>
      </c>
      <c r="F230" s="70" t="b">
        <v>1</v>
      </c>
      <c r="G230" s="70" t="b">
        <v>1</v>
      </c>
      <c r="H230" s="70"/>
      <c r="I230" s="70"/>
      <c r="J230" s="70"/>
      <c r="K230" s="70"/>
      <c r="L230" s="70"/>
      <c r="M230" s="70"/>
      <c r="N230" s="70"/>
      <c r="O230" s="70"/>
      <c r="P230" s="70"/>
      <c r="Q230" s="70"/>
      <c r="R230" s="70"/>
      <c r="S230" s="70"/>
      <c r="T230" s="70"/>
      <c r="U230" s="70"/>
      <c r="V230" s="71"/>
    </row>
    <row r="231" spans="2:22" x14ac:dyDescent="0.35">
      <c r="B231" s="52" cm="1">
        <f t="array" aca="1" ref="B231" ca="1">FileSize(Folder&amp;Tests[[#This Row],[FileName]])</f>
        <v>37</v>
      </c>
      <c r="C231" s="68">
        <v>218</v>
      </c>
      <c r="D231" s="111" t="b">
        <v>1</v>
      </c>
      <c r="E231" s="23" t="s">
        <v>324</v>
      </c>
      <c r="F231" s="70" t="b">
        <v>1</v>
      </c>
      <c r="G231" s="72" t="s">
        <v>81</v>
      </c>
      <c r="H231" s="70"/>
      <c r="I231" s="70"/>
      <c r="J231" s="70"/>
      <c r="K231" s="70"/>
      <c r="L231" s="70"/>
      <c r="M231" s="70"/>
      <c r="N231" s="70"/>
      <c r="O231" s="70"/>
      <c r="P231" s="70"/>
      <c r="Q231" s="70"/>
      <c r="R231" s="70"/>
      <c r="S231" s="70"/>
      <c r="T231" s="70"/>
      <c r="U231" s="70"/>
      <c r="V231" s="71"/>
    </row>
    <row r="232" spans="2:22" x14ac:dyDescent="0.35">
      <c r="B232" s="52" cm="1">
        <f t="array" aca="1" ref="B232" ca="1">FileSize(Folder&amp;Tests[[#This Row],[FileName]])</f>
        <v>37</v>
      </c>
      <c r="C232" s="68">
        <v>219</v>
      </c>
      <c r="D232" s="111" t="b">
        <v>1</v>
      </c>
      <c r="E232" s="23" t="s">
        <v>324</v>
      </c>
      <c r="F232" s="70" t="b">
        <v>1</v>
      </c>
      <c r="G232" s="70"/>
      <c r="H232" s="70"/>
      <c r="I232" s="70" t="s">
        <v>748</v>
      </c>
      <c r="J232" s="70"/>
      <c r="K232" s="70"/>
      <c r="L232" s="70"/>
      <c r="M232" s="70"/>
      <c r="N232" s="70"/>
      <c r="O232" s="70"/>
      <c r="P232" s="70"/>
      <c r="Q232" s="70"/>
      <c r="R232" s="70"/>
      <c r="S232" s="70"/>
      <c r="T232" s="70"/>
      <c r="U232" s="70"/>
      <c r="V232" s="71"/>
    </row>
    <row r="233" spans="2:22" x14ac:dyDescent="0.35">
      <c r="B233" s="52"/>
      <c r="C233" s="68">
        <v>220</v>
      </c>
      <c r="D233" s="111" t="b">
        <v>1</v>
      </c>
      <c r="E233" s="69" t="s">
        <v>749</v>
      </c>
      <c r="F233" s="70" t="b">
        <v>0</v>
      </c>
      <c r="G233" s="70"/>
      <c r="H233" s="70"/>
      <c r="I233" s="70"/>
      <c r="J233" s="70"/>
      <c r="K233" s="70"/>
      <c r="L233" s="70"/>
      <c r="M233" s="70"/>
      <c r="N233" s="70"/>
      <c r="O233" s="70"/>
      <c r="P233" s="70"/>
      <c r="Q233" s="70"/>
      <c r="R233" s="70"/>
      <c r="S233" s="70"/>
      <c r="T233" s="70"/>
      <c r="U233" s="70"/>
      <c r="V233" s="71"/>
    </row>
    <row r="234" spans="2:22" x14ac:dyDescent="0.35">
      <c r="B234" s="52" cm="1">
        <f t="array" aca="1" ref="B234" ca="1">FileSize(Folder&amp;Tests[[#This Row],[FileName]])</f>
        <v>37</v>
      </c>
      <c r="C234" s="68">
        <v>221</v>
      </c>
      <c r="D234" s="111" t="b">
        <v>1</v>
      </c>
      <c r="E234" s="23" t="s">
        <v>324</v>
      </c>
      <c r="F234" s="70"/>
      <c r="G234" s="70"/>
      <c r="H234" s="70"/>
      <c r="I234" s="70"/>
      <c r="J234" s="70"/>
      <c r="K234" s="70"/>
      <c r="L234" s="70"/>
      <c r="M234" s="70"/>
      <c r="N234" s="70"/>
      <c r="O234" s="70"/>
      <c r="P234" s="70"/>
      <c r="Q234" s="70"/>
      <c r="R234" s="70"/>
      <c r="S234" s="70"/>
      <c r="T234" s="70" t="s">
        <v>750</v>
      </c>
      <c r="U234" s="70"/>
      <c r="V234" s="71"/>
    </row>
    <row r="235" spans="2:22" x14ac:dyDescent="0.35">
      <c r="B235" s="52" cm="1">
        <f t="array" aca="1" ref="B235" ca="1">FileSize(Folder&amp;Tests[[#This Row],[FileName]])</f>
        <v>31</v>
      </c>
      <c r="C235" s="68">
        <v>222</v>
      </c>
      <c r="D235" s="111" t="b">
        <v>1</v>
      </c>
      <c r="E235" s="69" t="s">
        <v>751</v>
      </c>
      <c r="F235" s="70" t="b">
        <v>1</v>
      </c>
      <c r="G235" s="70"/>
      <c r="H235" s="70"/>
      <c r="I235" s="70"/>
      <c r="J235" s="70"/>
      <c r="K235" s="70"/>
      <c r="L235" s="70"/>
      <c r="M235" s="70"/>
      <c r="N235" s="70"/>
      <c r="O235" s="70"/>
      <c r="P235" s="70"/>
      <c r="Q235" s="70"/>
      <c r="R235" s="70"/>
      <c r="S235" s="70"/>
      <c r="T235" s="70"/>
      <c r="U235" s="70"/>
      <c r="V235" s="71"/>
    </row>
    <row r="236" spans="2:22" x14ac:dyDescent="0.35">
      <c r="B236" s="52" cm="1">
        <f t="array" aca="1" ref="B236" ca="1">FileSize(Folder&amp;Tests[[#This Row],[FileName]])</f>
        <v>31</v>
      </c>
      <c r="C236" s="68">
        <v>223</v>
      </c>
      <c r="D236" s="111" t="b">
        <v>1</v>
      </c>
      <c r="E236" s="69" t="s">
        <v>751</v>
      </c>
      <c r="F236" s="70" t="b">
        <v>1</v>
      </c>
      <c r="G236" s="70"/>
      <c r="H236" s="70"/>
      <c r="I236" s="70"/>
      <c r="J236" s="70"/>
      <c r="K236" s="70"/>
      <c r="L236" s="70"/>
      <c r="M236" s="70"/>
      <c r="N236" s="70"/>
      <c r="O236" s="70">
        <v>6</v>
      </c>
      <c r="P236" s="70">
        <v>6</v>
      </c>
      <c r="Q236" s="70"/>
      <c r="R236" s="70"/>
      <c r="S236" s="70"/>
      <c r="T236" s="70"/>
      <c r="U236" s="70"/>
      <c r="V236" s="71"/>
    </row>
    <row r="237" spans="2:22" x14ac:dyDescent="0.35">
      <c r="B237" s="52" cm="1">
        <f t="array" aca="1" ref="B237" ca="1">FileSize(Folder&amp;Tests[[#This Row],[FileName]])</f>
        <v>37</v>
      </c>
      <c r="C237" s="68">
        <v>224</v>
      </c>
      <c r="D237" s="111" t="b">
        <v>1</v>
      </c>
      <c r="E237" s="23" t="s">
        <v>324</v>
      </c>
      <c r="F237" s="70" t="b">
        <v>1</v>
      </c>
      <c r="G237" s="70"/>
      <c r="H237" s="70"/>
      <c r="I237" s="70"/>
      <c r="J237" s="70"/>
      <c r="K237" s="70" t="b">
        <v>1</v>
      </c>
      <c r="L237" s="70"/>
      <c r="M237" s="70">
        <v>10</v>
      </c>
      <c r="N237" s="70"/>
      <c r="O237" s="70"/>
      <c r="P237" s="70"/>
      <c r="Q237" s="70"/>
      <c r="R237" s="70"/>
      <c r="S237" s="70"/>
      <c r="T237" s="70"/>
      <c r="U237" s="70"/>
      <c r="V237" s="71"/>
    </row>
    <row r="238" spans="2:22" x14ac:dyDescent="0.35">
      <c r="B238" s="52"/>
      <c r="C238" s="68">
        <v>225</v>
      </c>
      <c r="D238" s="111" t="b">
        <v>1</v>
      </c>
      <c r="E238" s="72" t="s">
        <v>752</v>
      </c>
      <c r="F238" s="70" t="b">
        <v>1</v>
      </c>
      <c r="G238" s="70"/>
      <c r="H238" s="70"/>
      <c r="I238" s="70"/>
      <c r="J238" s="70"/>
      <c r="K238" s="70"/>
      <c r="L238" s="70"/>
      <c r="M238" s="70"/>
      <c r="N238" s="70"/>
      <c r="O238" s="70"/>
      <c r="P238" s="70"/>
      <c r="Q238" s="70"/>
      <c r="R238" s="70"/>
      <c r="S238" s="70"/>
      <c r="T238" s="70"/>
      <c r="U238" s="70"/>
      <c r="V238" s="71"/>
    </row>
    <row r="239" spans="2:22" x14ac:dyDescent="0.35">
      <c r="B239" s="52" cm="1">
        <f t="array" aca="1" ref="B239" ca="1">FileSize(Folder&amp;Tests[[#This Row],[FileName]])</f>
        <v>37</v>
      </c>
      <c r="C239" s="68">
        <v>226</v>
      </c>
      <c r="D239" s="111" t="b">
        <v>1</v>
      </c>
      <c r="E239" s="23" t="s">
        <v>324</v>
      </c>
      <c r="F239" s="70" t="b">
        <v>1</v>
      </c>
      <c r="G239" s="70"/>
      <c r="H239" s="70"/>
      <c r="I239" s="70"/>
      <c r="J239" s="70"/>
      <c r="K239" s="70"/>
      <c r="L239" s="70">
        <v>10</v>
      </c>
      <c r="M239" s="70"/>
      <c r="N239" s="70"/>
      <c r="O239" s="70"/>
      <c r="P239" s="70"/>
      <c r="Q239" s="70"/>
      <c r="R239" s="70"/>
      <c r="S239" s="70"/>
      <c r="T239" s="70"/>
      <c r="U239" s="70"/>
      <c r="V239" s="71"/>
    </row>
    <row r="240" spans="2:22" x14ac:dyDescent="0.35">
      <c r="B240" s="52" cm="1">
        <f t="array" aca="1" ref="B240" ca="1">FileSize(Folder&amp;Tests[[#This Row],[FileName]])</f>
        <v>37</v>
      </c>
      <c r="C240" s="68">
        <v>227</v>
      </c>
      <c r="D240" s="111" t="b">
        <v>1</v>
      </c>
      <c r="E240" s="23" t="s">
        <v>324</v>
      </c>
      <c r="F240" s="70" t="b">
        <v>1</v>
      </c>
      <c r="G240" s="70" t="b">
        <v>0</v>
      </c>
      <c r="H240" s="70"/>
      <c r="I240" s="70"/>
      <c r="J240" s="70"/>
      <c r="K240" s="70"/>
      <c r="L240" s="70">
        <v>10</v>
      </c>
      <c r="M240" s="70"/>
      <c r="N240" s="70"/>
      <c r="O240" s="70"/>
      <c r="P240" s="70"/>
      <c r="Q240" s="70"/>
      <c r="R240" s="70"/>
      <c r="S240" s="70"/>
      <c r="T240" s="70"/>
      <c r="U240" s="70"/>
      <c r="V240" s="71"/>
    </row>
    <row r="241" spans="2:22" x14ac:dyDescent="0.35">
      <c r="B241" s="73"/>
      <c r="C241" s="68">
        <v>228</v>
      </c>
      <c r="D241" s="111" t="b">
        <v>1</v>
      </c>
      <c r="E241" s="69" t="s">
        <v>754</v>
      </c>
      <c r="F241" s="70" t="b">
        <v>1</v>
      </c>
      <c r="G241" s="70"/>
      <c r="H241" s="70"/>
      <c r="I241" s="70"/>
      <c r="J241" s="70"/>
      <c r="K241" s="70"/>
      <c r="L241" s="70"/>
      <c r="M241" s="70"/>
      <c r="N241" s="70"/>
      <c r="O241" s="70"/>
      <c r="P241" s="70"/>
      <c r="Q241" s="70"/>
      <c r="R241" s="70"/>
      <c r="S241" s="70"/>
      <c r="T241" s="70"/>
      <c r="U241" s="70"/>
      <c r="V241" s="71"/>
    </row>
    <row r="242" spans="2:22" x14ac:dyDescent="0.35">
      <c r="B242" s="73"/>
      <c r="C242" s="68">
        <v>229</v>
      </c>
      <c r="D242" s="111" t="b">
        <v>1</v>
      </c>
      <c r="E242" s="23" t="s">
        <v>324</v>
      </c>
      <c r="F242" s="70" t="b">
        <v>1</v>
      </c>
      <c r="G242" s="70"/>
      <c r="H242" s="70"/>
      <c r="I242" s="70"/>
      <c r="J242" s="70"/>
      <c r="K242" s="70"/>
      <c r="L242" s="70"/>
      <c r="M242" s="70"/>
      <c r="N242" s="70"/>
      <c r="O242" s="70"/>
      <c r="P242" s="70"/>
      <c r="Q242" s="70" t="s">
        <v>755</v>
      </c>
      <c r="R242" s="70"/>
      <c r="S242" s="70"/>
      <c r="T242" s="70"/>
      <c r="U242" s="70"/>
      <c r="V242" s="71"/>
    </row>
    <row r="243" spans="2:22" x14ac:dyDescent="0.35">
      <c r="B243" s="73"/>
      <c r="C243" s="68">
        <v>230</v>
      </c>
      <c r="D243" s="111" t="b">
        <v>1</v>
      </c>
      <c r="E243" s="23" t="s">
        <v>324</v>
      </c>
      <c r="F243" s="70" t="b">
        <v>1</v>
      </c>
      <c r="G243" s="70"/>
      <c r="H243" s="70"/>
      <c r="I243" s="70"/>
      <c r="J243" s="70"/>
      <c r="K243" s="70"/>
      <c r="L243" s="70"/>
      <c r="M243" s="70"/>
      <c r="N243" s="70"/>
      <c r="O243" s="70"/>
      <c r="P243" s="70"/>
      <c r="Q243" s="76" t="s">
        <v>756</v>
      </c>
      <c r="R243" s="70"/>
      <c r="S243" s="70"/>
      <c r="T243" s="70"/>
      <c r="U243" s="70"/>
      <c r="V243" s="71"/>
    </row>
    <row r="244" spans="2:22" x14ac:dyDescent="0.35">
      <c r="B244" s="73"/>
      <c r="C244" s="68">
        <v>231</v>
      </c>
      <c r="D244" s="111" t="b">
        <v>1</v>
      </c>
      <c r="E244" s="23" t="s">
        <v>324</v>
      </c>
      <c r="F244" s="70" t="b">
        <v>1</v>
      </c>
      <c r="G244" s="70"/>
      <c r="H244" s="70"/>
      <c r="I244" s="70"/>
      <c r="J244" s="70"/>
      <c r="K244" s="70"/>
      <c r="L244" s="70"/>
      <c r="M244" s="70"/>
      <c r="N244" s="70"/>
      <c r="O244" s="70"/>
      <c r="P244" s="70"/>
      <c r="Q244" s="72" t="s">
        <v>330</v>
      </c>
      <c r="R244" s="70"/>
      <c r="S244" s="70"/>
      <c r="T244" s="70"/>
      <c r="U244" s="70"/>
      <c r="V244" s="71"/>
    </row>
    <row r="245" spans="2:22" x14ac:dyDescent="0.35">
      <c r="B245" s="73"/>
      <c r="C245" s="68">
        <v>232</v>
      </c>
      <c r="D245" s="111" t="b">
        <v>1</v>
      </c>
      <c r="E245" s="23" t="s">
        <v>331</v>
      </c>
      <c r="F245" s="24" t="s">
        <v>757</v>
      </c>
      <c r="G245" s="24"/>
      <c r="H245" s="24"/>
      <c r="I245" s="24" t="s">
        <v>262</v>
      </c>
      <c r="J245" s="70"/>
      <c r="K245" s="70"/>
      <c r="L245" s="70"/>
      <c r="M245" s="70"/>
      <c r="N245" s="70"/>
      <c r="O245" s="70">
        <v>2</v>
      </c>
      <c r="P245" s="70">
        <v>2</v>
      </c>
      <c r="Q245" s="70"/>
      <c r="R245" s="70"/>
      <c r="S245" s="70"/>
      <c r="T245" s="70"/>
      <c r="U245" s="70"/>
      <c r="V245" s="71"/>
    </row>
    <row r="246" spans="2:22" x14ac:dyDescent="0.35">
      <c r="B246" s="73"/>
      <c r="C246" s="68">
        <v>233</v>
      </c>
      <c r="D246" s="111" t="b">
        <v>1</v>
      </c>
      <c r="E246" s="69" t="s">
        <v>759</v>
      </c>
      <c r="F246" s="70" t="b">
        <v>1</v>
      </c>
      <c r="G246" s="70"/>
      <c r="H246" s="70"/>
      <c r="I246" s="70"/>
      <c r="J246" s="70"/>
      <c r="K246" s="70"/>
      <c r="L246" s="70"/>
      <c r="M246" s="70"/>
      <c r="N246" s="70"/>
      <c r="O246" s="70">
        <v>3</v>
      </c>
      <c r="P246" s="70">
        <v>3</v>
      </c>
      <c r="Q246" s="70"/>
      <c r="R246" s="70"/>
      <c r="S246" s="70"/>
      <c r="T246" s="70"/>
      <c r="U246" s="70"/>
      <c r="V246" s="71"/>
    </row>
    <row r="247" spans="2:22" x14ac:dyDescent="0.35">
      <c r="B247" s="73"/>
      <c r="C247" s="68">
        <v>234</v>
      </c>
      <c r="D247" s="111" t="b">
        <v>1</v>
      </c>
      <c r="E247" s="69" t="s">
        <v>759</v>
      </c>
      <c r="F247" s="70" t="b">
        <v>1</v>
      </c>
      <c r="G247" s="70"/>
      <c r="H247" s="70"/>
      <c r="I247" s="70"/>
      <c r="J247" s="70"/>
      <c r="K247" s="70"/>
      <c r="L247" s="70"/>
      <c r="M247" s="70">
        <v>1</v>
      </c>
      <c r="N247" s="70">
        <v>4</v>
      </c>
      <c r="O247" s="70">
        <v>4</v>
      </c>
      <c r="P247" s="70">
        <v>1</v>
      </c>
      <c r="Q247" s="70"/>
      <c r="R247" s="70"/>
      <c r="S247" s="70"/>
      <c r="T247" s="70"/>
      <c r="U247" s="70"/>
      <c r="V247" s="71"/>
    </row>
    <row r="248" spans="2:22" x14ac:dyDescent="0.35">
      <c r="B248" s="73"/>
      <c r="C248" s="68">
        <v>235</v>
      </c>
      <c r="D248" s="111" t="b">
        <v>1</v>
      </c>
      <c r="E248" s="69" t="s">
        <v>759</v>
      </c>
      <c r="F248" s="70" t="b">
        <v>1</v>
      </c>
      <c r="G248" s="70"/>
      <c r="H248" s="70"/>
      <c r="I248" s="70"/>
      <c r="J248" s="70"/>
      <c r="K248" s="70"/>
      <c r="L248" s="70"/>
      <c r="M248" s="70">
        <v>1</v>
      </c>
      <c r="N248" s="70">
        <v>5</v>
      </c>
      <c r="O248" s="70">
        <v>4</v>
      </c>
      <c r="P248" s="70"/>
      <c r="Q248" s="70"/>
      <c r="R248" s="70"/>
      <c r="S248" s="70"/>
      <c r="T248" s="70"/>
      <c r="U248" s="70"/>
      <c r="V248" s="71"/>
    </row>
    <row r="249" spans="2:22" x14ac:dyDescent="0.35">
      <c r="B249" s="73"/>
      <c r="C249" s="68">
        <v>236</v>
      </c>
      <c r="D249" s="111" t="b">
        <v>1</v>
      </c>
      <c r="E249" s="69" t="s">
        <v>787</v>
      </c>
      <c r="F249" s="70" t="b">
        <v>1</v>
      </c>
      <c r="G249" s="70"/>
      <c r="H249" s="70"/>
      <c r="I249" s="70" t="s">
        <v>262</v>
      </c>
      <c r="J249" s="70"/>
      <c r="K249" s="70"/>
      <c r="L249" s="70"/>
      <c r="M249" s="70"/>
      <c r="N249" s="70"/>
      <c r="O249" s="70"/>
      <c r="P249" s="70"/>
      <c r="Q249" s="70"/>
      <c r="R249" s="70"/>
      <c r="S249" s="70"/>
      <c r="T249" s="70"/>
      <c r="U249" s="70"/>
      <c r="V249" s="71"/>
    </row>
    <row r="250" spans="2:22" x14ac:dyDescent="0.35">
      <c r="B250" s="84"/>
      <c r="C250" s="68">
        <v>237</v>
      </c>
      <c r="D250" s="111" t="b">
        <v>1</v>
      </c>
      <c r="E250" s="23" t="s">
        <v>788</v>
      </c>
      <c r="F250" s="70" t="b">
        <v>1</v>
      </c>
      <c r="G250" s="22"/>
      <c r="H250" s="22"/>
      <c r="I250" s="70" t="s">
        <v>262</v>
      </c>
      <c r="J250" s="22"/>
      <c r="K250" s="22"/>
      <c r="L250" s="22"/>
      <c r="M250" s="22"/>
      <c r="N250" s="22"/>
      <c r="O250" s="22"/>
      <c r="P250" s="22"/>
      <c r="Q250" s="22"/>
      <c r="R250" s="22"/>
      <c r="S250" s="22"/>
      <c r="T250" s="22"/>
      <c r="U250" s="22"/>
      <c r="V250" s="29"/>
    </row>
    <row r="251" spans="2:22" x14ac:dyDescent="0.35">
      <c r="B251" s="84"/>
      <c r="C251" s="68">
        <v>238</v>
      </c>
      <c r="D251" s="111" t="b">
        <v>1</v>
      </c>
      <c r="E251" s="23" t="s">
        <v>789</v>
      </c>
      <c r="F251" s="70" t="b">
        <v>1</v>
      </c>
      <c r="G251" s="22"/>
      <c r="H251" s="22"/>
      <c r="I251" s="70" t="s">
        <v>262</v>
      </c>
      <c r="J251" s="22"/>
      <c r="K251" s="22"/>
      <c r="L251" s="22"/>
      <c r="M251" s="22"/>
      <c r="N251" s="22"/>
      <c r="O251" s="22"/>
      <c r="P251" s="22"/>
      <c r="Q251" s="22"/>
      <c r="R251" s="22"/>
      <c r="S251" s="22"/>
      <c r="T251" s="22"/>
      <c r="U251" s="22"/>
      <c r="V251" s="29"/>
    </row>
    <row r="252" spans="2:22" x14ac:dyDescent="0.35">
      <c r="B252" s="84"/>
      <c r="C252" s="68">
        <v>239</v>
      </c>
      <c r="D252" s="111" t="b">
        <v>1</v>
      </c>
      <c r="E252" s="23" t="s">
        <v>790</v>
      </c>
      <c r="F252" s="70" t="b">
        <v>1</v>
      </c>
      <c r="G252" s="22"/>
      <c r="H252" s="22"/>
      <c r="I252" s="70" t="s">
        <v>262</v>
      </c>
      <c r="J252" s="22"/>
      <c r="K252" s="22"/>
      <c r="L252" s="22"/>
      <c r="M252" s="22"/>
      <c r="N252" s="22"/>
      <c r="O252" s="22"/>
      <c r="P252" s="22"/>
      <c r="Q252" s="22"/>
      <c r="R252" s="22"/>
      <c r="S252" s="22"/>
      <c r="T252" s="22"/>
      <c r="U252" s="22"/>
      <c r="V252" s="29"/>
    </row>
    <row r="253" spans="2:22" x14ac:dyDescent="0.35">
      <c r="B253" s="84"/>
      <c r="C253" s="68">
        <v>240</v>
      </c>
      <c r="D253" s="111" t="b">
        <v>1</v>
      </c>
      <c r="E253" s="23" t="s">
        <v>791</v>
      </c>
      <c r="F253" s="70" t="b">
        <v>1</v>
      </c>
      <c r="G253" s="22"/>
      <c r="H253" s="22"/>
      <c r="I253" s="70" t="s">
        <v>262</v>
      </c>
      <c r="J253" s="22"/>
      <c r="K253" s="22"/>
      <c r="L253" s="22"/>
      <c r="M253" s="22"/>
      <c r="N253" s="22"/>
      <c r="O253" s="22"/>
      <c r="P253" s="22"/>
      <c r="Q253" s="22"/>
      <c r="R253" s="22"/>
      <c r="S253" s="22"/>
      <c r="T253" s="22"/>
      <c r="U253" s="22"/>
      <c r="V253" s="29"/>
    </row>
    <row r="254" spans="2:22" x14ac:dyDescent="0.35">
      <c r="B254" s="84"/>
      <c r="C254" s="68">
        <v>241</v>
      </c>
      <c r="D254" s="111" t="b">
        <v>1</v>
      </c>
      <c r="E254" s="23" t="s">
        <v>792</v>
      </c>
      <c r="F254" s="70" t="b">
        <v>1</v>
      </c>
      <c r="G254" s="22"/>
      <c r="H254" s="22"/>
      <c r="I254" s="70" t="s">
        <v>262</v>
      </c>
      <c r="J254" s="22"/>
      <c r="K254" s="22"/>
      <c r="L254" s="22"/>
      <c r="M254" s="22"/>
      <c r="N254" s="22"/>
      <c r="O254" s="22"/>
      <c r="P254" s="22"/>
      <c r="Q254" s="22"/>
      <c r="R254" s="22"/>
      <c r="S254" s="22"/>
      <c r="T254" s="22"/>
      <c r="U254" s="22"/>
      <c r="V254" s="29"/>
    </row>
    <row r="255" spans="2:22" x14ac:dyDescent="0.35">
      <c r="B255" s="84"/>
      <c r="C255" s="68">
        <v>242</v>
      </c>
      <c r="D255" s="111" t="b">
        <v>1</v>
      </c>
      <c r="E255" s="23" t="s">
        <v>793</v>
      </c>
      <c r="F255" s="70" t="b">
        <v>1</v>
      </c>
      <c r="G255" s="22"/>
      <c r="H255" s="22"/>
      <c r="I255" s="70" t="s">
        <v>262</v>
      </c>
      <c r="J255" s="22"/>
      <c r="K255" s="22"/>
      <c r="L255" s="22"/>
      <c r="M255" s="22"/>
      <c r="N255" s="22"/>
      <c r="O255" s="22"/>
      <c r="P255" s="22"/>
      <c r="Q255" s="22"/>
      <c r="R255" s="22"/>
      <c r="S255" s="22"/>
      <c r="T255" s="22"/>
      <c r="U255" s="22"/>
      <c r="V255" s="29"/>
    </row>
    <row r="256" spans="2:22" x14ac:dyDescent="0.35">
      <c r="B256" s="84"/>
      <c r="C256" s="68">
        <v>243</v>
      </c>
      <c r="D256" s="111" t="b">
        <v>1</v>
      </c>
      <c r="E256" s="23" t="s">
        <v>794</v>
      </c>
      <c r="F256" s="70" t="b">
        <v>1</v>
      </c>
      <c r="G256" s="22"/>
      <c r="H256" s="22"/>
      <c r="I256" s="70" t="s">
        <v>262</v>
      </c>
      <c r="J256" s="22"/>
      <c r="K256" s="22"/>
      <c r="L256" s="22"/>
      <c r="M256" s="22"/>
      <c r="N256" s="22"/>
      <c r="O256" s="22"/>
      <c r="P256" s="22"/>
      <c r="Q256" s="22"/>
      <c r="R256" s="22"/>
      <c r="S256" s="22"/>
      <c r="T256" s="22"/>
      <c r="U256" s="22"/>
      <c r="V256" s="29"/>
    </row>
    <row r="257" spans="2:22" x14ac:dyDescent="0.35">
      <c r="B257" s="84"/>
      <c r="C257" s="68">
        <v>244</v>
      </c>
      <c r="D257" s="111" t="b">
        <v>1</v>
      </c>
      <c r="E257" s="23" t="s">
        <v>795</v>
      </c>
      <c r="F257" s="70" t="b">
        <v>1</v>
      </c>
      <c r="G257" s="22"/>
      <c r="H257" s="22"/>
      <c r="I257" s="70" t="s">
        <v>262</v>
      </c>
      <c r="J257" s="22"/>
      <c r="K257" s="22"/>
      <c r="L257" s="22"/>
      <c r="M257" s="22"/>
      <c r="N257" s="22"/>
      <c r="O257" s="22"/>
      <c r="P257" s="22"/>
      <c r="Q257" s="22"/>
      <c r="R257" s="22"/>
      <c r="S257" s="22"/>
      <c r="T257" s="22"/>
      <c r="U257" s="22"/>
      <c r="V257" s="29"/>
    </row>
    <row r="258" spans="2:22" x14ac:dyDescent="0.35">
      <c r="B258" s="84"/>
      <c r="C258" s="68">
        <v>245</v>
      </c>
      <c r="D258" s="111" t="b">
        <v>1</v>
      </c>
      <c r="E258" s="23" t="s">
        <v>796</v>
      </c>
      <c r="F258" s="70" t="b">
        <v>1</v>
      </c>
      <c r="G258" s="22"/>
      <c r="H258" s="22"/>
      <c r="I258" s="70" t="s">
        <v>262</v>
      </c>
      <c r="J258" s="22"/>
      <c r="K258" s="22"/>
      <c r="L258" s="22"/>
      <c r="M258" s="22"/>
      <c r="N258" s="22"/>
      <c r="O258" s="22"/>
      <c r="P258" s="22"/>
      <c r="Q258" s="22"/>
      <c r="R258" s="22"/>
      <c r="S258" s="22"/>
      <c r="T258" s="22"/>
      <c r="U258" s="22"/>
      <c r="V258" s="29"/>
    </row>
    <row r="259" spans="2:22" x14ac:dyDescent="0.35">
      <c r="B259" s="84"/>
      <c r="C259" s="68">
        <v>246</v>
      </c>
      <c r="D259" s="111" t="b">
        <v>1</v>
      </c>
      <c r="E259" s="23" t="s">
        <v>797</v>
      </c>
      <c r="F259" s="70" t="b">
        <v>1</v>
      </c>
      <c r="G259" s="22"/>
      <c r="H259" s="22"/>
      <c r="I259" s="70" t="s">
        <v>262</v>
      </c>
      <c r="J259" s="22"/>
      <c r="K259" s="22"/>
      <c r="L259" s="22"/>
      <c r="M259" s="22"/>
      <c r="N259" s="22"/>
      <c r="O259" s="22"/>
      <c r="P259" s="22"/>
      <c r="Q259" s="22"/>
      <c r="R259" s="22"/>
      <c r="S259" s="22"/>
      <c r="T259" s="22"/>
      <c r="U259" s="22"/>
      <c r="V259" s="29"/>
    </row>
    <row r="260" spans="2:22" x14ac:dyDescent="0.35">
      <c r="B260" s="84"/>
      <c r="C260" s="68">
        <v>247</v>
      </c>
      <c r="D260" s="111" t="b">
        <v>1</v>
      </c>
      <c r="E260" s="23" t="s">
        <v>798</v>
      </c>
      <c r="F260" s="70" t="b">
        <v>1</v>
      </c>
      <c r="G260" s="22"/>
      <c r="H260" s="22"/>
      <c r="I260" s="70" t="s">
        <v>262</v>
      </c>
      <c r="J260" s="22"/>
      <c r="K260" s="22"/>
      <c r="L260" s="22"/>
      <c r="M260" s="22"/>
      <c r="N260" s="22"/>
      <c r="O260" s="22"/>
      <c r="P260" s="22"/>
      <c r="Q260" s="22"/>
      <c r="R260" s="22"/>
      <c r="S260" s="22"/>
      <c r="T260" s="22"/>
      <c r="U260" s="22"/>
      <c r="V260" s="29"/>
    </row>
    <row r="261" spans="2:22" x14ac:dyDescent="0.35">
      <c r="B261" s="73"/>
      <c r="C261" s="68">
        <v>248</v>
      </c>
      <c r="D261" s="111" t="b">
        <v>1</v>
      </c>
      <c r="E261" s="23" t="s">
        <v>799</v>
      </c>
      <c r="F261" s="70" t="b">
        <v>1</v>
      </c>
      <c r="G261" s="70"/>
      <c r="H261" s="70"/>
      <c r="I261" s="70"/>
      <c r="J261" s="70"/>
      <c r="K261" s="70"/>
      <c r="L261" s="70"/>
      <c r="M261" s="70"/>
      <c r="N261" s="70"/>
      <c r="O261" s="70"/>
      <c r="P261" s="70"/>
      <c r="Q261" s="70"/>
      <c r="R261" s="70"/>
      <c r="S261" s="70"/>
      <c r="T261" s="70"/>
      <c r="U261" s="70" t="s">
        <v>83</v>
      </c>
      <c r="V261" s="71"/>
    </row>
    <row r="262" spans="2:22" x14ac:dyDescent="0.35">
      <c r="B262" s="84"/>
      <c r="C262" s="68">
        <v>249</v>
      </c>
      <c r="D262" s="111" t="b">
        <v>1</v>
      </c>
      <c r="E262" s="31" t="s">
        <v>816</v>
      </c>
      <c r="F262" s="22" t="b">
        <v>0</v>
      </c>
      <c r="G262" s="22"/>
      <c r="H262" s="22"/>
      <c r="I262" s="22"/>
      <c r="J262" s="22"/>
      <c r="K262" s="22"/>
      <c r="L262" s="22"/>
      <c r="M262" s="22"/>
      <c r="N262" s="22">
        <v>2</v>
      </c>
      <c r="O262" s="22">
        <v>10</v>
      </c>
      <c r="P262" s="22"/>
      <c r="Q262" s="22"/>
      <c r="R262" s="22"/>
      <c r="S262" s="22"/>
      <c r="T262" s="22" t="s">
        <v>539</v>
      </c>
      <c r="U262" s="22"/>
      <c r="V262" s="29"/>
    </row>
    <row r="263" spans="2:22" x14ac:dyDescent="0.35">
      <c r="B263" s="85"/>
      <c r="C263" s="68">
        <v>250</v>
      </c>
      <c r="D263" s="111" t="b">
        <v>1</v>
      </c>
      <c r="E263" s="31" t="s">
        <v>817</v>
      </c>
      <c r="F263" s="22" t="b">
        <v>0</v>
      </c>
      <c r="G263" s="22"/>
      <c r="H263" s="22"/>
      <c r="I263" s="22"/>
      <c r="J263" s="22"/>
      <c r="K263" s="22"/>
      <c r="L263" s="22"/>
      <c r="M263" s="22"/>
      <c r="N263" s="22">
        <v>2</v>
      </c>
      <c r="O263" s="22">
        <v>10</v>
      </c>
      <c r="P263" s="22"/>
      <c r="Q263" s="22"/>
      <c r="R263" s="22"/>
      <c r="S263" s="22"/>
      <c r="T263" s="22"/>
      <c r="U263" s="22"/>
      <c r="V263" s="29"/>
    </row>
    <row r="264" spans="2:22" x14ac:dyDescent="0.35">
      <c r="B264" s="85"/>
      <c r="C264" s="68">
        <v>251</v>
      </c>
      <c r="D264" s="111" t="b">
        <v>1</v>
      </c>
      <c r="E264" s="31" t="s">
        <v>818</v>
      </c>
      <c r="F264" s="22" t="b">
        <v>0</v>
      </c>
      <c r="G264" s="22"/>
      <c r="H264" s="22"/>
      <c r="I264" s="22"/>
      <c r="J264" s="22"/>
      <c r="K264" s="22"/>
      <c r="L264" s="22"/>
      <c r="M264" s="22"/>
      <c r="N264" s="22">
        <v>2</v>
      </c>
      <c r="O264" s="22">
        <v>10</v>
      </c>
      <c r="P264" s="22"/>
      <c r="Q264" s="22"/>
      <c r="R264" s="22"/>
      <c r="S264" s="22"/>
      <c r="T264" s="22"/>
      <c r="U264" s="22"/>
      <c r="V264" s="29"/>
    </row>
    <row r="265" spans="2:22" x14ac:dyDescent="0.35">
      <c r="B265" s="85"/>
      <c r="C265" s="68">
        <v>252</v>
      </c>
      <c r="D265" s="111" t="b">
        <v>1</v>
      </c>
      <c r="E265" s="31" t="s">
        <v>819</v>
      </c>
      <c r="F265" s="22" t="b">
        <v>0</v>
      </c>
      <c r="G265" s="22"/>
      <c r="H265" s="22"/>
      <c r="I265" s="22"/>
      <c r="J265" s="22"/>
      <c r="K265" s="22"/>
      <c r="L265" s="22"/>
      <c r="M265" s="22"/>
      <c r="N265" s="22">
        <v>2</v>
      </c>
      <c r="O265" s="22">
        <v>10</v>
      </c>
      <c r="P265" s="22"/>
      <c r="Q265" s="22"/>
      <c r="R265" s="22"/>
      <c r="S265" s="22"/>
      <c r="T265" s="22"/>
      <c r="U265" s="22"/>
      <c r="V265" s="29"/>
    </row>
    <row r="266" spans="2:22" x14ac:dyDescent="0.35">
      <c r="B266" s="86"/>
      <c r="C266" s="68">
        <v>253</v>
      </c>
      <c r="D266" s="111" t="b">
        <v>1</v>
      </c>
      <c r="E266" s="72" t="s">
        <v>825</v>
      </c>
      <c r="F266" s="70" t="b">
        <v>0</v>
      </c>
      <c r="G266" s="70"/>
      <c r="H266" s="70"/>
      <c r="I266" s="70"/>
      <c r="J266" s="70"/>
      <c r="K266" s="70"/>
      <c r="L266" s="70"/>
      <c r="M266" s="70"/>
      <c r="N266" s="70">
        <v>2</v>
      </c>
      <c r="O266" s="70">
        <v>10</v>
      </c>
      <c r="P266" s="70"/>
      <c r="Q266" s="70"/>
      <c r="R266" s="70"/>
      <c r="S266" s="70"/>
      <c r="T266" s="70"/>
      <c r="U266" s="70"/>
      <c r="V266" s="71"/>
    </row>
    <row r="267" spans="2:22" x14ac:dyDescent="0.35">
      <c r="B267" s="73"/>
      <c r="C267" s="68">
        <v>254</v>
      </c>
      <c r="D267" s="111" t="b">
        <v>1</v>
      </c>
      <c r="E267" s="69" t="s">
        <v>852</v>
      </c>
      <c r="F267" s="70" t="b">
        <v>1</v>
      </c>
      <c r="G267" s="70"/>
      <c r="H267" s="70"/>
      <c r="I267" s="70"/>
      <c r="J267" s="70"/>
      <c r="K267" s="70" t="b">
        <v>0</v>
      </c>
      <c r="L267" s="70"/>
      <c r="M267" s="70"/>
      <c r="N267" s="70"/>
      <c r="O267" s="70"/>
      <c r="P267" s="70"/>
      <c r="Q267" s="70"/>
      <c r="R267" s="70"/>
      <c r="S267" s="70"/>
      <c r="T267" s="70"/>
      <c r="U267" s="70"/>
      <c r="V267" s="71"/>
    </row>
    <row r="268" spans="2:22" x14ac:dyDescent="0.35">
      <c r="B268" s="73"/>
      <c r="C268" s="68">
        <v>255</v>
      </c>
      <c r="D268" s="111" t="b">
        <v>1</v>
      </c>
      <c r="E268" s="69" t="s">
        <v>886</v>
      </c>
      <c r="F268" s="70" t="b">
        <v>1</v>
      </c>
      <c r="G268" s="70"/>
      <c r="H268" s="70"/>
      <c r="I268" s="70"/>
      <c r="J268" s="70"/>
      <c r="K268" s="70"/>
      <c r="L268" s="70"/>
      <c r="M268" s="70"/>
      <c r="N268" s="70" t="s">
        <v>884</v>
      </c>
      <c r="O268" s="70"/>
      <c r="P268" s="70">
        <v>2</v>
      </c>
      <c r="Q268" s="70"/>
      <c r="R268" s="70"/>
      <c r="S268" s="70"/>
      <c r="T268" s="70"/>
      <c r="U268" s="70"/>
      <c r="V268" s="71"/>
    </row>
    <row r="269" spans="2:22" x14ac:dyDescent="0.35">
      <c r="B269" s="73"/>
      <c r="C269" s="68">
        <v>256</v>
      </c>
      <c r="D269" s="111" t="b">
        <v>1</v>
      </c>
      <c r="E269" s="69" t="s">
        <v>886</v>
      </c>
      <c r="F269" s="70" t="b">
        <v>1</v>
      </c>
      <c r="G269" s="70"/>
      <c r="H269" s="70"/>
      <c r="I269" s="70"/>
      <c r="J269" s="70"/>
      <c r="K269" s="70"/>
      <c r="L269" s="70"/>
      <c r="M269" s="70"/>
      <c r="N269" s="70" t="s">
        <v>9</v>
      </c>
      <c r="O269" s="70"/>
      <c r="P269" s="70">
        <v>2</v>
      </c>
      <c r="Q269" s="70"/>
      <c r="R269" s="70"/>
      <c r="S269" s="70"/>
      <c r="T269" s="70"/>
      <c r="U269" s="70"/>
      <c r="V269" s="71"/>
    </row>
    <row r="270" spans="2:22" x14ac:dyDescent="0.35">
      <c r="B270" s="84"/>
      <c r="C270" s="51">
        <v>257</v>
      </c>
      <c r="D270" s="111" t="b">
        <v>1</v>
      </c>
      <c r="E270" s="69" t="s">
        <v>886</v>
      </c>
      <c r="F270" s="22" t="b">
        <v>1</v>
      </c>
      <c r="G270" s="22"/>
      <c r="H270" s="22"/>
      <c r="I270" s="22"/>
      <c r="J270" s="22"/>
      <c r="K270" s="22"/>
      <c r="L270" s="22"/>
      <c r="M270" s="22"/>
      <c r="N270" s="22">
        <v>1</v>
      </c>
      <c r="O270" s="22"/>
      <c r="P270" s="22" t="s">
        <v>884</v>
      </c>
      <c r="Q270" s="22"/>
      <c r="R270" s="22"/>
      <c r="S270" s="22"/>
      <c r="T270" s="22"/>
      <c r="U270" s="22"/>
      <c r="V270" s="29"/>
    </row>
    <row r="271" spans="2:22" x14ac:dyDescent="0.35">
      <c r="B271" s="73"/>
      <c r="C271" s="68">
        <v>258</v>
      </c>
      <c r="D271" s="111" t="b">
        <v>1</v>
      </c>
      <c r="E271" s="69" t="s">
        <v>886</v>
      </c>
      <c r="F271" s="70" t="b">
        <v>1</v>
      </c>
      <c r="G271" s="70"/>
      <c r="H271" s="70"/>
      <c r="I271" s="70"/>
      <c r="J271" s="70"/>
      <c r="K271" s="70"/>
      <c r="L271" s="70"/>
      <c r="M271" s="70"/>
      <c r="N271" s="70" t="s">
        <v>884</v>
      </c>
      <c r="O271" s="70"/>
      <c r="P271" s="70" t="s">
        <v>885</v>
      </c>
      <c r="Q271" s="70"/>
      <c r="R271" s="70"/>
      <c r="S271" s="70"/>
      <c r="T271" s="70"/>
      <c r="U271" s="70"/>
      <c r="V271" s="71"/>
    </row>
    <row r="272" spans="2:22" x14ac:dyDescent="0.35">
      <c r="B272" s="73"/>
      <c r="C272" s="68">
        <v>259</v>
      </c>
      <c r="D272" s="111" t="b">
        <v>1</v>
      </c>
      <c r="E272" s="69" t="s">
        <v>886</v>
      </c>
      <c r="F272" s="70" t="b">
        <v>1</v>
      </c>
      <c r="G272" s="70"/>
      <c r="H272" s="70"/>
      <c r="I272" s="70"/>
      <c r="J272" s="70"/>
      <c r="K272" s="70"/>
      <c r="L272" s="70"/>
      <c r="M272" s="70"/>
      <c r="N272" s="70" t="s">
        <v>885</v>
      </c>
      <c r="O272" s="70"/>
      <c r="P272" s="70" t="s">
        <v>884</v>
      </c>
      <c r="Q272" s="70"/>
      <c r="R272" s="70"/>
      <c r="S272" s="70"/>
      <c r="T272" s="70"/>
      <c r="U272" s="70"/>
      <c r="V272" s="71"/>
    </row>
    <row r="273" spans="2:22" x14ac:dyDescent="0.35">
      <c r="B273" s="73"/>
      <c r="C273" s="68">
        <v>260</v>
      </c>
      <c r="D273" s="111" t="b">
        <v>1</v>
      </c>
      <c r="E273" s="69" t="s">
        <v>886</v>
      </c>
      <c r="F273" s="70" t="b">
        <v>1</v>
      </c>
      <c r="G273" s="70"/>
      <c r="H273" s="70"/>
      <c r="I273" s="70"/>
      <c r="J273" s="70"/>
      <c r="K273" s="70"/>
      <c r="L273" s="70"/>
      <c r="M273" s="70"/>
      <c r="N273" s="70">
        <v>1</v>
      </c>
      <c r="O273" s="70"/>
      <c r="P273" s="70" t="e">
        <f>1/0</f>
        <v>#DIV/0!</v>
      </c>
      <c r="Q273" s="70"/>
      <c r="R273" s="70"/>
      <c r="S273" s="70"/>
      <c r="T273" s="70"/>
      <c r="U273" s="70"/>
      <c r="V273" s="71"/>
    </row>
    <row r="274" spans="2:22" x14ac:dyDescent="0.35">
      <c r="B274" s="73"/>
      <c r="C274" s="68">
        <v>261</v>
      </c>
      <c r="D274" s="111" t="b">
        <v>1</v>
      </c>
      <c r="E274" s="69" t="s">
        <v>887</v>
      </c>
      <c r="F274" s="70" t="b">
        <v>1</v>
      </c>
      <c r="G274" s="70"/>
      <c r="H274" s="70"/>
      <c r="I274" s="70"/>
      <c r="J274" s="70"/>
      <c r="K274" s="70" t="b">
        <v>1</v>
      </c>
      <c r="L274" s="70"/>
      <c r="M274" s="70"/>
      <c r="N274" s="70" t="s">
        <v>884</v>
      </c>
      <c r="O274" s="70"/>
      <c r="P274" s="70">
        <v>2</v>
      </c>
      <c r="Q274" s="70"/>
      <c r="R274" s="70"/>
      <c r="S274" s="70"/>
      <c r="T274" s="70"/>
      <c r="U274" s="70"/>
      <c r="V274" s="71"/>
    </row>
    <row r="275" spans="2:22" x14ac:dyDescent="0.35">
      <c r="B275" s="73"/>
      <c r="C275" s="92">
        <v>262</v>
      </c>
      <c r="D275" s="112" t="b">
        <v>1</v>
      </c>
      <c r="E275" s="31" t="s">
        <v>888</v>
      </c>
      <c r="F275" s="94" t="b">
        <v>1</v>
      </c>
      <c r="G275" s="70"/>
      <c r="H275" s="70"/>
      <c r="I275" s="70"/>
      <c r="J275" s="70" t="s">
        <v>43</v>
      </c>
      <c r="K275" s="70" t="b">
        <v>1</v>
      </c>
      <c r="L275" s="70"/>
      <c r="M275" s="70"/>
      <c r="N275" s="70">
        <v>1</v>
      </c>
      <c r="O275" s="70"/>
      <c r="P275" s="70" t="s">
        <v>884</v>
      </c>
      <c r="Q275" s="70"/>
      <c r="R275" s="70"/>
      <c r="S275" s="70"/>
      <c r="T275" s="70"/>
      <c r="U275" s="70"/>
      <c r="V275" s="71"/>
    </row>
    <row r="276" spans="2:22" x14ac:dyDescent="0.35">
      <c r="B276" s="84"/>
      <c r="C276" s="93">
        <v>263</v>
      </c>
      <c r="D276" s="112" t="b">
        <v>1</v>
      </c>
      <c r="E276" s="69" t="s">
        <v>886</v>
      </c>
      <c r="F276" s="95" t="b">
        <v>1</v>
      </c>
      <c r="G276" s="22"/>
      <c r="H276" s="22"/>
      <c r="I276" s="22"/>
      <c r="J276" s="22"/>
      <c r="K276" s="22"/>
      <c r="L276" s="22"/>
      <c r="M276" s="22"/>
      <c r="N276" s="22">
        <v>1.5</v>
      </c>
      <c r="O276" s="22"/>
      <c r="P276" s="22"/>
      <c r="Q276" s="22"/>
      <c r="R276" s="22"/>
      <c r="S276" s="22"/>
      <c r="T276" s="22"/>
      <c r="U276" s="22"/>
      <c r="V276" s="29"/>
    </row>
    <row r="277" spans="2:22" x14ac:dyDescent="0.35">
      <c r="B277" s="84"/>
      <c r="C277" s="51">
        <v>264</v>
      </c>
      <c r="D277" s="111" t="b">
        <v>1</v>
      </c>
      <c r="E277" s="69" t="s">
        <v>886</v>
      </c>
      <c r="F277" s="22" t="b">
        <v>1</v>
      </c>
      <c r="G277" s="22"/>
      <c r="H277" s="22"/>
      <c r="I277" s="22"/>
      <c r="J277" s="22"/>
      <c r="K277" s="22"/>
      <c r="L277" s="22"/>
      <c r="M277" s="22"/>
      <c r="N277" s="22" t="e">
        <f>1/0</f>
        <v>#DIV/0!</v>
      </c>
      <c r="O277" s="22"/>
      <c r="P277" s="22"/>
      <c r="Q277" s="22"/>
      <c r="R277" s="22"/>
      <c r="S277" s="22"/>
      <c r="T277" s="22"/>
      <c r="U277" s="22"/>
      <c r="V277" s="29"/>
    </row>
    <row r="278" spans="2:22" x14ac:dyDescent="0.35">
      <c r="B278" s="73"/>
      <c r="C278" s="68">
        <v>265</v>
      </c>
      <c r="D278" s="111" t="b">
        <v>1</v>
      </c>
      <c r="E278" s="69" t="s">
        <v>886</v>
      </c>
      <c r="F278" s="70" t="b">
        <v>1</v>
      </c>
      <c r="G278" s="70"/>
      <c r="H278" s="70"/>
      <c r="I278" s="70"/>
      <c r="J278" s="70"/>
      <c r="K278" s="70"/>
      <c r="L278" s="70"/>
      <c r="M278" s="70"/>
      <c r="N278" s="70">
        <v>1</v>
      </c>
      <c r="O278" s="70"/>
      <c r="P278" s="70">
        <v>2.5</v>
      </c>
      <c r="Q278" s="70"/>
      <c r="R278" s="70"/>
      <c r="S278" s="70"/>
      <c r="T278" s="70"/>
      <c r="U278" s="70"/>
      <c r="V278" s="71"/>
    </row>
    <row r="279" spans="2:22" x14ac:dyDescent="0.35">
      <c r="B279" s="73"/>
      <c r="C279" s="68">
        <v>266</v>
      </c>
      <c r="D279" s="111" t="b">
        <v>1</v>
      </c>
      <c r="E279" s="72" t="s">
        <v>893</v>
      </c>
      <c r="F279" s="70" t="b">
        <v>1</v>
      </c>
      <c r="G279" s="70"/>
      <c r="H279" s="70"/>
      <c r="I279" s="70" t="s">
        <v>241</v>
      </c>
      <c r="J279" s="70"/>
      <c r="K279" s="70"/>
      <c r="L279" s="70"/>
      <c r="M279" s="70">
        <v>2</v>
      </c>
      <c r="N279" s="70">
        <v>1</v>
      </c>
      <c r="O279" s="70"/>
      <c r="P279" s="70">
        <v>1</v>
      </c>
      <c r="Q279" s="70"/>
      <c r="R279" s="70"/>
      <c r="S279" s="70"/>
      <c r="T279" s="70"/>
      <c r="U279" s="70"/>
      <c r="V279" s="71"/>
    </row>
    <row r="280" spans="2:22" x14ac:dyDescent="0.35">
      <c r="B280" s="84"/>
      <c r="C280" s="51">
        <v>267</v>
      </c>
      <c r="D280" s="111" t="b">
        <v>1</v>
      </c>
      <c r="E280" s="72" t="s">
        <v>894</v>
      </c>
      <c r="F280" s="70" t="b">
        <v>1</v>
      </c>
      <c r="G280" s="22"/>
      <c r="H280" s="22"/>
      <c r="I280" s="22" t="s">
        <v>244</v>
      </c>
      <c r="J280" s="22"/>
      <c r="K280" s="22"/>
      <c r="L280" s="22"/>
      <c r="M280" s="70">
        <v>2</v>
      </c>
      <c r="N280" s="70">
        <v>1</v>
      </c>
      <c r="O280" s="70"/>
      <c r="P280" s="70">
        <v>1</v>
      </c>
      <c r="Q280" s="22"/>
      <c r="R280" s="22"/>
      <c r="S280" s="22"/>
      <c r="T280" s="22"/>
      <c r="U280" s="22"/>
      <c r="V280" s="29"/>
    </row>
    <row r="281" spans="2:22" x14ac:dyDescent="0.35">
      <c r="B281" s="73"/>
      <c r="C281" s="68">
        <v>268</v>
      </c>
      <c r="D281" s="111" t="b">
        <v>1</v>
      </c>
      <c r="E281" s="72" t="s">
        <v>895</v>
      </c>
      <c r="F281" s="70" t="b">
        <v>1</v>
      </c>
      <c r="G281" s="70"/>
      <c r="H281" s="70"/>
      <c r="I281" s="70" t="s">
        <v>246</v>
      </c>
      <c r="J281" s="70"/>
      <c r="K281" s="70"/>
      <c r="L281" s="70"/>
      <c r="M281" s="70">
        <v>2</v>
      </c>
      <c r="N281" s="70">
        <v>1</v>
      </c>
      <c r="O281" s="70"/>
      <c r="P281" s="70">
        <v>1</v>
      </c>
      <c r="Q281" s="70"/>
      <c r="R281" s="70"/>
      <c r="S281" s="70"/>
      <c r="T281" s="70"/>
      <c r="U281" s="70"/>
      <c r="V281" s="71"/>
    </row>
    <row r="282" spans="2:22" x14ac:dyDescent="0.35">
      <c r="B282" s="73"/>
      <c r="C282" s="68">
        <v>269</v>
      </c>
      <c r="D282" s="111" t="b">
        <v>1</v>
      </c>
      <c r="E282" s="72" t="s">
        <v>974</v>
      </c>
      <c r="F282" s="70" t="b">
        <v>1</v>
      </c>
      <c r="G282" s="70" t="s">
        <v>773</v>
      </c>
      <c r="H282" s="70"/>
      <c r="I282" s="70"/>
      <c r="J282" s="70"/>
      <c r="K282" s="70"/>
      <c r="L282" s="70"/>
      <c r="M282" s="70">
        <v>1</v>
      </c>
      <c r="N282" s="70">
        <v>1</v>
      </c>
      <c r="O282" s="70"/>
      <c r="P282" s="70">
        <v>9</v>
      </c>
      <c r="Q282" s="70"/>
      <c r="R282" s="70"/>
      <c r="S282" s="70"/>
      <c r="T282" s="70"/>
      <c r="U282" s="70"/>
      <c r="V282" s="71"/>
    </row>
    <row r="283" spans="2:22" x14ac:dyDescent="0.35">
      <c r="B283" s="113"/>
      <c r="C283" s="68">
        <v>270</v>
      </c>
      <c r="D283" s="111" t="b">
        <v>1</v>
      </c>
      <c r="E283" s="72" t="s">
        <v>978</v>
      </c>
      <c r="F283" s="70" t="b">
        <v>1</v>
      </c>
      <c r="G283" s="70"/>
      <c r="H283" s="70"/>
      <c r="I283" s="70" t="s">
        <v>282</v>
      </c>
      <c r="J283" s="70"/>
      <c r="K283" s="70"/>
      <c r="L283" s="70"/>
      <c r="M283" s="70">
        <v>2</v>
      </c>
      <c r="N283" s="70">
        <v>1</v>
      </c>
      <c r="O283" s="70"/>
      <c r="P283" s="70">
        <v>1</v>
      </c>
      <c r="Q283" s="70"/>
      <c r="R283" s="70"/>
      <c r="S283" s="70"/>
      <c r="T283" s="70"/>
      <c r="U283" s="70"/>
      <c r="V283" s="71"/>
    </row>
    <row r="284" spans="2:22" x14ac:dyDescent="0.35">
      <c r="B284" s="73"/>
      <c r="C284" s="68">
        <v>271</v>
      </c>
      <c r="D284" s="111" t="b">
        <v>1</v>
      </c>
      <c r="E284" s="72" t="s">
        <v>979</v>
      </c>
      <c r="F284" s="70" t="b">
        <v>1</v>
      </c>
      <c r="G284" s="70" t="s">
        <v>83</v>
      </c>
      <c r="H284" s="70"/>
      <c r="I284" s="70" t="s">
        <v>282</v>
      </c>
      <c r="J284" s="70"/>
      <c r="K284" s="70"/>
      <c r="L284" s="70"/>
      <c r="M284" s="70">
        <v>1</v>
      </c>
      <c r="N284" s="70">
        <v>1</v>
      </c>
      <c r="O284" s="70"/>
      <c r="P284" s="70">
        <v>1</v>
      </c>
      <c r="Q284" s="70"/>
      <c r="R284" s="70"/>
      <c r="S284" s="70"/>
      <c r="T284" s="70"/>
      <c r="U284" s="70"/>
      <c r="V284" s="71"/>
    </row>
    <row r="285" spans="2:22" x14ac:dyDescent="0.35">
      <c r="B285" s="73"/>
      <c r="C285" s="68">
        <v>272</v>
      </c>
      <c r="D285" s="111" t="b">
        <v>1</v>
      </c>
      <c r="E285" s="69" t="s">
        <v>988</v>
      </c>
      <c r="F285" s="70" t="s">
        <v>987</v>
      </c>
      <c r="G285" s="70"/>
      <c r="H285" s="70"/>
      <c r="I285" s="70"/>
      <c r="J285" s="70"/>
      <c r="K285" s="70"/>
      <c r="L285" s="70"/>
      <c r="M285" s="70">
        <v>1</v>
      </c>
      <c r="N285" s="70">
        <v>1</v>
      </c>
      <c r="O285" s="70">
        <v>0</v>
      </c>
      <c r="P285" s="70">
        <v>0</v>
      </c>
      <c r="Q285" s="70"/>
      <c r="R285" s="70"/>
      <c r="S285" s="70"/>
      <c r="T285" s="70"/>
      <c r="U285" s="70"/>
      <c r="V285" s="71"/>
    </row>
    <row r="286" spans="2:22" x14ac:dyDescent="0.35">
      <c r="B286" s="84"/>
      <c r="C286" s="51">
        <v>273</v>
      </c>
      <c r="D286" s="111" t="b">
        <v>1</v>
      </c>
      <c r="E286" s="69" t="s">
        <v>988</v>
      </c>
      <c r="F286" s="22" t="s">
        <v>989</v>
      </c>
      <c r="G286" s="22"/>
      <c r="H286" s="22"/>
      <c r="I286" s="22"/>
      <c r="J286" s="22"/>
      <c r="K286" s="22"/>
      <c r="L286" s="22"/>
      <c r="M286" s="70">
        <v>1</v>
      </c>
      <c r="N286" s="70">
        <v>1</v>
      </c>
      <c r="O286" s="70">
        <v>0</v>
      </c>
      <c r="P286" s="70">
        <v>0</v>
      </c>
      <c r="Q286" s="22"/>
      <c r="R286" s="22"/>
      <c r="S286" s="22"/>
      <c r="T286" s="22"/>
      <c r="U286" s="22"/>
      <c r="V286" s="29"/>
    </row>
    <row r="287" spans="2:22" x14ac:dyDescent="0.35">
      <c r="B287" s="84"/>
      <c r="C287" s="51">
        <v>274</v>
      </c>
      <c r="D287" s="111" t="b">
        <v>1</v>
      </c>
      <c r="E287" s="69" t="s">
        <v>988</v>
      </c>
      <c r="F287" t="s">
        <v>990</v>
      </c>
      <c r="G287" s="22"/>
      <c r="H287" s="22"/>
      <c r="I287" s="22"/>
      <c r="J287" s="22"/>
      <c r="K287" s="22"/>
      <c r="L287" s="22"/>
      <c r="M287" s="70">
        <v>1</v>
      </c>
      <c r="N287" s="70">
        <v>1</v>
      </c>
      <c r="O287" s="70">
        <v>0</v>
      </c>
      <c r="P287" s="70">
        <v>0</v>
      </c>
      <c r="Q287" s="22"/>
      <c r="R287" s="22"/>
      <c r="S287" s="22"/>
      <c r="T287" s="22"/>
      <c r="U287" s="22"/>
      <c r="V287" s="29"/>
    </row>
  </sheetData>
  <sheetProtection sheet="1" objects="1" scenarios="1"/>
  <sortState xmlns:xlrd2="http://schemas.microsoft.com/office/spreadsheetml/2017/richdata2" ref="B21:V172">
    <sortCondition ref="B21:B172"/>
  </sortState>
  <mergeCells count="21">
    <mergeCell ref="R7:R12"/>
    <mergeCell ref="S7:S12"/>
    <mergeCell ref="T7:T12"/>
    <mergeCell ref="U7:U12"/>
    <mergeCell ref="V7:V12"/>
    <mergeCell ref="B7:B12"/>
    <mergeCell ref="C7:C12"/>
    <mergeCell ref="E7:E12"/>
    <mergeCell ref="F7:F12"/>
    <mergeCell ref="G7:G12"/>
    <mergeCell ref="D7:D12"/>
    <mergeCell ref="H7:H12"/>
    <mergeCell ref="I7:I12"/>
    <mergeCell ref="N7:N12"/>
    <mergeCell ref="O7:O12"/>
    <mergeCell ref="P7:P12"/>
    <mergeCell ref="Q7:Q12"/>
    <mergeCell ref="J7:J12"/>
    <mergeCell ref="K7:K12"/>
    <mergeCell ref="L7:L12"/>
    <mergeCell ref="M7:M12"/>
  </mergeCells>
  <conditionalFormatting sqref="AC6:AC11">
    <cfRule type="expression" dxfId="67" priority="113">
      <formula>ISLOGICAL(AC6)</formula>
    </cfRule>
    <cfRule type="expression" dxfId="66" priority="114">
      <formula>ISNUMBER(AC6)</formula>
    </cfRule>
    <cfRule type="expression" dxfId="65" priority="115">
      <formula>ISNUMBER(SEARCH("""",AC6))</formula>
    </cfRule>
    <cfRule type="expression" dxfId="64" priority="116">
      <formula>ISTEXT(AC6)</formula>
    </cfRule>
    <cfRule type="expression" dxfId="63" priority="117">
      <formula>ISERROR(AC6)</formula>
    </cfRule>
  </conditionalFormatting>
  <conditionalFormatting sqref="B262 C262:C265 B14:C261 F256:V262 E256:E265 E14:V255">
    <cfRule type="expression" dxfId="62" priority="155">
      <formula>$C14=$C$4</formula>
    </cfRule>
  </conditionalFormatting>
  <conditionalFormatting sqref="G3">
    <cfRule type="expression" dxfId="61" priority="54">
      <formula>$G$3&gt;0</formula>
    </cfRule>
  </conditionalFormatting>
  <conditionalFormatting sqref="AB14:AP49">
    <cfRule type="expression" dxfId="60" priority="17">
      <formula>ISNUMBER(AB14)</formula>
    </cfRule>
    <cfRule type="expression" dxfId="59" priority="18">
      <formula>ISLOGICAL(AB14)</formula>
    </cfRule>
    <cfRule type="expression" dxfId="58" priority="19">
      <formula>ISERROR(AB14)</formula>
    </cfRule>
    <cfRule type="expression" dxfId="57" priority="20">
      <formula>ISNUMBER(SEARCH(CHAR(10),AB14))</formula>
    </cfRule>
    <cfRule type="expression" dxfId="56" priority="21">
      <formula>ISNUMBER(SEARCH("""",AB14))</formula>
    </cfRule>
    <cfRule type="expression" dxfId="55" priority="22">
      <formula>ISTEXT(AB14)</formula>
    </cfRule>
  </conditionalFormatting>
  <conditionalFormatting sqref="AB12:AP12">
    <cfRule type="expression" dxfId="54" priority="11">
      <formula>ISNUMBER(AB12)</formula>
    </cfRule>
    <cfRule type="expression" dxfId="53" priority="12">
      <formula>ISLOGICAL(AB12)</formula>
    </cfRule>
    <cfRule type="expression" dxfId="52" priority="13">
      <formula>ISERROR(AB12)</formula>
    </cfRule>
    <cfRule type="expression" dxfId="51" priority="14">
      <formula>ISNUMBER(SEARCH(CHAR(10),AB12))</formula>
    </cfRule>
    <cfRule type="expression" dxfId="50" priority="15">
      <formula>ISNUMBER(SEARCH("""",AB12))</formula>
    </cfRule>
    <cfRule type="expression" dxfId="49" priority="16">
      <formula>ISTEXT(AB12)</formula>
    </cfRule>
  </conditionalFormatting>
  <conditionalFormatting sqref="Z14:Z49">
    <cfRule type="expression" dxfId="48" priority="5">
      <formula>ISNUMBER(Z14)</formula>
    </cfRule>
    <cfRule type="expression" dxfId="47" priority="6">
      <formula>ISLOGICAL(Z14)</formula>
    </cfRule>
    <cfRule type="expression" dxfId="46" priority="7">
      <formula>ISERROR(Z14)</formula>
    </cfRule>
    <cfRule type="expression" dxfId="45" priority="8">
      <formula>ISNUMBER(SEARCH(CHAR(10),Z14))</formula>
    </cfRule>
    <cfRule type="expression" dxfId="44" priority="9">
      <formula>ISNUMBER(SEARCH("""",Z14))</formula>
    </cfRule>
    <cfRule type="expression" dxfId="43" priority="10">
      <formula>ISTEXT(Z14)</formula>
    </cfRule>
  </conditionalFormatting>
  <conditionalFormatting sqref="D14:D287">
    <cfRule type="cellIs" dxfId="42" priority="1" stopIfTrue="1" operator="equal">
      <formula>FALSE</formula>
    </cfRule>
    <cfRule type="cellIs" dxfId="41" priority="2" stopIfTrue="1" operator="equal">
      <formula>TRUE</formula>
    </cfRule>
    <cfRule type="cellIs" dxfId="40" priority="3" operator="notEqual">
      <formula>TRUE</formula>
    </cfRule>
  </conditionalFormatting>
  <dataValidations count="1">
    <dataValidation type="list" allowBlank="1" showInputMessage="1" showErrorMessage="1" sqref="D14:D287" xr:uid="{7559AF69-BB23-40EB-BFCF-372F16B58BC0}">
      <formula1>"TRUE,FALSE"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25" r:id="rId4" name="Button 29">
              <controlPr defaultSize="0" print="0" autoFill="0" autoPict="0" macro="[0]!RunTests">
                <anchor moveWithCells="1">
                  <from>
                    <xdr:col>17</xdr:col>
                    <xdr:colOff>209550</xdr:colOff>
                    <xdr:row>1</xdr:row>
                    <xdr:rowOff>0</xdr:rowOff>
                  </from>
                  <to>
                    <xdr:col>19</xdr:col>
                    <xdr:colOff>298450</xdr:colOff>
                    <xdr:row>3</xdr:row>
                    <xdr:rowOff>0</xdr:rowOff>
                  </to>
                </anchor>
              </controlPr>
            </control>
          </mc:Choice>
        </mc:AlternateContent>
        <mc:AlternateContent xmlns:mc="http://schemas.openxmlformats.org/markup-compatibility/2006">
          <mc:Choice Requires="x14">
            <control shapeId="4131" r:id="rId5" name="Button 35">
              <controlPr defaultSize="0" print="0" autoFill="0" autoPict="0" macro="[0]!SwitchAllTrue">
                <anchor moveWithCells="1">
                  <from>
                    <xdr:col>11</xdr:col>
                    <xdr:colOff>374650</xdr:colOff>
                    <xdr:row>1</xdr:row>
                    <xdr:rowOff>0</xdr:rowOff>
                  </from>
                  <to>
                    <xdr:col>14</xdr:col>
                    <xdr:colOff>50800</xdr:colOff>
                    <xdr:row>3</xdr:row>
                    <xdr:rowOff>0</xdr:rowOff>
                  </to>
                </anchor>
              </controlPr>
            </control>
          </mc:Choice>
        </mc:AlternateContent>
        <mc:AlternateContent xmlns:mc="http://schemas.openxmlformats.org/markup-compatibility/2006">
          <mc:Choice Requires="x14">
            <control shapeId="4132" r:id="rId6" name="Button 36">
              <controlPr defaultSize="0" print="0" autoFill="0" autoPict="0" macro="[0]!SwitchAllFalse">
                <anchor moveWithCells="1">
                  <from>
                    <xdr:col>15</xdr:col>
                    <xdr:colOff>0</xdr:colOff>
                    <xdr:row>1</xdr:row>
                    <xdr:rowOff>0</xdr:rowOff>
                  </from>
                  <to>
                    <xdr:col>17</xdr:col>
                    <xdr:colOff>0</xdr:colOff>
                    <xdr:row>3</xdr:row>
                    <xdr:rowOff>0</xdr:rowOff>
                  </to>
                </anchor>
              </controlPr>
            </control>
          </mc:Choice>
        </mc:AlternateContent>
      </controls>
    </mc:Choice>
  </mc:AlternateContent>
  <tableParts count="1">
    <tablePart r:id="rId7"/>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HiddenSheet"/>
  <dimension ref="A1"/>
  <sheetViews>
    <sheetView workbookViewId="0"/>
  </sheetViews>
  <sheetFormatPr defaultColWidth="9.1796875" defaultRowHeight="14.5" x14ac:dyDescent="0.35"/>
  <sheetData/>
  <sheetProtection sheet="1" objects="1" scenarios="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TestResults"/>
  <dimension ref="A1:A3"/>
  <sheetViews>
    <sheetView showGridLines="0" showRowColHeaders="0" zoomScaleNormal="100" workbookViewId="0"/>
  </sheetViews>
  <sheetFormatPr defaultColWidth="9.1796875" defaultRowHeight="14.5" x14ac:dyDescent="0.35"/>
  <sheetData>
    <row r="1" spans="1:1" ht="28.5" x14ac:dyDescent="0.65">
      <c r="A1" s="7" t="s">
        <v>490</v>
      </c>
    </row>
    <row r="3" spans="1:1" x14ac:dyDescent="0.35">
      <c r="A3" t="s">
        <v>854</v>
      </c>
    </row>
  </sheetData>
  <sheetProtection sheet="1" objects="1" scenarios="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Performance"/>
  <dimension ref="A1:N218"/>
  <sheetViews>
    <sheetView showGridLines="0" showRowColHeaders="0" zoomScaleNormal="100" workbookViewId="0">
      <pane ySplit="4" topLeftCell="A5" activePane="bottomLeft" state="frozen"/>
      <selection pane="bottomLeft"/>
    </sheetView>
  </sheetViews>
  <sheetFormatPr defaultColWidth="9.1796875" defaultRowHeight="14.5" x14ac:dyDescent="0.35"/>
  <cols>
    <col min="1" max="1" width="10.1796875" bestFit="1" customWidth="1"/>
    <col min="2" max="2" width="16" bestFit="1" customWidth="1"/>
    <col min="3" max="3" width="9.1796875" bestFit="1" customWidth="1"/>
    <col min="4" max="4" width="8.1796875" bestFit="1" customWidth="1"/>
    <col min="5" max="5" width="11.81640625" bestFit="1" customWidth="1"/>
    <col min="6" max="6" width="15.1796875" bestFit="1" customWidth="1"/>
    <col min="7" max="7" width="16.453125" bestFit="1" customWidth="1"/>
    <col min="8" max="8" width="16.453125" customWidth="1"/>
    <col min="9" max="9" width="11.1796875" bestFit="1" customWidth="1"/>
    <col min="10" max="10" width="11" bestFit="1" customWidth="1"/>
    <col min="11" max="11" width="14.1796875" bestFit="1" customWidth="1"/>
    <col min="12" max="12" width="18.81640625" bestFit="1" customWidth="1"/>
    <col min="13" max="13" width="25.453125" customWidth="1"/>
    <col min="14" max="14" width="11.54296875" bestFit="1" customWidth="1"/>
  </cols>
  <sheetData>
    <row r="1" spans="1:14" ht="28.5" x14ac:dyDescent="0.65">
      <c r="A1" s="1" t="s">
        <v>203</v>
      </c>
    </row>
    <row r="2" spans="1:14" x14ac:dyDescent="0.35">
      <c r="N2" s="39"/>
    </row>
    <row r="4" spans="1:14" x14ac:dyDescent="0.35">
      <c r="A4" s="10" t="s">
        <v>541</v>
      </c>
      <c r="M4" s="10" t="s">
        <v>494</v>
      </c>
    </row>
    <row r="5" spans="1:14" x14ac:dyDescent="0.35">
      <c r="M5" t="s">
        <v>466</v>
      </c>
    </row>
    <row r="6" spans="1:14" ht="43.5" x14ac:dyDescent="0.35">
      <c r="A6" s="8" t="s">
        <v>2</v>
      </c>
      <c r="B6" s="8" t="s">
        <v>3</v>
      </c>
      <c r="C6" s="8" t="s">
        <v>4</v>
      </c>
      <c r="D6" s="8" t="s">
        <v>5</v>
      </c>
      <c r="E6" s="9" t="s">
        <v>621</v>
      </c>
      <c r="F6" s="9" t="s">
        <v>336</v>
      </c>
      <c r="G6" s="9" t="s">
        <v>337</v>
      </c>
      <c r="H6" s="9" t="s">
        <v>338</v>
      </c>
      <c r="I6" s="9" t="str" cm="1">
        <f t="array" aca="1" ref="I6:L6" ca="1">"NCalls"&amp;CHAR(10)&amp;E6:H6</f>
        <v>NCalls
CSVRead
v0.4</v>
      </c>
      <c r="J6" s="9" t="str">
        <f ca="1"/>
        <v>NCalls
sdkn104
v1.9</v>
      </c>
      <c r="K6" s="9" t="str">
        <f ca="1"/>
        <v>NCalls
ws_garcia
v3.1.5</v>
      </c>
      <c r="L6" s="41" t="str">
        <f ca="1"/>
        <v>NCalls
CSV.jl
v0.8.5+</v>
      </c>
      <c r="M6" s="8" t="s">
        <v>6</v>
      </c>
      <c r="N6" s="8" t="s">
        <v>7</v>
      </c>
    </row>
    <row r="7" spans="1:14" x14ac:dyDescent="0.35">
      <c r="A7">
        <f ca="1">LEN(B7)</f>
        <v>1</v>
      </c>
      <c r="B7" t="s">
        <v>8</v>
      </c>
      <c r="C7" s="39">
        <v>1</v>
      </c>
      <c r="D7">
        <v>1</v>
      </c>
      <c r="E7">
        <v>1.9493759844064546E-4</v>
      </c>
      <c r="F7">
        <v>1.2255919062702944E-4</v>
      </c>
      <c r="G7">
        <v>1.7155922126918743E-3</v>
      </c>
      <c r="H7">
        <v>2.8878364329444379E-4</v>
      </c>
      <c r="I7" s="39">
        <v>25650</v>
      </c>
      <c r="J7" s="39">
        <v>40797</v>
      </c>
      <c r="K7" s="39">
        <v>2915</v>
      </c>
      <c r="L7" s="39">
        <v>17314</v>
      </c>
      <c r="M7" s="42" t="s">
        <v>339</v>
      </c>
      <c r="N7" s="39">
        <v>3</v>
      </c>
    </row>
    <row r="8" spans="1:14" x14ac:dyDescent="0.35">
      <c r="A8">
        <f t="shared" ref="A8:A28" ca="1" si="0">LEN(B8)</f>
        <v>1</v>
      </c>
      <c r="B8" t="s">
        <v>8</v>
      </c>
      <c r="C8" s="39">
        <v>2</v>
      </c>
      <c r="D8">
        <v>1</v>
      </c>
      <c r="E8">
        <v>1.9255689143874387E-4</v>
      </c>
      <c r="F8">
        <v>1.2650549525611813E-4</v>
      </c>
      <c r="G8">
        <v>1.7896163922716392E-3</v>
      </c>
      <c r="H8">
        <v>2.8235825615541E-4</v>
      </c>
      <c r="I8" s="39">
        <v>25967</v>
      </c>
      <c r="J8" s="39">
        <v>39525</v>
      </c>
      <c r="K8" s="39">
        <v>2794</v>
      </c>
      <c r="L8" s="39">
        <v>17708</v>
      </c>
      <c r="M8" s="43" t="s">
        <v>340</v>
      </c>
      <c r="N8" s="39">
        <v>6</v>
      </c>
    </row>
    <row r="9" spans="1:14" x14ac:dyDescent="0.35">
      <c r="A9">
        <f t="shared" ca="1" si="0"/>
        <v>1</v>
      </c>
      <c r="B9" t="s">
        <v>8</v>
      </c>
      <c r="C9" s="39">
        <v>4</v>
      </c>
      <c r="D9">
        <v>1</v>
      </c>
      <c r="E9">
        <v>1.9503660334687796E-4</v>
      </c>
      <c r="F9">
        <v>1.2879811442315575E-4</v>
      </c>
      <c r="G9">
        <v>1.75134823117291E-3</v>
      </c>
      <c r="H9">
        <v>3.2488628979857048E-4</v>
      </c>
      <c r="I9" s="39">
        <v>25637</v>
      </c>
      <c r="J9" s="39">
        <v>38821</v>
      </c>
      <c r="K9" s="39">
        <v>2855</v>
      </c>
      <c r="L9" s="39">
        <v>15390</v>
      </c>
      <c r="M9" s="43" t="s">
        <v>341</v>
      </c>
      <c r="N9" s="39">
        <v>12</v>
      </c>
    </row>
    <row r="10" spans="1:14" x14ac:dyDescent="0.35">
      <c r="A10">
        <f t="shared" ca="1" si="0"/>
        <v>1</v>
      </c>
      <c r="B10" t="s">
        <v>8</v>
      </c>
      <c r="C10" s="39">
        <v>8</v>
      </c>
      <c r="D10">
        <v>1</v>
      </c>
      <c r="E10">
        <v>2.058042848322109E-4</v>
      </c>
      <c r="F10">
        <v>1.3804766979541764E-4</v>
      </c>
      <c r="G10">
        <v>1.7942440975967035E-3</v>
      </c>
      <c r="H10">
        <v>2.8963679545849504E-4</v>
      </c>
      <c r="I10" s="39">
        <v>24295</v>
      </c>
      <c r="J10" s="39">
        <v>36220</v>
      </c>
      <c r="K10" s="39">
        <v>2787</v>
      </c>
      <c r="L10" s="39">
        <v>17263</v>
      </c>
      <c r="M10" s="43" t="s">
        <v>342</v>
      </c>
      <c r="N10" s="39">
        <v>24</v>
      </c>
    </row>
    <row r="11" spans="1:14" x14ac:dyDescent="0.35">
      <c r="A11">
        <f t="shared" ca="1" si="0"/>
        <v>1</v>
      </c>
      <c r="B11" t="s">
        <v>8</v>
      </c>
      <c r="C11" s="39">
        <v>16</v>
      </c>
      <c r="D11">
        <v>1</v>
      </c>
      <c r="E11">
        <v>2.1536107593569684E-4</v>
      </c>
      <c r="F11">
        <v>1.4223523354379283E-4</v>
      </c>
      <c r="G11">
        <v>1.7466129235132171E-3</v>
      </c>
      <c r="H11">
        <v>2.9238056254020232E-4</v>
      </c>
      <c r="I11" s="39">
        <v>23217</v>
      </c>
      <c r="J11" s="39">
        <v>35154</v>
      </c>
      <c r="K11" s="39">
        <v>2863</v>
      </c>
      <c r="L11" s="39">
        <v>17101</v>
      </c>
      <c r="M11" s="43" t="s">
        <v>343</v>
      </c>
      <c r="N11" s="39">
        <v>48</v>
      </c>
    </row>
    <row r="12" spans="1:14" x14ac:dyDescent="0.35">
      <c r="A12">
        <f t="shared" ca="1" si="0"/>
        <v>1</v>
      </c>
      <c r="B12" t="s">
        <v>8</v>
      </c>
      <c r="C12" s="39">
        <v>32</v>
      </c>
      <c r="D12">
        <v>1</v>
      </c>
      <c r="E12">
        <v>2.4304326544468481E-4</v>
      </c>
      <c r="F12">
        <v>1.7632359911150659E-4</v>
      </c>
      <c r="G12">
        <v>1.9127933435452362E-3</v>
      </c>
      <c r="H12">
        <v>2.9631385563588954E-4</v>
      </c>
      <c r="I12" s="39">
        <v>20573</v>
      </c>
      <c r="J12" s="39">
        <v>28357</v>
      </c>
      <c r="K12" s="39">
        <v>2614</v>
      </c>
      <c r="L12" s="39">
        <v>16874</v>
      </c>
      <c r="M12" s="43" t="s">
        <v>344</v>
      </c>
      <c r="N12" s="39">
        <v>96</v>
      </c>
    </row>
    <row r="13" spans="1:14" x14ac:dyDescent="0.35">
      <c r="A13">
        <f t="shared" ca="1" si="0"/>
        <v>1</v>
      </c>
      <c r="B13" t="s">
        <v>8</v>
      </c>
      <c r="C13" s="39">
        <v>64</v>
      </c>
      <c r="D13">
        <v>1</v>
      </c>
      <c r="E13">
        <v>2.7421652317054267E-4</v>
      </c>
      <c r="F13">
        <v>2.2307281731030613E-4</v>
      </c>
      <c r="G13">
        <v>1.9372386284428188E-3</v>
      </c>
      <c r="H13">
        <v>3.0244374546334384E-4</v>
      </c>
      <c r="I13" s="39">
        <v>18235</v>
      </c>
      <c r="J13" s="39">
        <v>22415</v>
      </c>
      <c r="K13" s="39">
        <v>2581</v>
      </c>
      <c r="L13" s="39">
        <v>16532</v>
      </c>
      <c r="M13" s="43" t="s">
        <v>345</v>
      </c>
      <c r="N13" s="39">
        <v>192</v>
      </c>
    </row>
    <row r="14" spans="1:14" x14ac:dyDescent="0.35">
      <c r="A14">
        <f t="shared" ca="1" si="0"/>
        <v>1</v>
      </c>
      <c r="B14" t="s">
        <v>8</v>
      </c>
      <c r="C14" s="39">
        <v>128</v>
      </c>
      <c r="D14">
        <v>1</v>
      </c>
      <c r="E14">
        <v>3.5774129641610403E-4</v>
      </c>
      <c r="F14">
        <v>2.7585835816047537E-4</v>
      </c>
      <c r="G14">
        <v>2.2110353669363291E-3</v>
      </c>
      <c r="H14">
        <v>3.0669201987364289E-4</v>
      </c>
      <c r="I14" s="39">
        <v>13977</v>
      </c>
      <c r="J14" s="39">
        <v>18126</v>
      </c>
      <c r="K14" s="39">
        <v>2262</v>
      </c>
      <c r="L14" s="39">
        <v>16303</v>
      </c>
      <c r="M14" s="43" t="s">
        <v>346</v>
      </c>
      <c r="N14" s="39">
        <v>384</v>
      </c>
    </row>
    <row r="15" spans="1:14" x14ac:dyDescent="0.35">
      <c r="A15">
        <f t="shared" ca="1" si="0"/>
        <v>1</v>
      </c>
      <c r="B15" t="s">
        <v>8</v>
      </c>
      <c r="C15" s="39">
        <v>256</v>
      </c>
      <c r="D15">
        <v>1</v>
      </c>
      <c r="E15">
        <v>5.0276292981989103E-4</v>
      </c>
      <c r="F15">
        <v>4.1947010067327106E-4</v>
      </c>
      <c r="G15">
        <v>2.8212605188960536E-3</v>
      </c>
      <c r="H15">
        <v>2.8933510792199528E-4</v>
      </c>
      <c r="I15" s="39">
        <v>9946</v>
      </c>
      <c r="J15" s="39">
        <v>11920</v>
      </c>
      <c r="K15" s="39">
        <v>1773</v>
      </c>
      <c r="L15" s="39">
        <v>17281</v>
      </c>
      <c r="M15" s="43" t="s">
        <v>347</v>
      </c>
      <c r="N15" s="39">
        <v>768</v>
      </c>
    </row>
    <row r="16" spans="1:14" x14ac:dyDescent="0.35">
      <c r="A16">
        <f t="shared" ca="1" si="0"/>
        <v>1</v>
      </c>
      <c r="B16" t="s">
        <v>8</v>
      </c>
      <c r="C16" s="39">
        <v>512</v>
      </c>
      <c r="D16">
        <v>1</v>
      </c>
      <c r="E16">
        <v>7.9928887467977262E-4</v>
      </c>
      <c r="F16">
        <v>7.6676515871700339E-4</v>
      </c>
      <c r="G16">
        <v>3.7888056060623827E-3</v>
      </c>
      <c r="H16">
        <v>3.1281281281281281E-4</v>
      </c>
      <c r="I16" s="39">
        <v>6256</v>
      </c>
      <c r="J16" s="39">
        <v>6521</v>
      </c>
      <c r="K16" s="39">
        <v>1320</v>
      </c>
      <c r="L16" s="39">
        <v>15984</v>
      </c>
      <c r="M16" s="43" t="s">
        <v>348</v>
      </c>
      <c r="N16" s="39">
        <v>1536</v>
      </c>
    </row>
    <row r="17" spans="1:14" x14ac:dyDescent="0.35">
      <c r="A17">
        <f t="shared" ca="1" si="0"/>
        <v>1</v>
      </c>
      <c r="B17" t="s">
        <v>8</v>
      </c>
      <c r="C17" s="39">
        <v>1024</v>
      </c>
      <c r="D17">
        <v>1</v>
      </c>
      <c r="E17">
        <v>1.4363880781426729E-3</v>
      </c>
      <c r="F17">
        <v>1.338192052444643E-3</v>
      </c>
      <c r="G17">
        <v>5.9375986951256381E-3</v>
      </c>
      <c r="H17">
        <v>3.6791758646063282E-4</v>
      </c>
      <c r="I17" s="39">
        <v>3481</v>
      </c>
      <c r="J17" s="39">
        <v>3737</v>
      </c>
      <c r="K17" s="39">
        <v>843</v>
      </c>
      <c r="L17" s="39">
        <v>13590</v>
      </c>
      <c r="M17" s="43" t="s">
        <v>349</v>
      </c>
      <c r="N17" s="39">
        <v>3072</v>
      </c>
    </row>
    <row r="18" spans="1:14" x14ac:dyDescent="0.35">
      <c r="A18">
        <f t="shared" ca="1" si="0"/>
        <v>1</v>
      </c>
      <c r="B18" t="s">
        <v>8</v>
      </c>
      <c r="C18" s="39">
        <v>2048</v>
      </c>
      <c r="D18">
        <v>1</v>
      </c>
      <c r="E18">
        <v>2.8561199314826873E-3</v>
      </c>
      <c r="F18">
        <v>2.6226102254812778E-3</v>
      </c>
      <c r="G18">
        <v>1.0813043412569404E-2</v>
      </c>
      <c r="H18">
        <v>5.0926869016092895E-4</v>
      </c>
      <c r="I18" s="39">
        <v>1751</v>
      </c>
      <c r="J18" s="39">
        <v>1907</v>
      </c>
      <c r="K18" s="39">
        <v>463</v>
      </c>
      <c r="L18" s="39">
        <v>9818</v>
      </c>
      <c r="M18" s="43" t="s">
        <v>350</v>
      </c>
      <c r="N18" s="39">
        <v>6144</v>
      </c>
    </row>
    <row r="19" spans="1:14" x14ac:dyDescent="0.35">
      <c r="A19">
        <f t="shared" ca="1" si="0"/>
        <v>1</v>
      </c>
      <c r="B19" t="s">
        <v>8</v>
      </c>
      <c r="C19" s="39">
        <v>4096</v>
      </c>
      <c r="D19">
        <v>1</v>
      </c>
      <c r="E19">
        <v>5.7289903780247033E-3</v>
      </c>
      <c r="F19">
        <v>5.1509114315320403E-3</v>
      </c>
      <c r="G19">
        <v>2.0693050000036312E-2</v>
      </c>
      <c r="H19">
        <v>9.6469226316804938E-4</v>
      </c>
      <c r="I19" s="39">
        <v>873</v>
      </c>
      <c r="J19" s="39">
        <v>971</v>
      </c>
      <c r="K19" s="39">
        <v>242</v>
      </c>
      <c r="L19" s="39">
        <v>5183</v>
      </c>
      <c r="M19" s="43" t="s">
        <v>351</v>
      </c>
      <c r="N19" s="39">
        <v>12288</v>
      </c>
    </row>
    <row r="20" spans="1:14" x14ac:dyDescent="0.35">
      <c r="A20">
        <f t="shared" ca="1" si="0"/>
        <v>1</v>
      </c>
      <c r="B20" t="s">
        <v>8</v>
      </c>
      <c r="C20" s="39">
        <v>8192</v>
      </c>
      <c r="D20">
        <v>1</v>
      </c>
      <c r="E20">
        <v>1.1230776008926415E-2</v>
      </c>
      <c r="F20">
        <v>1.035491573502836E-2</v>
      </c>
      <c r="G20">
        <v>3.961115118114307E-2</v>
      </c>
      <c r="H20">
        <v>1.5142337976983646E-3</v>
      </c>
      <c r="I20" s="39">
        <v>446</v>
      </c>
      <c r="J20" s="39">
        <v>483</v>
      </c>
      <c r="K20" s="39">
        <v>127</v>
      </c>
      <c r="L20" s="39">
        <v>3302</v>
      </c>
      <c r="M20" s="43" t="s">
        <v>352</v>
      </c>
      <c r="N20" s="39">
        <v>24576</v>
      </c>
    </row>
    <row r="21" spans="1:14" x14ac:dyDescent="0.35">
      <c r="A21">
        <f t="shared" ca="1" si="0"/>
        <v>1</v>
      </c>
      <c r="B21" t="s">
        <v>8</v>
      </c>
      <c r="C21" s="39">
        <v>16384</v>
      </c>
      <c r="D21">
        <v>1</v>
      </c>
      <c r="E21">
        <v>2.3738226066266244E-2</v>
      </c>
      <c r="F21">
        <v>2.0577611111117902E-2</v>
      </c>
      <c r="G21">
        <v>7.8590521874957631E-2</v>
      </c>
      <c r="H21">
        <v>2.7948574622694241E-3</v>
      </c>
      <c r="I21" s="39">
        <v>211</v>
      </c>
      <c r="J21" s="39">
        <v>243</v>
      </c>
      <c r="K21" s="39">
        <v>64</v>
      </c>
      <c r="L21" s="39">
        <v>1789</v>
      </c>
      <c r="M21" s="43" t="s">
        <v>353</v>
      </c>
      <c r="N21" s="39">
        <v>49152</v>
      </c>
    </row>
    <row r="22" spans="1:14" x14ac:dyDescent="0.35">
      <c r="A22">
        <f t="shared" ca="1" si="0"/>
        <v>1</v>
      </c>
      <c r="B22" t="s">
        <v>8</v>
      </c>
      <c r="C22" s="39">
        <v>32768</v>
      </c>
      <c r="D22">
        <v>1</v>
      </c>
      <c r="E22">
        <v>4.7359376415151241E-2</v>
      </c>
      <c r="F22">
        <v>5.1082770408152567E-2</v>
      </c>
      <c r="G22">
        <v>0.15243211212112906</v>
      </c>
      <c r="H22">
        <v>4.3449176072452916E-3</v>
      </c>
      <c r="I22" s="39">
        <v>106</v>
      </c>
      <c r="J22" s="39">
        <v>98</v>
      </c>
      <c r="K22" s="39">
        <v>33</v>
      </c>
      <c r="L22" s="39">
        <v>1151</v>
      </c>
      <c r="M22" s="43" t="s">
        <v>354</v>
      </c>
      <c r="N22" s="39">
        <v>98304</v>
      </c>
    </row>
    <row r="23" spans="1:14" x14ac:dyDescent="0.35">
      <c r="A23">
        <f t="shared" ca="1" si="0"/>
        <v>1</v>
      </c>
      <c r="B23" t="s">
        <v>8</v>
      </c>
      <c r="C23" s="39">
        <v>65536</v>
      </c>
      <c r="D23">
        <v>1</v>
      </c>
      <c r="E23">
        <v>9.4737703773579651E-2</v>
      </c>
      <c r="F23">
        <v>8.0770038709987044E-2</v>
      </c>
      <c r="G23">
        <v>0.30472428823465153</v>
      </c>
      <c r="H23">
        <v>7.7838256236739331E-3</v>
      </c>
      <c r="I23" s="39">
        <v>53</v>
      </c>
      <c r="J23" s="39">
        <v>62</v>
      </c>
      <c r="K23" s="39">
        <v>17</v>
      </c>
      <c r="L23" s="39">
        <v>643</v>
      </c>
      <c r="M23" s="43" t="s">
        <v>355</v>
      </c>
      <c r="N23" s="39">
        <v>196608</v>
      </c>
    </row>
    <row r="24" spans="1:14" x14ac:dyDescent="0.35">
      <c r="A24">
        <f t="shared" ca="1" si="0"/>
        <v>1</v>
      </c>
      <c r="B24" t="s">
        <v>8</v>
      </c>
      <c r="C24" s="39">
        <v>131072</v>
      </c>
      <c r="D24">
        <v>1</v>
      </c>
      <c r="E24">
        <v>0.18319290357197002</v>
      </c>
      <c r="F24">
        <v>0.1661590838714713</v>
      </c>
      <c r="G24">
        <v>0.60268153333325047</v>
      </c>
      <c r="H24">
        <v>1.6587458034553151E-2</v>
      </c>
      <c r="I24" s="39">
        <v>28</v>
      </c>
      <c r="J24" s="39">
        <v>31</v>
      </c>
      <c r="K24" s="39">
        <v>9</v>
      </c>
      <c r="L24" s="39">
        <v>303</v>
      </c>
      <c r="M24" s="43" t="s">
        <v>356</v>
      </c>
      <c r="N24" s="39">
        <v>393216</v>
      </c>
    </row>
    <row r="25" spans="1:14" x14ac:dyDescent="0.35">
      <c r="A25">
        <f t="shared" ca="1" si="0"/>
        <v>1</v>
      </c>
      <c r="B25" t="s">
        <v>8</v>
      </c>
      <c r="C25" s="39">
        <v>262144</v>
      </c>
      <c r="D25">
        <v>1</v>
      </c>
      <c r="E25">
        <v>0.40323945384723348</v>
      </c>
      <c r="F25">
        <v>0.40148243846040432</v>
      </c>
      <c r="G25">
        <v>1.1622870599967428</v>
      </c>
      <c r="H25">
        <v>3.0932098259160549E-2</v>
      </c>
      <c r="I25" s="39">
        <v>13</v>
      </c>
      <c r="J25" s="39">
        <v>13</v>
      </c>
      <c r="K25" s="39">
        <v>5</v>
      </c>
      <c r="L25" s="39">
        <v>162</v>
      </c>
      <c r="M25" s="43" t="s">
        <v>357</v>
      </c>
      <c r="N25" s="39">
        <v>786432</v>
      </c>
    </row>
    <row r="26" spans="1:14" x14ac:dyDescent="0.35">
      <c r="A26">
        <f t="shared" ca="1" si="0"/>
        <v>1</v>
      </c>
      <c r="B26" t="s">
        <v>8</v>
      </c>
      <c r="C26" s="39">
        <v>524288</v>
      </c>
      <c r="D26">
        <v>1</v>
      </c>
      <c r="E26">
        <v>0.75618594285749297</v>
      </c>
      <c r="F26">
        <v>0.8379306999995606</v>
      </c>
      <c r="G26">
        <v>2.1632249666727148</v>
      </c>
      <c r="H26">
        <v>6.2234569478918006E-2</v>
      </c>
      <c r="I26" s="39">
        <v>7</v>
      </c>
      <c r="J26" s="39">
        <v>6</v>
      </c>
      <c r="K26" s="39">
        <v>3</v>
      </c>
      <c r="L26" s="39">
        <v>81</v>
      </c>
      <c r="M26" s="43" t="s">
        <v>358</v>
      </c>
      <c r="N26" s="39">
        <v>1572864</v>
      </c>
    </row>
    <row r="27" spans="1:14" x14ac:dyDescent="0.35">
      <c r="A27">
        <f t="shared" ca="1" si="0"/>
        <v>1</v>
      </c>
      <c r="B27" t="s">
        <v>8</v>
      </c>
      <c r="C27" s="39">
        <v>1048576</v>
      </c>
      <c r="D27">
        <v>1</v>
      </c>
      <c r="E27">
        <v>1.5470503250035108</v>
      </c>
      <c r="F27">
        <v>1.5809520249968045</v>
      </c>
      <c r="G27">
        <v>4.7864168499945663</v>
      </c>
      <c r="H27">
        <v>0.13415789604187012</v>
      </c>
      <c r="I27" s="39">
        <v>4</v>
      </c>
      <c r="J27" s="39">
        <v>4</v>
      </c>
      <c r="K27" s="39">
        <v>2</v>
      </c>
      <c r="L27" s="39">
        <v>38</v>
      </c>
      <c r="M27" s="43" t="s">
        <v>359</v>
      </c>
      <c r="N27" s="39">
        <v>3145728</v>
      </c>
    </row>
    <row r="28" spans="1:14" x14ac:dyDescent="0.35">
      <c r="A28">
        <f t="shared" ca="1" si="0"/>
        <v>1</v>
      </c>
      <c r="B28" t="s">
        <v>8</v>
      </c>
      <c r="C28" s="39">
        <v>2097152</v>
      </c>
      <c r="D28">
        <v>1</v>
      </c>
      <c r="E28">
        <v>2.9519643499952508</v>
      </c>
      <c r="F28">
        <v>2.721208850009134</v>
      </c>
      <c r="G28">
        <v>8.8073283999983687</v>
      </c>
      <c r="H28">
        <v>0.27861110369364422</v>
      </c>
      <c r="I28" s="39">
        <v>2</v>
      </c>
      <c r="J28" s="39">
        <v>2</v>
      </c>
      <c r="K28" s="39">
        <v>1</v>
      </c>
      <c r="L28" s="39">
        <v>18</v>
      </c>
      <c r="M28" s="43" t="s">
        <v>360</v>
      </c>
      <c r="N28" s="39">
        <v>6291456</v>
      </c>
    </row>
    <row r="29" spans="1:14" x14ac:dyDescent="0.35">
      <c r="I29" s="39"/>
      <c r="J29" s="39"/>
      <c r="K29" s="39"/>
      <c r="L29" s="39"/>
    </row>
    <row r="30" spans="1:14" x14ac:dyDescent="0.35">
      <c r="N30">
        <f ca="1">N28/1000000/E28</f>
        <v>2.1312777710239361</v>
      </c>
    </row>
    <row r="31" spans="1:14" x14ac:dyDescent="0.35">
      <c r="I31" s="39"/>
      <c r="J31" s="39"/>
      <c r="K31" s="39"/>
      <c r="L31" s="39"/>
      <c r="M31" s="10" t="s">
        <v>493</v>
      </c>
      <c r="N31" s="39">
        <f ca="1">C28*D28/E28</f>
        <v>710425.92367464525</v>
      </c>
    </row>
    <row r="32" spans="1:14" x14ac:dyDescent="0.35">
      <c r="I32" s="39"/>
      <c r="J32" s="39"/>
      <c r="K32" s="39"/>
      <c r="L32" s="39"/>
      <c r="M32" t="s">
        <v>499</v>
      </c>
    </row>
    <row r="33" spans="1:14" ht="43.5" x14ac:dyDescent="0.35">
      <c r="A33" s="8" t="s">
        <v>2</v>
      </c>
      <c r="B33" s="8" t="s">
        <v>3</v>
      </c>
      <c r="C33" s="8" t="s">
        <v>4</v>
      </c>
      <c r="D33" s="8" t="s">
        <v>5</v>
      </c>
      <c r="E33" s="9" t="s">
        <v>621</v>
      </c>
      <c r="F33" s="9" t="s">
        <v>336</v>
      </c>
      <c r="G33" s="9" t="s">
        <v>337</v>
      </c>
      <c r="H33" s="9" t="s">
        <v>338</v>
      </c>
      <c r="I33" s="9" t="str" cm="1">
        <f t="array" aca="1" ref="I33:L33" ca="1">"NCalls"&amp;CHAR(10)&amp;E33:H33</f>
        <v>NCalls
CSVRead
v0.4</v>
      </c>
      <c r="J33" s="9" t="str">
        <f ca="1"/>
        <v>NCalls
sdkn104
v1.9</v>
      </c>
      <c r="K33" s="9" t="str">
        <f ca="1"/>
        <v>NCalls
ws_garcia
v3.1.5</v>
      </c>
      <c r="L33" s="41" t="str">
        <f ca="1"/>
        <v>NCalls
CSV.jl
v0.8.5+</v>
      </c>
      <c r="M33" s="8" t="s">
        <v>6</v>
      </c>
      <c r="N33" s="8" t="s">
        <v>7</v>
      </c>
    </row>
    <row r="34" spans="1:14" x14ac:dyDescent="0.35">
      <c r="A34">
        <f ca="1">LEN(B34)</f>
        <v>32</v>
      </c>
      <c r="B34" t="str">
        <f ca="1">REPT("x",32)</f>
        <v>xxxxxxxxxxxxxxxxxxxxxxxxxxxxxxxx</v>
      </c>
      <c r="C34" s="39">
        <v>1</v>
      </c>
      <c r="D34">
        <v>1</v>
      </c>
      <c r="E34">
        <v>1.9332223553927244E-4</v>
      </c>
      <c r="F34">
        <v>1.2457618157873194E-4</v>
      </c>
      <c r="G34">
        <v>1.8031771366750291E-3</v>
      </c>
      <c r="H34">
        <v>3.4204405527431931E-4</v>
      </c>
      <c r="I34" s="39">
        <v>25864</v>
      </c>
      <c r="J34" s="39">
        <v>40137</v>
      </c>
      <c r="K34" s="39">
        <v>2773</v>
      </c>
      <c r="L34" s="39">
        <v>14618</v>
      </c>
      <c r="M34" s="39" t="s">
        <v>361</v>
      </c>
      <c r="N34" s="39">
        <v>34</v>
      </c>
    </row>
    <row r="35" spans="1:14" x14ac:dyDescent="0.35">
      <c r="A35">
        <f t="shared" ref="A35:A54" ca="1" si="1">LEN(B35)</f>
        <v>32</v>
      </c>
      <c r="B35" t="str">
        <f t="shared" ref="B35:B54" ca="1" si="2">REPT("x",32)</f>
        <v>xxxxxxxxxxxxxxxxxxxxxxxxxxxxxxxx</v>
      </c>
      <c r="C35" s="39">
        <v>2</v>
      </c>
      <c r="D35">
        <v>1</v>
      </c>
      <c r="E35">
        <v>1.9325634831766483E-4</v>
      </c>
      <c r="F35">
        <v>1.296036780713536E-4</v>
      </c>
      <c r="G35">
        <v>1.7548499649120985E-3</v>
      </c>
      <c r="H35">
        <v>2.94681174104227E-4</v>
      </c>
      <c r="I35" s="39">
        <v>25873</v>
      </c>
      <c r="J35" s="39">
        <v>38580</v>
      </c>
      <c r="K35" s="39">
        <v>2850</v>
      </c>
      <c r="L35" s="39">
        <v>17015</v>
      </c>
      <c r="M35" s="39" t="s">
        <v>362</v>
      </c>
      <c r="N35" s="39">
        <v>68</v>
      </c>
    </row>
    <row r="36" spans="1:14" x14ac:dyDescent="0.35">
      <c r="A36">
        <f t="shared" ca="1" si="1"/>
        <v>32</v>
      </c>
      <c r="B36" t="str">
        <f t="shared" ca="1" si="2"/>
        <v>xxxxxxxxxxxxxxxxxxxxxxxxxxxxxxxx</v>
      </c>
      <c r="C36" s="39">
        <v>4</v>
      </c>
      <c r="D36">
        <v>1</v>
      </c>
      <c r="E36">
        <v>2.0371987043711525E-4</v>
      </c>
      <c r="F36">
        <v>1.360329823705453E-4</v>
      </c>
      <c r="G36">
        <v>1.7594970795151434E-3</v>
      </c>
      <c r="H36">
        <v>2.7922947669015922E-4</v>
      </c>
      <c r="I36" s="39">
        <v>24544</v>
      </c>
      <c r="J36" s="39">
        <v>36756</v>
      </c>
      <c r="K36" s="39">
        <v>2842</v>
      </c>
      <c r="L36" s="39">
        <v>17910</v>
      </c>
      <c r="M36" s="39" t="s">
        <v>363</v>
      </c>
      <c r="N36" s="39">
        <v>136</v>
      </c>
    </row>
    <row r="37" spans="1:14" x14ac:dyDescent="0.35">
      <c r="A37">
        <f t="shared" ca="1" si="1"/>
        <v>32</v>
      </c>
      <c r="B37" t="str">
        <f t="shared" ca="1" si="2"/>
        <v>xxxxxxxxxxxxxxxxxxxxxxxxxxxxxxxx</v>
      </c>
      <c r="C37" s="39">
        <v>8</v>
      </c>
      <c r="D37">
        <v>1</v>
      </c>
      <c r="E37">
        <v>2.1740981781756378E-4</v>
      </c>
      <c r="F37">
        <v>1.4749376401188439E-4</v>
      </c>
      <c r="G37">
        <v>1.762221740663591E-3</v>
      </c>
      <c r="H37">
        <v>2.8538812785388126E-4</v>
      </c>
      <c r="I37" s="39">
        <v>22999</v>
      </c>
      <c r="J37" s="39">
        <v>33900</v>
      </c>
      <c r="K37" s="39">
        <v>2838</v>
      </c>
      <c r="L37" s="39">
        <v>17520</v>
      </c>
      <c r="M37" s="39" t="s">
        <v>364</v>
      </c>
      <c r="N37" s="39">
        <v>272</v>
      </c>
    </row>
    <row r="38" spans="1:14" x14ac:dyDescent="0.35">
      <c r="A38">
        <f t="shared" ca="1" si="1"/>
        <v>32</v>
      </c>
      <c r="B38" t="str">
        <f t="shared" ca="1" si="2"/>
        <v>xxxxxxxxxxxxxxxxxxxxxxxxxxxxxxxx</v>
      </c>
      <c r="C38" s="39">
        <v>16</v>
      </c>
      <c r="D38">
        <v>1</v>
      </c>
      <c r="E38">
        <v>2.4103512822922578E-4</v>
      </c>
      <c r="F38">
        <v>1.7023951857318296E-4</v>
      </c>
      <c r="G38">
        <v>1.7943890204598508E-3</v>
      </c>
      <c r="H38">
        <v>2.9453345900094249E-4</v>
      </c>
      <c r="I38" s="39">
        <v>20744</v>
      </c>
      <c r="J38" s="39">
        <v>29371</v>
      </c>
      <c r="K38" s="39">
        <v>2787</v>
      </c>
      <c r="L38" s="39">
        <v>16976</v>
      </c>
      <c r="M38" s="39" t="s">
        <v>365</v>
      </c>
      <c r="N38" s="39">
        <v>544</v>
      </c>
    </row>
    <row r="39" spans="1:14" x14ac:dyDescent="0.35">
      <c r="A39">
        <f t="shared" ca="1" si="1"/>
        <v>32</v>
      </c>
      <c r="B39" t="str">
        <f t="shared" ca="1" si="2"/>
        <v>xxxxxxxxxxxxxxxxxxxxxxxxxxxxxxxx</v>
      </c>
      <c r="C39" s="39">
        <v>32</v>
      </c>
      <c r="D39">
        <v>1</v>
      </c>
      <c r="E39">
        <v>2.9474658099366244E-4</v>
      </c>
      <c r="F39">
        <v>2.1378801522071821E-4</v>
      </c>
      <c r="G39">
        <v>1.8902114890328378E-3</v>
      </c>
      <c r="H39">
        <v>2.9301453352086266E-4</v>
      </c>
      <c r="I39" s="39">
        <v>16964</v>
      </c>
      <c r="J39" s="39">
        <v>23388</v>
      </c>
      <c r="K39" s="39">
        <v>2646</v>
      </c>
      <c r="L39" s="39">
        <v>17064</v>
      </c>
      <c r="M39" s="39" t="s">
        <v>366</v>
      </c>
      <c r="N39" s="39">
        <v>1088</v>
      </c>
    </row>
    <row r="40" spans="1:14" x14ac:dyDescent="0.35">
      <c r="A40">
        <f t="shared" ca="1" si="1"/>
        <v>32</v>
      </c>
      <c r="B40" t="str">
        <f t="shared" ca="1" si="2"/>
        <v>xxxxxxxxxxxxxxxxxxxxxxxxxxxxxxxx</v>
      </c>
      <c r="C40" s="39">
        <v>64</v>
      </c>
      <c r="D40">
        <v>1</v>
      </c>
      <c r="E40">
        <v>3.7268279794419086E-4</v>
      </c>
      <c r="F40">
        <v>2.9590856314319364E-4</v>
      </c>
      <c r="G40">
        <v>2.1947455462859064E-3</v>
      </c>
      <c r="H40">
        <v>2.7915805929317177E-4</v>
      </c>
      <c r="I40" s="39">
        <v>13417</v>
      </c>
      <c r="J40" s="39">
        <v>16898</v>
      </c>
      <c r="K40" s="39">
        <v>2279</v>
      </c>
      <c r="L40" s="39">
        <v>17911</v>
      </c>
      <c r="M40" s="39" t="s">
        <v>367</v>
      </c>
      <c r="N40" s="39">
        <v>2176</v>
      </c>
    </row>
    <row r="41" spans="1:14" x14ac:dyDescent="0.35">
      <c r="A41">
        <f t="shared" ca="1" si="1"/>
        <v>32</v>
      </c>
      <c r="B41" t="str">
        <f t="shared" ca="1" si="2"/>
        <v>xxxxxxxxxxxxxxxxxxxxxxxxxxxxxxxx</v>
      </c>
      <c r="C41" s="39">
        <v>128</v>
      </c>
      <c r="D41">
        <v>1</v>
      </c>
      <c r="E41">
        <v>5.4632679995774737E-4</v>
      </c>
      <c r="F41">
        <v>4.7073200903837299E-4</v>
      </c>
      <c r="G41">
        <v>2.5064895739329556E-3</v>
      </c>
      <c r="H41">
        <v>3.0894710825506676E-4</v>
      </c>
      <c r="I41" s="39">
        <v>9153</v>
      </c>
      <c r="J41" s="39">
        <v>10622</v>
      </c>
      <c r="K41" s="39">
        <v>1995</v>
      </c>
      <c r="L41" s="39">
        <v>16184</v>
      </c>
      <c r="M41" s="39" t="s">
        <v>368</v>
      </c>
      <c r="N41" s="39">
        <v>4352</v>
      </c>
    </row>
    <row r="42" spans="1:14" x14ac:dyDescent="0.35">
      <c r="A42">
        <f t="shared" ca="1" si="1"/>
        <v>32</v>
      </c>
      <c r="B42" t="str">
        <f t="shared" ca="1" si="2"/>
        <v>xxxxxxxxxxxxxxxxxxxxxxxxxxxxxxxx</v>
      </c>
      <c r="C42" s="39">
        <v>256</v>
      </c>
      <c r="D42">
        <v>1</v>
      </c>
      <c r="E42">
        <v>8.9999521238140327E-4</v>
      </c>
      <c r="F42">
        <v>8.1483133452915169E-4</v>
      </c>
      <c r="G42">
        <v>2.887131062367319E-3</v>
      </c>
      <c r="H42">
        <v>3.9872408293460925E-4</v>
      </c>
      <c r="I42" s="39">
        <v>5556</v>
      </c>
      <c r="J42" s="39">
        <v>6137</v>
      </c>
      <c r="K42" s="39">
        <v>1732</v>
      </c>
      <c r="L42" s="39">
        <v>12540</v>
      </c>
      <c r="M42" s="39" t="s">
        <v>369</v>
      </c>
      <c r="N42" s="39">
        <v>8704</v>
      </c>
    </row>
    <row r="43" spans="1:14" x14ac:dyDescent="0.35">
      <c r="A43">
        <f t="shared" ca="1" si="1"/>
        <v>32</v>
      </c>
      <c r="B43" t="str">
        <f t="shared" ca="1" si="2"/>
        <v>xxxxxxxxxxxxxxxxxxxxxxxxxxxxxxxx</v>
      </c>
      <c r="C43" s="39">
        <v>512</v>
      </c>
      <c r="D43">
        <v>1</v>
      </c>
      <c r="E43">
        <v>1.5815737507900854E-3</v>
      </c>
      <c r="F43">
        <v>1.5131673222420379E-3</v>
      </c>
      <c r="G43">
        <v>4.2429990670061176E-3</v>
      </c>
      <c r="H43">
        <v>4.164584374479427E-4</v>
      </c>
      <c r="I43" s="39">
        <v>3162</v>
      </c>
      <c r="J43" s="39">
        <v>3305</v>
      </c>
      <c r="K43" s="39">
        <v>1179</v>
      </c>
      <c r="L43" s="39">
        <v>12006</v>
      </c>
      <c r="M43" s="39" t="s">
        <v>370</v>
      </c>
      <c r="N43" s="39">
        <v>17408</v>
      </c>
    </row>
    <row r="44" spans="1:14" x14ac:dyDescent="0.35">
      <c r="A44">
        <f t="shared" ca="1" si="1"/>
        <v>32</v>
      </c>
      <c r="B44" t="str">
        <f t="shared" ca="1" si="2"/>
        <v>xxxxxxxxxxxxxxxxxxxxxxxxxxxxxxxx</v>
      </c>
      <c r="C44" s="39">
        <v>1024</v>
      </c>
      <c r="D44">
        <v>1</v>
      </c>
      <c r="E44">
        <v>3.1851305095604949E-3</v>
      </c>
      <c r="F44">
        <v>3.3608534274100492E-3</v>
      </c>
      <c r="G44">
        <v>7.7960665108900038E-3</v>
      </c>
      <c r="H44">
        <v>5.2537564358516337E-4</v>
      </c>
      <c r="I44" s="39">
        <v>1570</v>
      </c>
      <c r="J44" s="39">
        <v>1488</v>
      </c>
      <c r="K44" s="39">
        <v>642</v>
      </c>
      <c r="L44" s="39">
        <v>9517</v>
      </c>
      <c r="M44" s="39" t="s">
        <v>371</v>
      </c>
      <c r="N44" s="39">
        <v>34816</v>
      </c>
    </row>
    <row r="45" spans="1:14" x14ac:dyDescent="0.35">
      <c r="A45">
        <f t="shared" ca="1" si="1"/>
        <v>32</v>
      </c>
      <c r="B45" t="str">
        <f t="shared" ca="1" si="2"/>
        <v>xxxxxxxxxxxxxxxxxxxxxxxxxxxxxxxx</v>
      </c>
      <c r="C45" s="39">
        <v>2048</v>
      </c>
      <c r="D45">
        <v>1</v>
      </c>
      <c r="E45">
        <v>6.9802884239608598E-3</v>
      </c>
      <c r="F45">
        <v>6.3632323155070015E-3</v>
      </c>
      <c r="G45">
        <v>1.2859873264755068E-2</v>
      </c>
      <c r="H45">
        <v>7.1633237822349568E-4</v>
      </c>
      <c r="I45" s="39">
        <v>717</v>
      </c>
      <c r="J45" s="39">
        <v>786</v>
      </c>
      <c r="K45" s="39">
        <v>389</v>
      </c>
      <c r="L45" s="39">
        <v>6980</v>
      </c>
      <c r="M45" s="39" t="s">
        <v>372</v>
      </c>
      <c r="N45" s="39">
        <v>69632</v>
      </c>
    </row>
    <row r="46" spans="1:14" x14ac:dyDescent="0.35">
      <c r="A46">
        <f t="shared" ca="1" si="1"/>
        <v>32</v>
      </c>
      <c r="B46" t="str">
        <f t="shared" ca="1" si="2"/>
        <v>xxxxxxxxxxxxxxxxxxxxxxxxxxxxxxxx</v>
      </c>
      <c r="C46" s="39">
        <v>4096</v>
      </c>
      <c r="D46">
        <v>1</v>
      </c>
      <c r="E46">
        <v>1.2751216539412823E-2</v>
      </c>
      <c r="F46">
        <v>1.2411703225834729E-2</v>
      </c>
      <c r="G46">
        <v>2.5487506091281496E-2</v>
      </c>
      <c r="H46">
        <v>1.126887536623845E-3</v>
      </c>
      <c r="I46" s="39">
        <v>393</v>
      </c>
      <c r="J46" s="39">
        <v>403</v>
      </c>
      <c r="K46" s="39">
        <v>197</v>
      </c>
      <c r="L46" s="39">
        <v>4437</v>
      </c>
      <c r="M46" s="39" t="s">
        <v>373</v>
      </c>
      <c r="N46" s="39">
        <v>139264</v>
      </c>
    </row>
    <row r="47" spans="1:14" x14ac:dyDescent="0.35">
      <c r="A47">
        <f t="shared" ca="1" si="1"/>
        <v>32</v>
      </c>
      <c r="B47" t="str">
        <f t="shared" ca="1" si="2"/>
        <v>xxxxxxxxxxxxxxxxxxxxxxxxxxxxxxxx</v>
      </c>
      <c r="C47" s="39">
        <v>8192</v>
      </c>
      <c r="D47">
        <v>1</v>
      </c>
      <c r="E47">
        <v>2.7298939673884255E-2</v>
      </c>
      <c r="F47">
        <v>2.6184996335093098E-2</v>
      </c>
      <c r="G47">
        <v>5.1391015305927462E-2</v>
      </c>
      <c r="H47">
        <v>2.2231110466851126E-3</v>
      </c>
      <c r="I47" s="39">
        <v>184</v>
      </c>
      <c r="J47" s="39">
        <v>191</v>
      </c>
      <c r="K47" s="39">
        <v>98</v>
      </c>
      <c r="L47" s="39">
        <v>2250</v>
      </c>
      <c r="M47" s="39" t="s">
        <v>374</v>
      </c>
      <c r="N47" s="39">
        <v>278528</v>
      </c>
    </row>
    <row r="48" spans="1:14" x14ac:dyDescent="0.35">
      <c r="A48">
        <f t="shared" ca="1" si="1"/>
        <v>32</v>
      </c>
      <c r="B48" t="str">
        <f t="shared" ca="1" si="2"/>
        <v>xxxxxxxxxxxxxxxxxxxxxxxxxxxxxxxx</v>
      </c>
      <c r="C48" s="39">
        <v>16384</v>
      </c>
      <c r="D48">
        <v>1</v>
      </c>
      <c r="E48">
        <v>5.391417096759523E-2</v>
      </c>
      <c r="F48">
        <v>5.3540244680876405E-2</v>
      </c>
      <c r="G48">
        <v>8.7841037931302074E-2</v>
      </c>
      <c r="H48">
        <v>4.2898800115438104E-3</v>
      </c>
      <c r="I48" s="39">
        <v>93</v>
      </c>
      <c r="J48" s="39">
        <v>94</v>
      </c>
      <c r="K48" s="39">
        <v>58</v>
      </c>
      <c r="L48" s="39">
        <v>1166</v>
      </c>
      <c r="M48" s="39" t="s">
        <v>375</v>
      </c>
      <c r="N48" s="39">
        <v>557056</v>
      </c>
    </row>
    <row r="49" spans="1:14" x14ac:dyDescent="0.35">
      <c r="A49">
        <f t="shared" ca="1" si="1"/>
        <v>32</v>
      </c>
      <c r="B49" t="str">
        <f t="shared" ca="1" si="2"/>
        <v>xxxxxxxxxxxxxxxxxxxxxxxxxxxxxxxx</v>
      </c>
      <c r="C49" s="39">
        <v>32768</v>
      </c>
      <c r="D49">
        <v>1</v>
      </c>
      <c r="E49">
        <v>0.10869694042559515</v>
      </c>
      <c r="F49">
        <v>0.10591400208371245</v>
      </c>
      <c r="G49">
        <v>0.17908106785658415</v>
      </c>
      <c r="H49">
        <v>7.6079024369955783E-3</v>
      </c>
      <c r="I49" s="39">
        <v>47</v>
      </c>
      <c r="J49" s="39">
        <v>48</v>
      </c>
      <c r="K49" s="39">
        <v>28</v>
      </c>
      <c r="L49" s="39">
        <v>658</v>
      </c>
      <c r="M49" s="39" t="s">
        <v>376</v>
      </c>
      <c r="N49" s="39">
        <v>1114112</v>
      </c>
    </row>
    <row r="50" spans="1:14" x14ac:dyDescent="0.35">
      <c r="A50">
        <f t="shared" ca="1" si="1"/>
        <v>32</v>
      </c>
      <c r="B50" t="str">
        <f t="shared" ca="1" si="2"/>
        <v>xxxxxxxxxxxxxxxxxxxxxxxxxxxxxxxx</v>
      </c>
      <c r="C50" s="39">
        <v>65536</v>
      </c>
      <c r="D50">
        <v>1</v>
      </c>
      <c r="E50">
        <v>0.21775337826187277</v>
      </c>
      <c r="F50">
        <v>0.20641728800022974</v>
      </c>
      <c r="G50">
        <v>0.34496463999967092</v>
      </c>
      <c r="H50">
        <v>1.4204545454545454E-2</v>
      </c>
      <c r="I50" s="39">
        <v>23</v>
      </c>
      <c r="J50" s="39">
        <v>25</v>
      </c>
      <c r="K50" s="39">
        <v>15</v>
      </c>
      <c r="L50" s="39">
        <v>352</v>
      </c>
      <c r="M50" s="39" t="s">
        <v>377</v>
      </c>
      <c r="N50" s="39">
        <v>2228224</v>
      </c>
    </row>
    <row r="51" spans="1:14" x14ac:dyDescent="0.35">
      <c r="A51">
        <f t="shared" ca="1" si="1"/>
        <v>32</v>
      </c>
      <c r="B51" t="str">
        <f t="shared" ca="1" si="2"/>
        <v>xxxxxxxxxxxxxxxxxxxxxxxxxxxxxxxx</v>
      </c>
      <c r="C51" s="39">
        <v>131072</v>
      </c>
      <c r="D51">
        <v>1</v>
      </c>
      <c r="E51">
        <v>0.44686813333343406</v>
      </c>
      <c r="F51">
        <v>0.41783022500021616</v>
      </c>
      <c r="G51">
        <v>0.63971012500041979</v>
      </c>
      <c r="H51">
        <v>2.889655239280613E-2</v>
      </c>
      <c r="I51" s="39">
        <v>12</v>
      </c>
      <c r="J51" s="39">
        <v>12</v>
      </c>
      <c r="K51" s="39">
        <v>8</v>
      </c>
      <c r="L51" s="39">
        <v>174</v>
      </c>
      <c r="M51" s="39" t="s">
        <v>378</v>
      </c>
      <c r="N51" s="39">
        <v>4456448</v>
      </c>
    </row>
    <row r="52" spans="1:14" x14ac:dyDescent="0.35">
      <c r="A52">
        <f t="shared" ca="1" si="1"/>
        <v>32</v>
      </c>
      <c r="B52" t="str">
        <f t="shared" ca="1" si="2"/>
        <v>xxxxxxxxxxxxxxxxxxxxxxxxxxxxxxxx</v>
      </c>
      <c r="C52" s="39">
        <v>262144</v>
      </c>
      <c r="D52">
        <v>1</v>
      </c>
      <c r="E52">
        <v>0.88242553333596641</v>
      </c>
      <c r="F52">
        <v>0.89157463333200815</v>
      </c>
      <c r="G52">
        <v>1.397650649996649</v>
      </c>
      <c r="H52">
        <v>6.137804868744641E-2</v>
      </c>
      <c r="I52" s="39">
        <v>6</v>
      </c>
      <c r="J52" s="39">
        <v>6</v>
      </c>
      <c r="K52" s="39">
        <v>4</v>
      </c>
      <c r="L52" s="39">
        <v>82</v>
      </c>
      <c r="M52" s="39" t="s">
        <v>379</v>
      </c>
      <c r="N52" s="39">
        <v>8912896</v>
      </c>
    </row>
    <row r="53" spans="1:14" x14ac:dyDescent="0.35">
      <c r="A53">
        <f t="shared" ca="1" si="1"/>
        <v>32</v>
      </c>
      <c r="B53" t="str">
        <f t="shared" ca="1" si="2"/>
        <v>xxxxxxxxxxxxxxxxxxxxxxxxxxxxxxxx</v>
      </c>
      <c r="C53" s="39">
        <v>524288</v>
      </c>
      <c r="D53">
        <v>1</v>
      </c>
      <c r="E53">
        <v>1.798075166666725</v>
      </c>
      <c r="F53">
        <v>1.6851726000022609</v>
      </c>
      <c r="G53">
        <v>2.4234779333346523</v>
      </c>
      <c r="H53">
        <v>0.11160000165303548</v>
      </c>
      <c r="I53" s="39">
        <v>3</v>
      </c>
      <c r="J53" s="39">
        <v>3</v>
      </c>
      <c r="K53" s="39">
        <v>3</v>
      </c>
      <c r="L53" s="39">
        <v>45</v>
      </c>
      <c r="M53" s="39" t="s">
        <v>380</v>
      </c>
      <c r="N53" s="39">
        <v>17825792</v>
      </c>
    </row>
    <row r="54" spans="1:14" x14ac:dyDescent="0.35">
      <c r="A54">
        <f t="shared" ca="1" si="1"/>
        <v>32</v>
      </c>
      <c r="B54" t="str">
        <f t="shared" ca="1" si="2"/>
        <v>xxxxxxxxxxxxxxxxxxxxxxxxxxxxxxxx</v>
      </c>
      <c r="C54" s="39">
        <v>1048576</v>
      </c>
      <c r="D54">
        <v>1</v>
      </c>
      <c r="E54">
        <v>3.4669041000015568</v>
      </c>
      <c r="F54">
        <v>3.4557305499911308</v>
      </c>
      <c r="G54">
        <v>4.9969517999998061</v>
      </c>
      <c r="H54">
        <v>0.24123809451148623</v>
      </c>
      <c r="I54" s="39">
        <v>2</v>
      </c>
      <c r="J54" s="39">
        <v>2</v>
      </c>
      <c r="K54" s="39">
        <v>2</v>
      </c>
      <c r="L54" s="39">
        <v>21</v>
      </c>
      <c r="M54" s="39" t="s">
        <v>381</v>
      </c>
      <c r="N54" s="39">
        <v>35651584</v>
      </c>
    </row>
    <row r="55" spans="1:14" x14ac:dyDescent="0.35">
      <c r="C55" s="39"/>
      <c r="I55" s="39"/>
      <c r="J55" s="39"/>
      <c r="K55" s="39"/>
      <c r="L55" s="39"/>
    </row>
    <row r="56" spans="1:14" x14ac:dyDescent="0.35">
      <c r="I56" s="39"/>
      <c r="J56" s="39"/>
      <c r="K56" s="39"/>
      <c r="L56" s="39"/>
      <c r="N56">
        <f ca="1">N54/1000000/E54</f>
        <v>10.283406454762908</v>
      </c>
    </row>
    <row r="57" spans="1:14" x14ac:dyDescent="0.35">
      <c r="I57" s="39"/>
      <c r="J57" s="39"/>
      <c r="K57" s="39"/>
      <c r="L57" s="39"/>
      <c r="N57" s="39">
        <f ca="1">C54*D54/E54</f>
        <v>302453.13102243847</v>
      </c>
    </row>
    <row r="58" spans="1:14" x14ac:dyDescent="0.35">
      <c r="I58" s="39"/>
      <c r="J58" s="39"/>
      <c r="K58" s="39"/>
      <c r="L58" s="39"/>
      <c r="M58" s="10" t="s">
        <v>492</v>
      </c>
    </row>
    <row r="59" spans="1:14" x14ac:dyDescent="0.35">
      <c r="I59" s="39"/>
      <c r="J59" s="39"/>
      <c r="K59" s="39"/>
      <c r="L59" s="39"/>
      <c r="M59" t="s">
        <v>500</v>
      </c>
    </row>
    <row r="60" spans="1:14" ht="43.5" x14ac:dyDescent="0.35">
      <c r="A60" s="8" t="s">
        <v>2</v>
      </c>
      <c r="B60" s="8" t="s">
        <v>3</v>
      </c>
      <c r="C60" s="8" t="s">
        <v>4</v>
      </c>
      <c r="D60" s="8" t="s">
        <v>5</v>
      </c>
      <c r="E60" s="9" t="s">
        <v>621</v>
      </c>
      <c r="F60" s="9" t="s">
        <v>336</v>
      </c>
      <c r="G60" s="9" t="s">
        <v>337</v>
      </c>
      <c r="H60" s="9" t="s">
        <v>338</v>
      </c>
      <c r="I60" s="9" t="str" cm="1">
        <f t="array" aca="1" ref="I60:L60" ca="1">"NCalls"&amp;CHAR(10)&amp;E60:H60</f>
        <v>NCalls
CSVRead
v0.4</v>
      </c>
      <c r="J60" s="9" t="str">
        <f ca="1"/>
        <v>NCalls
sdkn104
v1.9</v>
      </c>
      <c r="K60" s="9" t="str">
        <f ca="1"/>
        <v>NCalls
ws_garcia
v3.1.5</v>
      </c>
      <c r="L60" s="41" t="str">
        <f ca="1"/>
        <v>NCalls
CSV.jl
v0.8.5+</v>
      </c>
      <c r="M60" s="8" t="s">
        <v>6</v>
      </c>
      <c r="N60" s="8" t="s">
        <v>7</v>
      </c>
    </row>
    <row r="61" spans="1:14" x14ac:dyDescent="0.35">
      <c r="A61">
        <f ca="1">LEN(B61)</f>
        <v>20</v>
      </c>
      <c r="B61" t="str">
        <f ca="1">"""xxxxxxxx"&amp;CHAR(13)&amp;CHAR(10)&amp;"yyyyyyyy"""</f>
        <v>"xxxxxxxx_x000D_
yyyyyyyy"</v>
      </c>
      <c r="C61" s="39">
        <v>1</v>
      </c>
      <c r="D61">
        <v>1</v>
      </c>
      <c r="E61">
        <v>2.1603036941022895E-4</v>
      </c>
      <c r="F61">
        <v>1.3940688934115154E-4</v>
      </c>
      <c r="G61">
        <v>2.0367868431718631E-3</v>
      </c>
      <c r="H61">
        <v>2.6981132692403869E-4</v>
      </c>
      <c r="I61" s="39">
        <v>23145</v>
      </c>
      <c r="J61" s="39">
        <v>35867</v>
      </c>
      <c r="K61" s="39">
        <v>2455</v>
      </c>
      <c r="L61" s="39">
        <v>18550</v>
      </c>
      <c r="M61" s="39" t="s">
        <v>382</v>
      </c>
      <c r="N61" s="39">
        <v>26</v>
      </c>
    </row>
    <row r="62" spans="1:14" x14ac:dyDescent="0.35">
      <c r="A62">
        <f t="shared" ref="A62:A81" ca="1" si="3">LEN(B62)</f>
        <v>20</v>
      </c>
      <c r="B62" t="str">
        <f t="shared" ref="B62:B81" ca="1" si="4">"""xxxxxxxx"&amp;CHAR(13)&amp;CHAR(10)&amp;"yyyyyyyy"""</f>
        <v>"xxxxxxxx_x000D_
yyyyyyyy"</v>
      </c>
      <c r="C62" s="39">
        <v>2</v>
      </c>
      <c r="D62">
        <v>1</v>
      </c>
      <c r="E62">
        <v>2.0999505270585906E-4</v>
      </c>
      <c r="F62">
        <v>1.4518203832765902E-4</v>
      </c>
      <c r="G62">
        <v>2.0634579620428389E-3</v>
      </c>
      <c r="H62">
        <v>2.5379422364346985E-4</v>
      </c>
      <c r="I62" s="39">
        <v>23811</v>
      </c>
      <c r="J62" s="39">
        <v>34440</v>
      </c>
      <c r="K62" s="39">
        <v>2424</v>
      </c>
      <c r="L62" s="39">
        <v>19701</v>
      </c>
      <c r="M62" s="39" t="s">
        <v>383</v>
      </c>
      <c r="N62" s="39">
        <v>52</v>
      </c>
    </row>
    <row r="63" spans="1:14" x14ac:dyDescent="0.35">
      <c r="A63">
        <f t="shared" ca="1" si="3"/>
        <v>20</v>
      </c>
      <c r="B63" t="str">
        <f t="shared" ca="1" si="4"/>
        <v>"xxxxxxxx_x000D_
yyyyyyyy"</v>
      </c>
      <c r="C63" s="39">
        <v>4</v>
      </c>
      <c r="D63">
        <v>1</v>
      </c>
      <c r="E63">
        <v>2.1847792973930791E-4</v>
      </c>
      <c r="F63">
        <v>1.5098848592846474E-4</v>
      </c>
      <c r="G63">
        <v>2.115451649755008E-3</v>
      </c>
      <c r="H63">
        <v>2.5272947836635666E-4</v>
      </c>
      <c r="I63" s="39">
        <v>22886</v>
      </c>
      <c r="J63" s="39">
        <v>33116</v>
      </c>
      <c r="K63" s="39">
        <v>2364</v>
      </c>
      <c r="L63" s="39">
        <v>19784</v>
      </c>
      <c r="M63" s="39" t="s">
        <v>384</v>
      </c>
      <c r="N63" s="39">
        <v>104</v>
      </c>
    </row>
    <row r="64" spans="1:14" x14ac:dyDescent="0.35">
      <c r="A64">
        <f t="shared" ca="1" si="3"/>
        <v>20</v>
      </c>
      <c r="B64" t="str">
        <f t="shared" ca="1" si="4"/>
        <v>"xxxxxxxx_x000D_
yyyyyyyy"</v>
      </c>
      <c r="C64" s="39">
        <v>8</v>
      </c>
      <c r="D64">
        <v>1</v>
      </c>
      <c r="E64">
        <v>2.3794222423263701E-4</v>
      </c>
      <c r="F64">
        <v>1.7172921417751044E-4</v>
      </c>
      <c r="G64">
        <v>2.2696976849839517E-3</v>
      </c>
      <c r="H64">
        <v>2.6289228447252022E-4</v>
      </c>
      <c r="I64" s="39">
        <v>21014</v>
      </c>
      <c r="J64" s="39">
        <v>29116</v>
      </c>
      <c r="K64" s="39">
        <v>2203</v>
      </c>
      <c r="L64" s="39">
        <v>19023</v>
      </c>
      <c r="M64" s="39" t="s">
        <v>385</v>
      </c>
      <c r="N64" s="39">
        <v>208</v>
      </c>
    </row>
    <row r="65" spans="1:14" x14ac:dyDescent="0.35">
      <c r="A65">
        <f t="shared" ca="1" si="3"/>
        <v>20</v>
      </c>
      <c r="B65" t="str">
        <f t="shared" ca="1" si="4"/>
        <v>"xxxxxxxx_x000D_
yyyyyyyy"</v>
      </c>
      <c r="C65" s="39">
        <v>16</v>
      </c>
      <c r="D65">
        <v>1</v>
      </c>
      <c r="E65">
        <v>3.2511652145723684E-4</v>
      </c>
      <c r="F65">
        <v>2.9648368218137801E-4</v>
      </c>
      <c r="G65">
        <v>2.7164956545443334E-3</v>
      </c>
      <c r="H65">
        <v>2.6372698982013817E-4</v>
      </c>
      <c r="I65" s="39">
        <v>15380</v>
      </c>
      <c r="J65" s="39">
        <v>16865</v>
      </c>
      <c r="K65" s="39">
        <v>1841</v>
      </c>
      <c r="L65" s="39">
        <v>18959</v>
      </c>
      <c r="M65" s="39" t="s">
        <v>386</v>
      </c>
      <c r="N65" s="39">
        <v>416</v>
      </c>
    </row>
    <row r="66" spans="1:14" x14ac:dyDescent="0.35">
      <c r="A66">
        <f t="shared" ca="1" si="3"/>
        <v>20</v>
      </c>
      <c r="B66" t="str">
        <f t="shared" ca="1" si="4"/>
        <v>"xxxxxxxx_x000D_
yyyyyyyy"</v>
      </c>
      <c r="C66" s="39">
        <v>32</v>
      </c>
      <c r="D66">
        <v>1</v>
      </c>
      <c r="E66">
        <v>3.6617420724895246E-4</v>
      </c>
      <c r="F66">
        <v>2.9302968823365864E-4</v>
      </c>
      <c r="G66">
        <v>4.0599121753252627E-3</v>
      </c>
      <c r="H66">
        <v>2.8628685943315199E-4</v>
      </c>
      <c r="I66" s="39">
        <v>13655</v>
      </c>
      <c r="J66" s="39">
        <v>17064</v>
      </c>
      <c r="K66" s="39">
        <v>1232</v>
      </c>
      <c r="L66" s="39">
        <v>17465</v>
      </c>
      <c r="M66" s="39" t="s">
        <v>387</v>
      </c>
      <c r="N66" s="39">
        <v>832</v>
      </c>
    </row>
    <row r="67" spans="1:14" x14ac:dyDescent="0.35">
      <c r="A67">
        <f t="shared" ca="1" si="3"/>
        <v>20</v>
      </c>
      <c r="B67" t="str">
        <f t="shared" ca="1" si="4"/>
        <v>"xxxxxxxx_x000D_
yyyyyyyy"</v>
      </c>
      <c r="C67" s="39">
        <v>64</v>
      </c>
      <c r="D67">
        <v>1</v>
      </c>
      <c r="E67">
        <v>4.9839079039410642E-4</v>
      </c>
      <c r="F67">
        <v>4.5090238073709635E-4</v>
      </c>
      <c r="G67">
        <v>4.5158087545106463E-3</v>
      </c>
      <c r="H67">
        <v>2.810409757742679E-4</v>
      </c>
      <c r="I67" s="39">
        <v>10033</v>
      </c>
      <c r="J67" s="39">
        <v>11089</v>
      </c>
      <c r="K67" s="39">
        <v>1108</v>
      </c>
      <c r="L67" s="39">
        <v>17791</v>
      </c>
      <c r="M67" s="39" t="s">
        <v>388</v>
      </c>
      <c r="N67" s="39">
        <v>1664</v>
      </c>
    </row>
    <row r="68" spans="1:14" x14ac:dyDescent="0.35">
      <c r="A68">
        <f t="shared" ca="1" si="3"/>
        <v>20</v>
      </c>
      <c r="B68" t="str">
        <f t="shared" ca="1" si="4"/>
        <v>"xxxxxxxx_x000D_
yyyyyyyy"</v>
      </c>
      <c r="C68" s="39">
        <v>128</v>
      </c>
      <c r="D68">
        <v>1</v>
      </c>
      <c r="E68">
        <v>7.9430250952963592E-4</v>
      </c>
      <c r="F68">
        <v>7.8609262694407181E-4</v>
      </c>
      <c r="G68">
        <v>7.3474961820690346E-3</v>
      </c>
      <c r="H68">
        <v>2.9140925515794383E-4</v>
      </c>
      <c r="I68" s="39">
        <v>6296</v>
      </c>
      <c r="J68" s="39">
        <v>6361</v>
      </c>
      <c r="K68" s="39">
        <v>681</v>
      </c>
      <c r="L68" s="39">
        <v>17158</v>
      </c>
      <c r="M68" s="39" t="s">
        <v>389</v>
      </c>
      <c r="N68" s="39">
        <v>3328</v>
      </c>
    </row>
    <row r="69" spans="1:14" x14ac:dyDescent="0.35">
      <c r="A69">
        <f t="shared" ca="1" si="3"/>
        <v>20</v>
      </c>
      <c r="B69" t="str">
        <f t="shared" ca="1" si="4"/>
        <v>"xxxxxxxx_x000D_
yyyyyyyy"</v>
      </c>
      <c r="C69" s="39">
        <v>256</v>
      </c>
      <c r="D69">
        <v>1</v>
      </c>
      <c r="E69">
        <v>1.3268735208281737E-3</v>
      </c>
      <c r="F69">
        <v>1.4621229824519509E-3</v>
      </c>
      <c r="G69">
        <v>1.2276717402011283E-2</v>
      </c>
      <c r="H69">
        <v>3.2575412078962801E-4</v>
      </c>
      <c r="I69" s="39">
        <v>3769</v>
      </c>
      <c r="J69" s="39">
        <v>3420</v>
      </c>
      <c r="K69" s="39">
        <v>408</v>
      </c>
      <c r="L69" s="39">
        <v>15349</v>
      </c>
      <c r="M69" s="39" t="s">
        <v>390</v>
      </c>
      <c r="N69" s="39">
        <v>6656</v>
      </c>
    </row>
    <row r="70" spans="1:14" x14ac:dyDescent="0.35">
      <c r="A70">
        <f t="shared" ca="1" si="3"/>
        <v>20</v>
      </c>
      <c r="B70" t="str">
        <f t="shared" ca="1" si="4"/>
        <v>"xxxxxxxx_x000D_
yyyyyyyy"</v>
      </c>
      <c r="C70" s="39">
        <v>512</v>
      </c>
      <c r="D70">
        <v>1</v>
      </c>
      <c r="E70">
        <v>2.4468325831684275E-3</v>
      </c>
      <c r="F70">
        <v>2.7270754634684783E-3</v>
      </c>
      <c r="G70">
        <v>2.3429352803717184E-2</v>
      </c>
      <c r="H70">
        <v>4.5570543200874956E-4</v>
      </c>
      <c r="I70" s="39">
        <v>2044</v>
      </c>
      <c r="J70" s="39">
        <v>1834</v>
      </c>
      <c r="K70" s="39">
        <v>214</v>
      </c>
      <c r="L70" s="39">
        <v>10972</v>
      </c>
      <c r="M70" s="39" t="s">
        <v>391</v>
      </c>
      <c r="N70" s="39">
        <v>13312</v>
      </c>
    </row>
    <row r="71" spans="1:14" x14ac:dyDescent="0.35">
      <c r="A71">
        <f t="shared" ca="1" si="3"/>
        <v>20</v>
      </c>
      <c r="B71" t="str">
        <f t="shared" ca="1" si="4"/>
        <v>"xxxxxxxx_x000D_
yyyyyyyy"</v>
      </c>
      <c r="C71" s="39">
        <v>1024</v>
      </c>
      <c r="D71">
        <v>1</v>
      </c>
      <c r="E71">
        <v>4.6253847363471696E-3</v>
      </c>
      <c r="F71">
        <v>5.1971300103934243E-3</v>
      </c>
      <c r="G71">
        <v>4.3044569230743915E-2</v>
      </c>
      <c r="H71">
        <v>6.0790273556231007E-4</v>
      </c>
      <c r="I71" s="39">
        <v>1081</v>
      </c>
      <c r="J71" s="39">
        <v>963</v>
      </c>
      <c r="K71" s="39">
        <v>117</v>
      </c>
      <c r="L71" s="39">
        <v>8225</v>
      </c>
      <c r="M71" s="39" t="s">
        <v>392</v>
      </c>
      <c r="N71" s="39">
        <v>26624</v>
      </c>
    </row>
    <row r="72" spans="1:14" x14ac:dyDescent="0.35">
      <c r="A72">
        <f t="shared" ca="1" si="3"/>
        <v>20</v>
      </c>
      <c r="B72" t="str">
        <f t="shared" ca="1" si="4"/>
        <v>"xxxxxxxx_x000D_
yyyyyyyy"</v>
      </c>
      <c r="C72" s="39">
        <v>2048</v>
      </c>
      <c r="D72">
        <v>1</v>
      </c>
      <c r="E72">
        <v>9.137607846739634E-3</v>
      </c>
      <c r="F72">
        <v>1.0695058974384183E-2</v>
      </c>
      <c r="G72">
        <v>8.376551166681262E-2</v>
      </c>
      <c r="H72">
        <v>7.6452599388379206E-4</v>
      </c>
      <c r="I72" s="39">
        <v>548</v>
      </c>
      <c r="J72" s="39">
        <v>468</v>
      </c>
      <c r="K72" s="39">
        <v>60</v>
      </c>
      <c r="L72" s="39">
        <v>6540</v>
      </c>
      <c r="M72" s="39" t="s">
        <v>393</v>
      </c>
      <c r="N72" s="39">
        <v>53248</v>
      </c>
    </row>
    <row r="73" spans="1:14" x14ac:dyDescent="0.35">
      <c r="A73">
        <f t="shared" ca="1" si="3"/>
        <v>20</v>
      </c>
      <c r="B73" t="str">
        <f t="shared" ca="1" si="4"/>
        <v>"xxxxxxxx_x000D_
yyyyyyyy"</v>
      </c>
      <c r="C73" s="39">
        <v>4096</v>
      </c>
      <c r="D73">
        <v>1</v>
      </c>
      <c r="E73">
        <v>1.9623929803949031E-2</v>
      </c>
      <c r="F73">
        <v>2.2815364545518108E-2</v>
      </c>
      <c r="G73">
        <v>0.16705684666715873</v>
      </c>
      <c r="H73">
        <v>1.1544321712694671E-3</v>
      </c>
      <c r="I73" s="39">
        <v>255</v>
      </c>
      <c r="J73" s="39">
        <v>220</v>
      </c>
      <c r="K73" s="39">
        <v>30</v>
      </c>
      <c r="L73" s="39">
        <v>4332</v>
      </c>
      <c r="M73" s="39" t="s">
        <v>394</v>
      </c>
      <c r="N73" s="39">
        <v>106496</v>
      </c>
    </row>
    <row r="74" spans="1:14" x14ac:dyDescent="0.35">
      <c r="A74">
        <f t="shared" ca="1" si="3"/>
        <v>20</v>
      </c>
      <c r="B74" t="str">
        <f t="shared" ca="1" si="4"/>
        <v>"xxxxxxxx_x000D_
yyyyyyyy"</v>
      </c>
      <c r="C74" s="39">
        <v>8192</v>
      </c>
      <c r="D74">
        <v>1</v>
      </c>
      <c r="E74">
        <v>4.470644107121708E-2</v>
      </c>
      <c r="F74">
        <v>5.9383738823645914E-2</v>
      </c>
      <c r="G74">
        <v>0.47186666363532742</v>
      </c>
      <c r="H74">
        <v>2.8555111364934323E-3</v>
      </c>
      <c r="I74" s="39">
        <v>112</v>
      </c>
      <c r="J74" s="39">
        <v>85</v>
      </c>
      <c r="K74" s="39">
        <v>11</v>
      </c>
      <c r="L74" s="39">
        <v>1751</v>
      </c>
      <c r="M74" s="39" t="s">
        <v>395</v>
      </c>
      <c r="N74" s="39">
        <v>212992</v>
      </c>
    </row>
    <row r="75" spans="1:14" x14ac:dyDescent="0.35">
      <c r="A75">
        <f t="shared" ca="1" si="3"/>
        <v>20</v>
      </c>
      <c r="B75" t="str">
        <f t="shared" ca="1" si="4"/>
        <v>"xxxxxxxx_x000D_
yyyyyyyy"</v>
      </c>
      <c r="C75" s="39">
        <v>16384</v>
      </c>
      <c r="D75">
        <v>1</v>
      </c>
      <c r="E75">
        <v>9.7730813461217064E-2</v>
      </c>
      <c r="F75">
        <v>9.1585472727257922E-2</v>
      </c>
      <c r="G75">
        <v>0.67650382500141859</v>
      </c>
      <c r="H75">
        <v>4.6800748559222031E-3</v>
      </c>
      <c r="I75" s="39">
        <v>52</v>
      </c>
      <c r="J75" s="39">
        <v>55</v>
      </c>
      <c r="K75" s="39">
        <v>8</v>
      </c>
      <c r="L75" s="39">
        <v>1069</v>
      </c>
      <c r="M75" s="39" t="s">
        <v>396</v>
      </c>
      <c r="N75" s="39">
        <v>425984</v>
      </c>
    </row>
    <row r="76" spans="1:14" x14ac:dyDescent="0.35">
      <c r="A76">
        <f t="shared" ca="1" si="3"/>
        <v>20</v>
      </c>
      <c r="B76" t="str">
        <f t="shared" ca="1" si="4"/>
        <v>"xxxxxxxx_x000D_
yyyyyyyy"</v>
      </c>
      <c r="C76" s="39">
        <v>32768</v>
      </c>
      <c r="D76">
        <v>1</v>
      </c>
      <c r="E76">
        <v>0.15407529696963276</v>
      </c>
      <c r="F76">
        <v>0.17911444642855454</v>
      </c>
      <c r="G76">
        <v>1.2908083499933127</v>
      </c>
      <c r="H76">
        <v>8.4619288113718313E-3</v>
      </c>
      <c r="I76" s="39">
        <v>33</v>
      </c>
      <c r="J76" s="39">
        <v>28</v>
      </c>
      <c r="K76" s="39">
        <v>4</v>
      </c>
      <c r="L76" s="39">
        <v>591</v>
      </c>
      <c r="M76" s="39" t="s">
        <v>397</v>
      </c>
      <c r="N76" s="39">
        <v>851968</v>
      </c>
    </row>
    <row r="77" spans="1:14" x14ac:dyDescent="0.35">
      <c r="A77">
        <f t="shared" ca="1" si="3"/>
        <v>20</v>
      </c>
      <c r="B77" t="str">
        <f t="shared" ca="1" si="4"/>
        <v>"xxxxxxxx_x000D_
yyyyyyyy"</v>
      </c>
      <c r="C77" s="39">
        <v>65536</v>
      </c>
      <c r="D77">
        <v>1</v>
      </c>
      <c r="E77">
        <v>0.31296384705723646</v>
      </c>
      <c r="F77">
        <v>0.34762850000018564</v>
      </c>
      <c r="G77">
        <v>2.5288349500042386</v>
      </c>
      <c r="H77">
        <v>1.488095238095238E-2</v>
      </c>
      <c r="I77" s="39">
        <v>17</v>
      </c>
      <c r="J77" s="39">
        <v>15</v>
      </c>
      <c r="K77" s="39">
        <v>2</v>
      </c>
      <c r="L77" s="39">
        <v>336</v>
      </c>
      <c r="M77" s="39" t="s">
        <v>398</v>
      </c>
      <c r="N77" s="39">
        <v>1703936</v>
      </c>
    </row>
    <row r="78" spans="1:14" x14ac:dyDescent="0.35">
      <c r="A78">
        <f t="shared" ca="1" si="3"/>
        <v>20</v>
      </c>
      <c r="B78" t="str">
        <f t="shared" ca="1" si="4"/>
        <v>"xxxxxxxx_x000D_
yyyyyyyy"</v>
      </c>
      <c r="C78" s="39">
        <v>131072</v>
      </c>
      <c r="D78">
        <v>1</v>
      </c>
      <c r="E78">
        <v>0.59565977777755408</v>
      </c>
      <c r="F78">
        <v>0.65986302500095917</v>
      </c>
      <c r="G78">
        <v>5.2252145000093151</v>
      </c>
      <c r="H78">
        <v>3.2751633450875874E-2</v>
      </c>
      <c r="I78" s="39">
        <v>9</v>
      </c>
      <c r="J78" s="39">
        <v>8</v>
      </c>
      <c r="K78" s="39">
        <v>1</v>
      </c>
      <c r="L78" s="39">
        <v>153</v>
      </c>
      <c r="M78" s="39" t="s">
        <v>399</v>
      </c>
      <c r="N78" s="39">
        <v>3407872</v>
      </c>
    </row>
    <row r="79" spans="1:14" x14ac:dyDescent="0.35">
      <c r="A79">
        <f t="shared" ca="1" si="3"/>
        <v>20</v>
      </c>
      <c r="B79" t="str">
        <f t="shared" ca="1" si="4"/>
        <v>"xxxxxxxx_x000D_
yyyyyyyy"</v>
      </c>
      <c r="C79" s="39">
        <v>262144</v>
      </c>
      <c r="D79">
        <v>1</v>
      </c>
      <c r="E79">
        <v>1.1740978199988603</v>
      </c>
      <c r="F79">
        <v>1.3619116749978275</v>
      </c>
      <c r="G79">
        <v>9.9543455000093672</v>
      </c>
      <c r="H79">
        <v>6.1341465973272558E-2</v>
      </c>
      <c r="I79" s="39">
        <v>5</v>
      </c>
      <c r="J79" s="39">
        <v>4</v>
      </c>
      <c r="K79" s="39">
        <v>1</v>
      </c>
      <c r="L79" s="39">
        <v>82</v>
      </c>
      <c r="M79" s="39" t="s">
        <v>400</v>
      </c>
      <c r="N79" s="39">
        <v>6815744</v>
      </c>
    </row>
    <row r="80" spans="1:14" x14ac:dyDescent="0.35">
      <c r="A80">
        <f t="shared" ca="1" si="3"/>
        <v>20</v>
      </c>
      <c r="B80" t="str">
        <f t="shared" ca="1" si="4"/>
        <v>"xxxxxxxx_x000D_
yyyyyyyy"</v>
      </c>
      <c r="C80" s="39">
        <v>524288</v>
      </c>
      <c r="D80">
        <v>1</v>
      </c>
      <c r="E80">
        <v>2.4352766999994251</v>
      </c>
      <c r="F80">
        <v>2.8025458500051172</v>
      </c>
      <c r="G80">
        <v>20.408638900000369</v>
      </c>
      <c r="H80">
        <v>0.12019047282990955</v>
      </c>
      <c r="I80" s="39">
        <v>3</v>
      </c>
      <c r="J80" s="39">
        <v>2</v>
      </c>
      <c r="K80" s="39">
        <v>1</v>
      </c>
      <c r="L80" s="39">
        <v>42</v>
      </c>
      <c r="M80" s="39" t="s">
        <v>401</v>
      </c>
      <c r="N80" s="39">
        <v>13631488</v>
      </c>
    </row>
    <row r="81" spans="1:14" x14ac:dyDescent="0.35">
      <c r="A81">
        <f t="shared" ca="1" si="3"/>
        <v>20</v>
      </c>
      <c r="B81" t="str">
        <f t="shared" ca="1" si="4"/>
        <v>"xxxxxxxx_x000D_
yyyyyyyy"</v>
      </c>
      <c r="C81" s="39">
        <v>1048576</v>
      </c>
      <c r="D81">
        <v>1</v>
      </c>
      <c r="E81">
        <v>4.8907501499925274</v>
      </c>
      <c r="F81">
        <v>5.3851102000044193</v>
      </c>
      <c r="G81">
        <v>40.817583500000183</v>
      </c>
      <c r="H81">
        <v>0.31800000369548798</v>
      </c>
      <c r="I81" s="39">
        <v>2</v>
      </c>
      <c r="J81" s="39">
        <v>1</v>
      </c>
      <c r="K81" s="39">
        <v>1</v>
      </c>
      <c r="L81" s="39">
        <v>16</v>
      </c>
      <c r="M81" s="39" t="s">
        <v>402</v>
      </c>
      <c r="N81" s="39">
        <v>27262976</v>
      </c>
    </row>
    <row r="82" spans="1:14" x14ac:dyDescent="0.35">
      <c r="C82" s="39"/>
      <c r="I82" s="39"/>
      <c r="J82" s="39"/>
      <c r="K82" s="39"/>
      <c r="L82" s="39"/>
    </row>
    <row r="83" spans="1:14" x14ac:dyDescent="0.35">
      <c r="I83" s="39"/>
      <c r="J83" s="39"/>
      <c r="K83" s="39"/>
      <c r="L83" s="39"/>
      <c r="N83">
        <f ca="1">N81/1000000/E81</f>
        <v>5.5743955761145667</v>
      </c>
    </row>
    <row r="84" spans="1:14" x14ac:dyDescent="0.35">
      <c r="G84">
        <f ca="1">G81/E81</f>
        <v>8.3458737919913055</v>
      </c>
      <c r="I84" s="39"/>
      <c r="J84" s="39"/>
      <c r="K84" s="39"/>
      <c r="L84" s="39"/>
      <c r="N84" s="39">
        <f ca="1">C81*D81/E81</f>
        <v>214399.82985056026</v>
      </c>
    </row>
    <row r="85" spans="1:14" x14ac:dyDescent="0.35">
      <c r="G85">
        <f ca="1">E81/H81</f>
        <v>15.379717274078514</v>
      </c>
      <c r="I85" s="39"/>
      <c r="J85" s="39"/>
      <c r="K85" s="39"/>
      <c r="L85" s="39"/>
      <c r="M85" s="10" t="s">
        <v>495</v>
      </c>
    </row>
    <row r="86" spans="1:14" x14ac:dyDescent="0.35">
      <c r="I86" s="39"/>
      <c r="J86" s="39"/>
      <c r="K86" s="39"/>
      <c r="L86" s="39"/>
      <c r="M86" t="s">
        <v>501</v>
      </c>
    </row>
    <row r="87" spans="1:14" ht="43.5" x14ac:dyDescent="0.35">
      <c r="A87" s="8" t="s">
        <v>2</v>
      </c>
      <c r="B87" s="8" t="s">
        <v>3</v>
      </c>
      <c r="C87" s="8" t="s">
        <v>4</v>
      </c>
      <c r="D87" s="8" t="s">
        <v>5</v>
      </c>
      <c r="E87" s="9" t="s">
        <v>621</v>
      </c>
      <c r="F87" s="9" t="s">
        <v>336</v>
      </c>
      <c r="G87" s="9" t="s">
        <v>337</v>
      </c>
      <c r="H87" s="9" t="s">
        <v>338</v>
      </c>
      <c r="I87" s="9" t="str" cm="1">
        <f t="array" aca="1" ref="I87:L87" ca="1">"NCalls"&amp;CHAR(10)&amp;E87:H87</f>
        <v>NCalls
CSVRead
v0.4</v>
      </c>
      <c r="J87" s="9" t="str">
        <f ca="1"/>
        <v>NCalls
sdkn104
v1.9</v>
      </c>
      <c r="K87" s="9" t="str">
        <f ca="1"/>
        <v>NCalls
ws_garcia
v3.1.5</v>
      </c>
      <c r="L87" s="41" t="str">
        <f ca="1"/>
        <v>NCalls
CSV.jl
v0.8.5+</v>
      </c>
      <c r="M87" s="8" t="s">
        <v>6</v>
      </c>
      <c r="N87" s="8" t="s">
        <v>7</v>
      </c>
    </row>
    <row r="88" spans="1:14" x14ac:dyDescent="0.35">
      <c r="A88">
        <f ca="1">LEN(B88)</f>
        <v>17</v>
      </c>
      <c r="B88">
        <v>0.71905720709757637</v>
      </c>
      <c r="C88" s="11">
        <v>1</v>
      </c>
      <c r="D88" s="12">
        <v>10</v>
      </c>
      <c r="E88">
        <v>2.2792427295108739E-4</v>
      </c>
      <c r="F88">
        <v>1.4099030002250111E-4</v>
      </c>
      <c r="G88">
        <v>1.8875052830213154E-3</v>
      </c>
      <c r="H88">
        <v>3.1533804238143291E-4</v>
      </c>
      <c r="I88" s="39">
        <v>21938</v>
      </c>
      <c r="J88" s="39">
        <v>35464</v>
      </c>
      <c r="K88" s="39">
        <v>2650</v>
      </c>
      <c r="L88" s="39">
        <v>15856</v>
      </c>
      <c r="M88" s="39" t="s">
        <v>403</v>
      </c>
      <c r="N88" s="39">
        <v>181</v>
      </c>
    </row>
    <row r="89" spans="1:14" x14ac:dyDescent="0.35">
      <c r="A89">
        <f t="shared" ref="A89:A106" ca="1" si="5">LEN(B89)</f>
        <v>17</v>
      </c>
      <c r="B89">
        <v>0.71905720709757637</v>
      </c>
      <c r="C89" s="11">
        <v>2</v>
      </c>
      <c r="D89" s="12">
        <v>10</v>
      </c>
      <c r="E89">
        <v>2.3735727712910436E-4</v>
      </c>
      <c r="F89">
        <v>1.647771889931056E-4</v>
      </c>
      <c r="G89">
        <v>1.975079383894652E-3</v>
      </c>
      <c r="H89">
        <v>3.1409008103524091E-4</v>
      </c>
      <c r="I89" s="39">
        <v>21066</v>
      </c>
      <c r="J89" s="39">
        <v>30345</v>
      </c>
      <c r="K89" s="39">
        <v>2532</v>
      </c>
      <c r="L89" s="39">
        <v>15919</v>
      </c>
      <c r="M89" s="39" t="s">
        <v>404</v>
      </c>
      <c r="N89" s="39">
        <v>362</v>
      </c>
    </row>
    <row r="90" spans="1:14" x14ac:dyDescent="0.35">
      <c r="A90">
        <f t="shared" ca="1" si="5"/>
        <v>17</v>
      </c>
      <c r="B90">
        <v>0.71905720709757637</v>
      </c>
      <c r="C90" s="11">
        <v>4</v>
      </c>
      <c r="D90" s="12">
        <v>10</v>
      </c>
      <c r="E90">
        <v>2.6490695629151698E-4</v>
      </c>
      <c r="F90">
        <v>1.978011749355727E-4</v>
      </c>
      <c r="G90">
        <v>2.003590224352919E-3</v>
      </c>
      <c r="H90">
        <v>3.1729914963827898E-4</v>
      </c>
      <c r="I90" s="39">
        <v>18875</v>
      </c>
      <c r="J90" s="39">
        <v>25278</v>
      </c>
      <c r="K90" s="39">
        <v>2496</v>
      </c>
      <c r="L90" s="39">
        <v>15758</v>
      </c>
      <c r="M90" s="39" t="s">
        <v>405</v>
      </c>
      <c r="N90" s="39">
        <v>724</v>
      </c>
    </row>
    <row r="91" spans="1:14" x14ac:dyDescent="0.35">
      <c r="A91">
        <f t="shared" ca="1" si="5"/>
        <v>17</v>
      </c>
      <c r="B91">
        <v>0.71905720709757637</v>
      </c>
      <c r="C91" s="11">
        <v>8</v>
      </c>
      <c r="D91" s="12">
        <v>10</v>
      </c>
      <c r="E91">
        <v>3.4772518776159317E-4</v>
      </c>
      <c r="F91">
        <v>2.7715985810107817E-4</v>
      </c>
      <c r="G91">
        <v>2.1970577767979754E-3</v>
      </c>
      <c r="H91">
        <v>3.3485132601125098E-4</v>
      </c>
      <c r="I91" s="39">
        <v>14380</v>
      </c>
      <c r="J91" s="39">
        <v>18041</v>
      </c>
      <c r="K91" s="39">
        <v>2276</v>
      </c>
      <c r="L91" s="39">
        <v>14932</v>
      </c>
      <c r="M91" s="39" t="s">
        <v>406</v>
      </c>
      <c r="N91" s="39">
        <v>1448</v>
      </c>
    </row>
    <row r="92" spans="1:14" x14ac:dyDescent="0.35">
      <c r="A92">
        <f t="shared" ca="1" si="5"/>
        <v>17</v>
      </c>
      <c r="B92">
        <v>0.71905720709757637</v>
      </c>
      <c r="C92" s="11">
        <v>16</v>
      </c>
      <c r="D92" s="12">
        <v>10</v>
      </c>
      <c r="E92">
        <v>4.9362111549828159E-4</v>
      </c>
      <c r="F92">
        <v>4.3203358389575197E-4</v>
      </c>
      <c r="G92">
        <v>2.3895637840425266E-3</v>
      </c>
      <c r="H92">
        <v>3.3333333333333332E-4</v>
      </c>
      <c r="I92" s="39">
        <v>10130</v>
      </c>
      <c r="J92" s="39">
        <v>11574</v>
      </c>
      <c r="K92" s="39">
        <v>2093</v>
      </c>
      <c r="L92" s="39">
        <v>15000</v>
      </c>
      <c r="M92" s="39" t="s">
        <v>407</v>
      </c>
      <c r="N92" s="39">
        <v>2896</v>
      </c>
    </row>
    <row r="93" spans="1:14" x14ac:dyDescent="0.35">
      <c r="A93">
        <f t="shared" ca="1" si="5"/>
        <v>17</v>
      </c>
      <c r="B93">
        <v>0.71905720709757637</v>
      </c>
      <c r="C93" s="11">
        <v>32</v>
      </c>
      <c r="D93" s="12">
        <v>10</v>
      </c>
      <c r="E93">
        <v>7.8839467129122865E-4</v>
      </c>
      <c r="F93">
        <v>7.2331254158797362E-4</v>
      </c>
      <c r="G93">
        <v>2.938351057576958E-3</v>
      </c>
      <c r="H93">
        <v>3.5984166966534722E-4</v>
      </c>
      <c r="I93" s="39">
        <v>6343</v>
      </c>
      <c r="J93" s="39">
        <v>6913</v>
      </c>
      <c r="K93" s="39">
        <v>1702</v>
      </c>
      <c r="L93" s="39">
        <v>13895</v>
      </c>
      <c r="M93" s="39" t="s">
        <v>408</v>
      </c>
      <c r="N93" s="39">
        <v>5792</v>
      </c>
    </row>
    <row r="94" spans="1:14" x14ac:dyDescent="0.35">
      <c r="A94">
        <f t="shared" ca="1" si="5"/>
        <v>17</v>
      </c>
      <c r="B94">
        <v>0.71905720709757637</v>
      </c>
      <c r="C94" s="11">
        <v>64</v>
      </c>
      <c r="D94" s="12">
        <v>10</v>
      </c>
      <c r="E94">
        <v>1.3945790853344732E-3</v>
      </c>
      <c r="F94">
        <v>1.2937430271660164E-3</v>
      </c>
      <c r="G94">
        <v>3.9356509047949852E-3</v>
      </c>
      <c r="H94">
        <v>4.8449612403100775E-4</v>
      </c>
      <c r="I94" s="39">
        <v>3586</v>
      </c>
      <c r="J94" s="39">
        <v>3865</v>
      </c>
      <c r="K94" s="39">
        <v>1271</v>
      </c>
      <c r="L94" s="39">
        <v>10320</v>
      </c>
      <c r="M94" s="39" t="s">
        <v>409</v>
      </c>
      <c r="N94" s="39">
        <v>11584</v>
      </c>
    </row>
    <row r="95" spans="1:14" x14ac:dyDescent="0.35">
      <c r="A95">
        <f t="shared" ca="1" si="5"/>
        <v>17</v>
      </c>
      <c r="B95">
        <v>0.71905720709757637</v>
      </c>
      <c r="C95" s="11">
        <v>128</v>
      </c>
      <c r="D95" s="12">
        <v>10</v>
      </c>
      <c r="E95">
        <v>2.5881496376785069E-3</v>
      </c>
      <c r="F95">
        <v>2.4493031341883097E-3</v>
      </c>
      <c r="G95">
        <v>6.0933942752850589E-3</v>
      </c>
      <c r="H95">
        <v>5.207248489897938E-4</v>
      </c>
      <c r="I95" s="39">
        <v>1932</v>
      </c>
      <c r="J95" s="39">
        <v>2042</v>
      </c>
      <c r="K95" s="39">
        <v>821</v>
      </c>
      <c r="L95" s="39">
        <v>9602</v>
      </c>
      <c r="M95" s="39" t="s">
        <v>410</v>
      </c>
      <c r="N95" s="39">
        <v>23168</v>
      </c>
    </row>
    <row r="96" spans="1:14" x14ac:dyDescent="0.35">
      <c r="A96">
        <f t="shared" ca="1" si="5"/>
        <v>17</v>
      </c>
      <c r="B96">
        <v>0.71905720709757637</v>
      </c>
      <c r="C96" s="11">
        <v>256</v>
      </c>
      <c r="D96" s="12">
        <v>10</v>
      </c>
      <c r="E96">
        <v>5.0047156999935396E-3</v>
      </c>
      <c r="F96">
        <v>5.0653323886641734E-3</v>
      </c>
      <c r="G96">
        <v>1.0666354584246021E-2</v>
      </c>
      <c r="H96">
        <v>7.9026394815868495E-4</v>
      </c>
      <c r="I96" s="39">
        <v>1000</v>
      </c>
      <c r="J96" s="39">
        <v>988</v>
      </c>
      <c r="K96" s="39">
        <v>469</v>
      </c>
      <c r="L96" s="39">
        <v>6327</v>
      </c>
      <c r="M96" s="39" t="s">
        <v>411</v>
      </c>
      <c r="N96" s="39">
        <v>46336</v>
      </c>
    </row>
    <row r="97" spans="1:14" x14ac:dyDescent="0.35">
      <c r="A97">
        <f t="shared" ca="1" si="5"/>
        <v>17</v>
      </c>
      <c r="B97">
        <v>0.71905720709757637</v>
      </c>
      <c r="C97" s="11">
        <v>512</v>
      </c>
      <c r="D97" s="12">
        <v>10</v>
      </c>
      <c r="E97">
        <v>9.6366635838551328E-3</v>
      </c>
      <c r="F97">
        <v>9.5386560000146614E-3</v>
      </c>
      <c r="G97">
        <v>2.0236807661281237E-2</v>
      </c>
      <c r="H97">
        <v>2.0056157240272766E-3</v>
      </c>
      <c r="I97" s="39">
        <v>519</v>
      </c>
      <c r="J97" s="39">
        <v>525</v>
      </c>
      <c r="K97" s="39">
        <v>248</v>
      </c>
      <c r="L97" s="39">
        <v>2493</v>
      </c>
      <c r="M97" s="39" t="s">
        <v>412</v>
      </c>
      <c r="N97" s="39">
        <v>92672</v>
      </c>
    </row>
    <row r="98" spans="1:14" x14ac:dyDescent="0.35">
      <c r="A98">
        <f t="shared" ca="1" si="5"/>
        <v>17</v>
      </c>
      <c r="B98">
        <v>0.71905720709757637</v>
      </c>
      <c r="C98" s="11">
        <v>1024</v>
      </c>
      <c r="D98" s="12">
        <v>10</v>
      </c>
      <c r="E98">
        <v>2.166943506486875E-2</v>
      </c>
      <c r="F98">
        <v>1.9822639130422176E-2</v>
      </c>
      <c r="G98">
        <v>3.8897238759767958E-2</v>
      </c>
      <c r="H98">
        <v>1.7023082501371944E-3</v>
      </c>
      <c r="I98" s="39">
        <v>231</v>
      </c>
      <c r="J98" s="39">
        <v>253</v>
      </c>
      <c r="K98" s="39">
        <v>129</v>
      </c>
      <c r="L98" s="39">
        <v>2946</v>
      </c>
      <c r="M98" s="39" t="s">
        <v>413</v>
      </c>
      <c r="N98" s="39">
        <v>185344</v>
      </c>
    </row>
    <row r="99" spans="1:14" x14ac:dyDescent="0.35">
      <c r="A99">
        <f t="shared" ca="1" si="5"/>
        <v>17</v>
      </c>
      <c r="B99">
        <v>0.71905720709757637</v>
      </c>
      <c r="C99" s="11">
        <v>2048</v>
      </c>
      <c r="D99" s="12">
        <v>10</v>
      </c>
      <c r="E99">
        <v>4.3713778260913071E-2</v>
      </c>
      <c r="F99">
        <v>3.9415085039470034E-2</v>
      </c>
      <c r="G99">
        <v>7.1626745714456777E-2</v>
      </c>
      <c r="H99">
        <v>2.277322479935943E-3</v>
      </c>
      <c r="I99" s="39">
        <v>115</v>
      </c>
      <c r="J99" s="39">
        <v>127</v>
      </c>
      <c r="K99" s="39">
        <v>70</v>
      </c>
      <c r="L99" s="39">
        <v>2196</v>
      </c>
      <c r="M99" s="39" t="s">
        <v>414</v>
      </c>
      <c r="N99" s="39">
        <v>370688</v>
      </c>
    </row>
    <row r="100" spans="1:14" x14ac:dyDescent="0.35">
      <c r="A100">
        <f t="shared" ca="1" si="5"/>
        <v>17</v>
      </c>
      <c r="B100">
        <v>0.71905720709757637</v>
      </c>
      <c r="C100" s="11">
        <v>4096</v>
      </c>
      <c r="D100" s="12">
        <v>10</v>
      </c>
      <c r="E100">
        <v>8.051596507929E-2</v>
      </c>
      <c r="F100">
        <v>8.0399411110972457E-2</v>
      </c>
      <c r="G100">
        <v>0.13191720000069931</v>
      </c>
      <c r="H100">
        <v>3.3944331296673455E-3</v>
      </c>
      <c r="I100" s="39">
        <v>63</v>
      </c>
      <c r="J100" s="39">
        <v>63</v>
      </c>
      <c r="K100" s="39">
        <v>38</v>
      </c>
      <c r="L100" s="39">
        <v>1473</v>
      </c>
      <c r="M100" s="39" t="s">
        <v>415</v>
      </c>
      <c r="N100" s="39">
        <v>741376</v>
      </c>
    </row>
    <row r="101" spans="1:14" x14ac:dyDescent="0.35">
      <c r="A101">
        <f t="shared" ca="1" si="5"/>
        <v>17</v>
      </c>
      <c r="B101">
        <v>0.71905720709757637</v>
      </c>
      <c r="C101" s="11">
        <v>8192</v>
      </c>
      <c r="D101" s="12">
        <v>10</v>
      </c>
      <c r="E101">
        <v>0.17524996896551376</v>
      </c>
      <c r="F101">
        <v>0.17132572333309024</v>
      </c>
      <c r="G101">
        <v>0.26120260500028963</v>
      </c>
      <c r="H101">
        <v>6.5688071369656102E-3</v>
      </c>
      <c r="I101" s="39">
        <v>29</v>
      </c>
      <c r="J101" s="39">
        <v>30</v>
      </c>
      <c r="K101" s="39">
        <v>20</v>
      </c>
      <c r="L101" s="39">
        <v>763</v>
      </c>
      <c r="M101" s="39" t="s">
        <v>416</v>
      </c>
      <c r="N101" s="39">
        <v>1482752</v>
      </c>
    </row>
    <row r="102" spans="1:14" x14ac:dyDescent="0.35">
      <c r="A102">
        <f t="shared" ca="1" si="5"/>
        <v>17</v>
      </c>
      <c r="B102">
        <v>0.71905720709757637</v>
      </c>
      <c r="C102" s="11">
        <v>16384</v>
      </c>
      <c r="D102" s="12">
        <v>10</v>
      </c>
      <c r="E102">
        <v>0.34528968666563742</v>
      </c>
      <c r="F102">
        <v>0.33917182000004686</v>
      </c>
      <c r="G102">
        <v>0.58767375555665546</v>
      </c>
      <c r="H102">
        <v>1.1565819623563912E-2</v>
      </c>
      <c r="I102" s="39">
        <v>15</v>
      </c>
      <c r="J102" s="39">
        <v>15</v>
      </c>
      <c r="K102" s="39">
        <v>9</v>
      </c>
      <c r="L102" s="39">
        <v>433</v>
      </c>
      <c r="M102" s="39" t="s">
        <v>417</v>
      </c>
      <c r="N102" s="39">
        <v>2965504</v>
      </c>
    </row>
    <row r="103" spans="1:14" x14ac:dyDescent="0.35">
      <c r="A103">
        <f t="shared" ca="1" si="5"/>
        <v>17</v>
      </c>
      <c r="B103">
        <v>0.71905720709757637</v>
      </c>
      <c r="C103" s="11">
        <v>32768</v>
      </c>
      <c r="D103" s="12">
        <v>10</v>
      </c>
      <c r="E103">
        <v>0.74310958571316277</v>
      </c>
      <c r="F103">
        <v>0.75026802857090458</v>
      </c>
      <c r="G103">
        <v>1.0540096800017635</v>
      </c>
      <c r="H103">
        <v>2.665957491448585E-2</v>
      </c>
      <c r="I103" s="39">
        <v>7</v>
      </c>
      <c r="J103" s="39">
        <v>7</v>
      </c>
      <c r="K103" s="39">
        <v>5</v>
      </c>
      <c r="L103" s="39">
        <v>188</v>
      </c>
      <c r="M103" s="39" t="s">
        <v>418</v>
      </c>
      <c r="N103" s="39">
        <v>5931008</v>
      </c>
    </row>
    <row r="104" spans="1:14" x14ac:dyDescent="0.35">
      <c r="A104">
        <f t="shared" ca="1" si="5"/>
        <v>17</v>
      </c>
      <c r="B104">
        <v>0.71905720709757637</v>
      </c>
      <c r="C104" s="11">
        <v>65536</v>
      </c>
      <c r="D104" s="12">
        <v>10</v>
      </c>
      <c r="E104">
        <v>1.4307936749974033</v>
      </c>
      <c r="F104">
        <v>1.4122081750028883</v>
      </c>
      <c r="G104">
        <v>2.146796099996815</v>
      </c>
      <c r="H104">
        <v>4.3938597043355308E-2</v>
      </c>
      <c r="I104" s="39">
        <v>4</v>
      </c>
      <c r="J104" s="39">
        <v>4</v>
      </c>
      <c r="K104" s="39">
        <v>3</v>
      </c>
      <c r="L104" s="39">
        <v>114</v>
      </c>
      <c r="M104" s="39" t="s">
        <v>419</v>
      </c>
      <c r="N104" s="39">
        <v>11862016</v>
      </c>
    </row>
    <row r="105" spans="1:14" x14ac:dyDescent="0.35">
      <c r="A105">
        <f t="shared" ca="1" si="5"/>
        <v>17</v>
      </c>
      <c r="B105">
        <v>0.71905720709757637</v>
      </c>
      <c r="C105" s="11">
        <v>131072</v>
      </c>
      <c r="D105" s="12">
        <v>10</v>
      </c>
      <c r="E105">
        <v>3.0559400000056485</v>
      </c>
      <c r="F105">
        <v>2.8203472000022884</v>
      </c>
      <c r="G105">
        <v>4.4420923500001663</v>
      </c>
      <c r="H105">
        <v>9.2944445433440034E-2</v>
      </c>
      <c r="I105" s="39">
        <v>2</v>
      </c>
      <c r="J105" s="39">
        <v>2</v>
      </c>
      <c r="K105" s="39">
        <v>2</v>
      </c>
      <c r="L105" s="39">
        <v>54</v>
      </c>
      <c r="M105" s="39" t="s">
        <v>420</v>
      </c>
      <c r="N105" s="39">
        <v>23724032</v>
      </c>
    </row>
    <row r="106" spans="1:14" x14ac:dyDescent="0.35">
      <c r="A106">
        <f t="shared" ca="1" si="5"/>
        <v>17</v>
      </c>
      <c r="B106">
        <v>0.71905720709757637</v>
      </c>
      <c r="C106" s="11">
        <v>262144</v>
      </c>
      <c r="D106" s="12">
        <v>10</v>
      </c>
      <c r="E106">
        <v>5.4907787000120152</v>
      </c>
      <c r="F106">
        <v>5.4284775000123773</v>
      </c>
      <c r="G106">
        <v>8.5053908999834675</v>
      </c>
      <c r="H106">
        <v>0.16703333059946696</v>
      </c>
      <c r="I106" s="39">
        <v>1</v>
      </c>
      <c r="J106" s="39">
        <v>1</v>
      </c>
      <c r="K106" s="39">
        <v>1</v>
      </c>
      <c r="L106" s="39">
        <v>30</v>
      </c>
      <c r="M106" s="39" t="s">
        <v>421</v>
      </c>
      <c r="N106" s="39">
        <v>47448064</v>
      </c>
    </row>
    <row r="107" spans="1:14" x14ac:dyDescent="0.35">
      <c r="C107" s="39"/>
      <c r="I107" s="39"/>
      <c r="J107" s="39"/>
      <c r="K107" s="39"/>
      <c r="L107" s="39"/>
      <c r="M107" s="39"/>
    </row>
    <row r="108" spans="1:14" x14ac:dyDescent="0.35">
      <c r="C108" s="39"/>
      <c r="I108" s="39"/>
      <c r="J108" s="39"/>
      <c r="K108" s="39"/>
      <c r="L108" s="39"/>
      <c r="M108" s="39"/>
      <c r="N108">
        <f ca="1">N106/1000000/E106</f>
        <v>8.64140891343812</v>
      </c>
    </row>
    <row r="109" spans="1:14" x14ac:dyDescent="0.35">
      <c r="I109" s="39"/>
      <c r="J109" s="39"/>
      <c r="K109" s="39"/>
      <c r="L109" s="39"/>
      <c r="N109" s="39">
        <f ca="1">C106*D106/E106</f>
        <v>477425.9068197856</v>
      </c>
    </row>
    <row r="110" spans="1:14" x14ac:dyDescent="0.35">
      <c r="C110" s="11"/>
      <c r="D110" s="12"/>
      <c r="I110" s="39"/>
      <c r="J110" s="39"/>
      <c r="K110" s="39"/>
      <c r="L110" s="39"/>
      <c r="M110" s="39"/>
    </row>
    <row r="111" spans="1:14" x14ac:dyDescent="0.35">
      <c r="I111" s="39"/>
      <c r="J111" s="39"/>
      <c r="K111" s="39"/>
      <c r="L111" s="39"/>
    </row>
    <row r="112" spans="1:14" x14ac:dyDescent="0.35">
      <c r="I112" s="39"/>
      <c r="J112" s="39"/>
      <c r="K112" s="39"/>
      <c r="L112" s="39"/>
      <c r="M112" s="10" t="s">
        <v>496</v>
      </c>
    </row>
    <row r="113" spans="1:14" x14ac:dyDescent="0.35">
      <c r="I113" s="39"/>
      <c r="J113" s="39"/>
      <c r="K113" s="39"/>
      <c r="L113" s="39"/>
      <c r="M113" t="s">
        <v>502</v>
      </c>
    </row>
    <row r="114" spans="1:14" ht="43.5" x14ac:dyDescent="0.35">
      <c r="A114" s="8" t="s">
        <v>2</v>
      </c>
      <c r="B114" s="8" t="s">
        <v>3</v>
      </c>
      <c r="C114" s="8" t="s">
        <v>4</v>
      </c>
      <c r="D114" s="8" t="s">
        <v>5</v>
      </c>
      <c r="E114" s="9" t="s">
        <v>621</v>
      </c>
      <c r="F114" s="9" t="s">
        <v>336</v>
      </c>
      <c r="G114" s="9" t="s">
        <v>337</v>
      </c>
      <c r="H114" s="9" t="s">
        <v>338</v>
      </c>
      <c r="I114" s="9" t="str" cm="1">
        <f t="array" aca="1" ref="I114:L114" ca="1">"NCalls"&amp;CHAR(10)&amp;E114:H114</f>
        <v>NCalls
CSVRead
v0.4</v>
      </c>
      <c r="J114" s="9" t="str">
        <f ca="1"/>
        <v>NCalls
sdkn104
v1.9</v>
      </c>
      <c r="K114" s="9" t="str">
        <f ca="1"/>
        <v>NCalls
ws_garcia
v3.1.5</v>
      </c>
      <c r="L114" s="41" t="str">
        <f ca="1"/>
        <v>NCalls
CSV.jl
v0.8.5+</v>
      </c>
      <c r="M114" s="8" t="s">
        <v>6</v>
      </c>
      <c r="N114" s="8" t="s">
        <v>7</v>
      </c>
    </row>
    <row r="115" spans="1:14" x14ac:dyDescent="0.35">
      <c r="A115">
        <f ca="1">LEN(B115)</f>
        <v>16</v>
      </c>
      <c r="B115" t="str">
        <f ca="1">REPT("x",16)</f>
        <v>xxxxxxxxxxxxxxxx</v>
      </c>
      <c r="C115" s="11">
        <v>8</v>
      </c>
      <c r="D115" s="11">
        <v>1</v>
      </c>
      <c r="E115">
        <v>2.1240498725636034E-4</v>
      </c>
      <c r="F115">
        <v>1.3918948027736601E-4</v>
      </c>
      <c r="G115">
        <v>1.937607671440435E-3</v>
      </c>
      <c r="H115">
        <v>2.5893595100434359E-4</v>
      </c>
      <c r="I115" s="39">
        <v>23540</v>
      </c>
      <c r="J115" s="39">
        <v>35923</v>
      </c>
      <c r="K115" s="39">
        <v>2581</v>
      </c>
      <c r="L115" s="39">
        <v>19360</v>
      </c>
      <c r="M115" s="39" t="s">
        <v>422</v>
      </c>
      <c r="N115" s="39">
        <v>144</v>
      </c>
    </row>
    <row r="116" spans="1:14" x14ac:dyDescent="0.35">
      <c r="A116">
        <f t="shared" ref="A116:A128" ca="1" si="6">LEN(B116)</f>
        <v>16</v>
      </c>
      <c r="B116" t="str">
        <f t="shared" ref="B116:B128" ca="1" si="7">REPT("x",16)</f>
        <v>xxxxxxxxxxxxxxxx</v>
      </c>
      <c r="C116" s="11">
        <v>8</v>
      </c>
      <c r="D116" s="11">
        <v>2</v>
      </c>
      <c r="E116">
        <v>2.332528363501206E-4</v>
      </c>
      <c r="F116">
        <v>1.5985631573910567E-4</v>
      </c>
      <c r="G116">
        <v>2.189477189146749E-3</v>
      </c>
      <c r="H116">
        <v>2.8167427187200721E-4</v>
      </c>
      <c r="I116" s="39">
        <v>21436</v>
      </c>
      <c r="J116" s="39">
        <v>31279</v>
      </c>
      <c r="K116" s="39">
        <v>2284</v>
      </c>
      <c r="L116" s="39">
        <v>17751</v>
      </c>
      <c r="M116" s="39" t="s">
        <v>423</v>
      </c>
      <c r="N116" s="39">
        <v>280</v>
      </c>
    </row>
    <row r="117" spans="1:14" x14ac:dyDescent="0.35">
      <c r="A117">
        <f t="shared" ca="1" si="6"/>
        <v>16</v>
      </c>
      <c r="B117" t="str">
        <f t="shared" ca="1" si="7"/>
        <v>xxxxxxxxxxxxxxxx</v>
      </c>
      <c r="C117" s="11">
        <v>8</v>
      </c>
      <c r="D117" s="11">
        <v>4</v>
      </c>
      <c r="E117">
        <v>2.5566845119428833E-4</v>
      </c>
      <c r="F117">
        <v>1.8271161295090851E-4</v>
      </c>
      <c r="G117">
        <v>1.9889688146381744E-3</v>
      </c>
      <c r="H117">
        <v>3.0484087306426044E-4</v>
      </c>
      <c r="I117" s="39">
        <v>19557</v>
      </c>
      <c r="J117" s="39">
        <v>27366</v>
      </c>
      <c r="K117" s="39">
        <v>2514</v>
      </c>
      <c r="L117" s="39">
        <v>16402</v>
      </c>
      <c r="M117" s="39" t="s">
        <v>424</v>
      </c>
      <c r="N117" s="39">
        <v>552</v>
      </c>
    </row>
    <row r="118" spans="1:14" x14ac:dyDescent="0.35">
      <c r="A118">
        <f t="shared" ca="1" si="6"/>
        <v>16</v>
      </c>
      <c r="B118" t="str">
        <f t="shared" ca="1" si="7"/>
        <v>xxxxxxxxxxxxxxxx</v>
      </c>
      <c r="C118" s="11">
        <v>8</v>
      </c>
      <c r="D118" s="11">
        <v>8</v>
      </c>
      <c r="E118">
        <v>3.1877286752509743E-4</v>
      </c>
      <c r="F118">
        <v>2.4826676266169863E-4</v>
      </c>
      <c r="G118">
        <v>2.0730288557225226E-3</v>
      </c>
      <c r="H118">
        <v>3.5080333964779346E-4</v>
      </c>
      <c r="I118" s="39">
        <v>15686</v>
      </c>
      <c r="J118" s="39">
        <v>20140</v>
      </c>
      <c r="K118" s="39">
        <v>2412</v>
      </c>
      <c r="L118" s="39">
        <v>14253</v>
      </c>
      <c r="M118" s="39" t="s">
        <v>425</v>
      </c>
      <c r="N118" s="39">
        <v>1096</v>
      </c>
    </row>
    <row r="119" spans="1:14" x14ac:dyDescent="0.35">
      <c r="A119">
        <f t="shared" ca="1" si="6"/>
        <v>16</v>
      </c>
      <c r="B119" t="str">
        <f t="shared" ca="1" si="7"/>
        <v>xxxxxxxxxxxxxxxx</v>
      </c>
      <c r="C119" s="11">
        <v>8</v>
      </c>
      <c r="D119" s="11">
        <v>16</v>
      </c>
      <c r="E119">
        <v>4.346720681550744E-4</v>
      </c>
      <c r="F119">
        <v>3.515343011822879E-4</v>
      </c>
      <c r="G119">
        <v>2.3905860898715985E-3</v>
      </c>
      <c r="H119">
        <v>4.3353854157634613E-4</v>
      </c>
      <c r="I119" s="39">
        <v>11503</v>
      </c>
      <c r="J119" s="39">
        <v>14224</v>
      </c>
      <c r="K119" s="39">
        <v>2092</v>
      </c>
      <c r="L119" s="39">
        <v>11533</v>
      </c>
      <c r="M119" s="39" t="s">
        <v>426</v>
      </c>
      <c r="N119" s="39">
        <v>2184</v>
      </c>
    </row>
    <row r="120" spans="1:14" x14ac:dyDescent="0.35">
      <c r="A120">
        <f t="shared" ca="1" si="6"/>
        <v>16</v>
      </c>
      <c r="B120" t="str">
        <f t="shared" ca="1" si="7"/>
        <v>xxxxxxxxxxxxxxxx</v>
      </c>
      <c r="C120" s="11">
        <v>8</v>
      </c>
      <c r="D120" s="11">
        <v>32</v>
      </c>
      <c r="E120">
        <v>6.6757056074797023E-4</v>
      </c>
      <c r="F120">
        <v>5.8730326521191554E-4</v>
      </c>
      <c r="G120">
        <v>3.3667174293355662E-3</v>
      </c>
      <c r="H120">
        <v>5.6465273856578201E-4</v>
      </c>
      <c r="I120" s="39">
        <v>7490</v>
      </c>
      <c r="J120" s="39">
        <v>8514</v>
      </c>
      <c r="K120" s="39">
        <v>1486</v>
      </c>
      <c r="L120" s="39">
        <v>8855</v>
      </c>
      <c r="M120" s="39" t="s">
        <v>427</v>
      </c>
      <c r="N120" s="39">
        <v>4360</v>
      </c>
    </row>
    <row r="121" spans="1:14" x14ac:dyDescent="0.35">
      <c r="A121">
        <f t="shared" ca="1" si="6"/>
        <v>16</v>
      </c>
      <c r="B121" t="str">
        <f t="shared" ca="1" si="7"/>
        <v>xxxxxxxxxxxxxxxx</v>
      </c>
      <c r="C121" s="11">
        <v>8</v>
      </c>
      <c r="D121" s="11">
        <v>64</v>
      </c>
      <c r="E121">
        <v>1.191419251847576E-3</v>
      </c>
      <c r="F121">
        <v>9.8164069493511291E-4</v>
      </c>
      <c r="G121">
        <v>6.7847328358238215E-3</v>
      </c>
      <c r="H121">
        <v>9.1390970572107475E-4</v>
      </c>
      <c r="I121" s="39">
        <v>4197</v>
      </c>
      <c r="J121" s="39">
        <v>5094</v>
      </c>
      <c r="K121" s="39">
        <v>737</v>
      </c>
      <c r="L121" s="39">
        <v>5471</v>
      </c>
      <c r="M121" s="39" t="s">
        <v>428</v>
      </c>
      <c r="N121" s="39">
        <v>8712</v>
      </c>
    </row>
    <row r="122" spans="1:14" x14ac:dyDescent="0.35">
      <c r="A122">
        <f t="shared" ca="1" si="6"/>
        <v>16</v>
      </c>
      <c r="B122" t="str">
        <f t="shared" ca="1" si="7"/>
        <v>xxxxxxxxxxxxxxxx</v>
      </c>
      <c r="C122" s="11">
        <v>8</v>
      </c>
      <c r="D122" s="11">
        <v>128</v>
      </c>
      <c r="E122">
        <v>2.0229185275112025E-3</v>
      </c>
      <c r="F122">
        <v>2.0078500200802142E-3</v>
      </c>
      <c r="G122">
        <v>2.1874634497804062E-2</v>
      </c>
      <c r="H122">
        <v>1.4240956992309882E-3</v>
      </c>
      <c r="I122" s="39">
        <v>2472</v>
      </c>
      <c r="J122" s="39">
        <v>2491</v>
      </c>
      <c r="K122" s="39">
        <v>229</v>
      </c>
      <c r="L122" s="39">
        <v>3511</v>
      </c>
      <c r="M122" s="39" t="s">
        <v>429</v>
      </c>
      <c r="N122" s="39">
        <v>17416</v>
      </c>
    </row>
    <row r="123" spans="1:14" x14ac:dyDescent="0.35">
      <c r="A123">
        <f t="shared" ca="1" si="6"/>
        <v>16</v>
      </c>
      <c r="B123" t="str">
        <f t="shared" ca="1" si="7"/>
        <v>xxxxxxxxxxxxxxxx</v>
      </c>
      <c r="C123" s="11">
        <v>8</v>
      </c>
      <c r="D123" s="11">
        <v>256</v>
      </c>
      <c r="E123">
        <v>4.0455661812455477E-3</v>
      </c>
      <c r="F123">
        <v>3.7798297052151642E-3</v>
      </c>
      <c r="G123">
        <v>7.0265229166883117E-2</v>
      </c>
      <c r="H123">
        <v>2.6709334055582683E-3</v>
      </c>
      <c r="I123" s="39">
        <v>1236</v>
      </c>
      <c r="J123" s="39">
        <v>1323</v>
      </c>
      <c r="K123" s="39">
        <v>72</v>
      </c>
      <c r="L123" s="39">
        <v>1875</v>
      </c>
      <c r="M123" s="39" t="s">
        <v>430</v>
      </c>
      <c r="N123" s="39">
        <v>34824</v>
      </c>
    </row>
    <row r="124" spans="1:14" x14ac:dyDescent="0.35">
      <c r="A124">
        <f t="shared" ca="1" si="6"/>
        <v>16</v>
      </c>
      <c r="B124" t="str">
        <f t="shared" ca="1" si="7"/>
        <v>xxxxxxxxxxxxxxxx</v>
      </c>
      <c r="C124" s="11">
        <v>8</v>
      </c>
      <c r="D124" s="11">
        <v>512</v>
      </c>
      <c r="E124">
        <v>7.5539527190117634E-3</v>
      </c>
      <c r="F124">
        <v>7.5178927928191827E-3</v>
      </c>
      <c r="G124">
        <v>0.28132137222241405</v>
      </c>
      <c r="H124">
        <v>4.8459303933520654E-3</v>
      </c>
      <c r="I124" s="39">
        <v>662</v>
      </c>
      <c r="J124" s="39">
        <v>666</v>
      </c>
      <c r="K124" s="39">
        <v>18</v>
      </c>
      <c r="L124" s="39">
        <v>1032</v>
      </c>
      <c r="M124" s="39" t="s">
        <v>431</v>
      </c>
      <c r="N124" s="39">
        <v>69640</v>
      </c>
    </row>
    <row r="125" spans="1:14" x14ac:dyDescent="0.35">
      <c r="A125">
        <f t="shared" ca="1" si="6"/>
        <v>16</v>
      </c>
      <c r="B125" t="str">
        <f t="shared" ca="1" si="7"/>
        <v>xxxxxxxxxxxxxxxx</v>
      </c>
      <c r="C125" s="11">
        <v>8</v>
      </c>
      <c r="D125" s="11">
        <v>1024</v>
      </c>
      <c r="E125">
        <v>1.7089690102435929E-2</v>
      </c>
      <c r="F125">
        <v>1.5150540785475709E-2</v>
      </c>
      <c r="G125">
        <v>1.0084649599972182</v>
      </c>
      <c r="H125">
        <v>1.0362318583897181E-2</v>
      </c>
      <c r="I125" s="39">
        <v>293</v>
      </c>
      <c r="J125" s="39">
        <v>331</v>
      </c>
      <c r="K125" s="39">
        <v>5</v>
      </c>
      <c r="L125" s="39">
        <v>483</v>
      </c>
      <c r="M125" s="39" t="s">
        <v>432</v>
      </c>
      <c r="N125" s="39">
        <v>139272</v>
      </c>
    </row>
    <row r="126" spans="1:14" x14ac:dyDescent="0.35">
      <c r="A126">
        <f t="shared" ca="1" si="6"/>
        <v>16</v>
      </c>
      <c r="B126" t="str">
        <f t="shared" ca="1" si="7"/>
        <v>xxxxxxxxxxxxxxxx</v>
      </c>
      <c r="C126" s="11">
        <v>8</v>
      </c>
      <c r="D126" s="11">
        <v>2048</v>
      </c>
      <c r="E126">
        <v>3.0867474691340137E-2</v>
      </c>
      <c r="F126">
        <v>3.0345362424144918E-2</v>
      </c>
      <c r="G126">
        <v>3.9763355000031879</v>
      </c>
      <c r="H126">
        <v>2.0457142226550044E-2</v>
      </c>
      <c r="I126" s="39">
        <v>162</v>
      </c>
      <c r="J126" s="39">
        <v>165</v>
      </c>
      <c r="K126" s="39">
        <v>2</v>
      </c>
      <c r="L126" s="39">
        <v>245</v>
      </c>
      <c r="M126" s="39" t="s">
        <v>433</v>
      </c>
      <c r="N126" s="39">
        <v>278536</v>
      </c>
    </row>
    <row r="127" spans="1:14" x14ac:dyDescent="0.35">
      <c r="A127">
        <f t="shared" ca="1" si="6"/>
        <v>16</v>
      </c>
      <c r="B127" t="str">
        <f t="shared" ca="1" si="7"/>
        <v>xxxxxxxxxxxxxxxx</v>
      </c>
      <c r="C127" s="11">
        <v>8</v>
      </c>
      <c r="D127" s="11">
        <v>4096</v>
      </c>
      <c r="E127">
        <v>6.5361933766065958E-2</v>
      </c>
      <c r="F127">
        <v>6.1113074390294328E-2</v>
      </c>
      <c r="G127">
        <v>15.737117700016825</v>
      </c>
      <c r="H127">
        <v>4.3181035025366424E-2</v>
      </c>
      <c r="I127" s="39">
        <v>77</v>
      </c>
      <c r="J127" s="39">
        <v>82</v>
      </c>
      <c r="K127" s="39">
        <v>1</v>
      </c>
      <c r="L127" s="39">
        <v>116</v>
      </c>
      <c r="M127" s="39" t="s">
        <v>434</v>
      </c>
      <c r="N127" s="39">
        <v>557064</v>
      </c>
    </row>
    <row r="128" spans="1:14" x14ac:dyDescent="0.35">
      <c r="A128">
        <f t="shared" ca="1" si="6"/>
        <v>16</v>
      </c>
      <c r="B128" t="str">
        <f t="shared" ca="1" si="7"/>
        <v>xxxxxxxxxxxxxxxx</v>
      </c>
      <c r="C128" s="11">
        <v>8</v>
      </c>
      <c r="D128" s="11">
        <v>8192</v>
      </c>
      <c r="E128">
        <v>0.13532608108063279</v>
      </c>
      <c r="F128">
        <v>0.12759762749992659</v>
      </c>
      <c r="G128">
        <v>61.418444599985378</v>
      </c>
      <c r="H128">
        <v>8.1112903933371269E-2</v>
      </c>
      <c r="I128" s="39">
        <v>37</v>
      </c>
      <c r="J128" s="39">
        <v>40</v>
      </c>
      <c r="K128" s="39">
        <v>1</v>
      </c>
      <c r="L128" s="39">
        <v>62</v>
      </c>
      <c r="M128" s="39" t="s">
        <v>435</v>
      </c>
      <c r="N128" s="39">
        <v>1114120</v>
      </c>
    </row>
    <row r="129" spans="1:14" x14ac:dyDescent="0.35">
      <c r="I129" s="39"/>
      <c r="J129" s="39"/>
      <c r="K129" s="39"/>
      <c r="L129" s="39"/>
    </row>
    <row r="130" spans="1:14" x14ac:dyDescent="0.35">
      <c r="I130" s="39"/>
      <c r="J130" s="39"/>
      <c r="K130" s="39"/>
      <c r="L130" s="39"/>
    </row>
    <row r="131" spans="1:14" x14ac:dyDescent="0.35">
      <c r="I131" s="39"/>
      <c r="J131" s="39"/>
      <c r="K131" s="39"/>
      <c r="L131" s="39"/>
      <c r="N131" s="39"/>
    </row>
    <row r="132" spans="1:14" x14ac:dyDescent="0.35">
      <c r="I132" s="39"/>
      <c r="J132" s="39"/>
      <c r="K132" s="39"/>
      <c r="L132" s="39"/>
    </row>
    <row r="133" spans="1:14" x14ac:dyDescent="0.35">
      <c r="I133" s="39"/>
      <c r="J133" s="39"/>
      <c r="K133" s="39"/>
      <c r="L133" s="39"/>
    </row>
    <row r="134" spans="1:14" x14ac:dyDescent="0.35">
      <c r="I134" s="39"/>
      <c r="J134" s="39"/>
      <c r="K134" s="39"/>
      <c r="L134" s="39"/>
    </row>
    <row r="135" spans="1:14" x14ac:dyDescent="0.35">
      <c r="I135" s="39"/>
      <c r="J135" s="39"/>
      <c r="K135" s="39"/>
      <c r="L135" s="39"/>
    </row>
    <row r="136" spans="1:14" x14ac:dyDescent="0.35">
      <c r="I136" s="39"/>
      <c r="J136" s="39"/>
      <c r="K136" s="39"/>
      <c r="L136" s="39"/>
    </row>
    <row r="137" spans="1:14" x14ac:dyDescent="0.35">
      <c r="I137" s="39"/>
      <c r="J137" s="39"/>
      <c r="K137" s="39"/>
      <c r="L137" s="39"/>
    </row>
    <row r="138" spans="1:14" x14ac:dyDescent="0.35">
      <c r="I138" s="39"/>
      <c r="J138" s="39"/>
      <c r="K138" s="39"/>
      <c r="L138" s="39"/>
    </row>
    <row r="139" spans="1:14" x14ac:dyDescent="0.35">
      <c r="I139" s="39"/>
      <c r="J139" s="39"/>
      <c r="K139" s="39"/>
      <c r="L139" s="39"/>
      <c r="M139" s="10" t="s">
        <v>497</v>
      </c>
    </row>
    <row r="140" spans="1:14" x14ac:dyDescent="0.35">
      <c r="I140" s="39"/>
      <c r="J140" s="39"/>
      <c r="K140" s="39"/>
      <c r="L140" s="39"/>
      <c r="M140" t="s">
        <v>503</v>
      </c>
    </row>
    <row r="141" spans="1:14" ht="43.5" x14ac:dyDescent="0.35">
      <c r="A141" s="8" t="s">
        <v>2</v>
      </c>
      <c r="B141" s="8" t="s">
        <v>3</v>
      </c>
      <c r="C141" s="8" t="s">
        <v>4</v>
      </c>
      <c r="D141" s="8" t="s">
        <v>5</v>
      </c>
      <c r="E141" s="9" t="s">
        <v>621</v>
      </c>
      <c r="F141" s="9" t="s">
        <v>336</v>
      </c>
      <c r="G141" s="9" t="s">
        <v>337</v>
      </c>
      <c r="H141" s="9" t="s">
        <v>338</v>
      </c>
      <c r="I141" s="9" t="str" cm="1">
        <f t="array" aca="1" ref="I141:L141" ca="1">"NCalls"&amp;CHAR(10)&amp;E141:H141</f>
        <v>NCalls
CSVRead
v0.4</v>
      </c>
      <c r="J141" s="9" t="str">
        <f ca="1"/>
        <v>NCalls
sdkn104
v1.9</v>
      </c>
      <c r="K141" s="9" t="str">
        <f ca="1"/>
        <v>NCalls
ws_garcia
v3.1.5</v>
      </c>
      <c r="L141" s="41" t="str">
        <f ca="1"/>
        <v>NCalls
CSV.jl
v0.8.5+</v>
      </c>
      <c r="M141" s="8" t="s">
        <v>6</v>
      </c>
      <c r="N141" s="8" t="s">
        <v>7</v>
      </c>
    </row>
    <row r="142" spans="1:14" x14ac:dyDescent="0.35">
      <c r="A142" s="39" cm="1">
        <f t="array" aca="1" ref="A142:A156" ca="1">LEN(B142:B156)</f>
        <v>1</v>
      </c>
      <c r="B142" t="s">
        <v>8</v>
      </c>
      <c r="C142" s="39">
        <v>1024</v>
      </c>
      <c r="D142">
        <v>8</v>
      </c>
      <c r="E142">
        <v>1.0957623632404143E-2</v>
      </c>
      <c r="F142">
        <v>9.3235102420572182E-3</v>
      </c>
      <c r="G142">
        <v>2.6467739153535119E-2</v>
      </c>
      <c r="H142">
        <v>1.364256480218281E-3</v>
      </c>
      <c r="I142" s="39">
        <v>457</v>
      </c>
      <c r="J142" s="39">
        <v>537</v>
      </c>
      <c r="K142" s="39">
        <v>189</v>
      </c>
      <c r="L142" s="39">
        <v>3665</v>
      </c>
      <c r="M142" s="39" t="s">
        <v>436</v>
      </c>
      <c r="N142" s="39">
        <v>17408</v>
      </c>
    </row>
    <row r="143" spans="1:14" x14ac:dyDescent="0.35">
      <c r="A143" s="39">
        <f ca="1"/>
        <v>2</v>
      </c>
      <c r="B143" t="s">
        <v>9</v>
      </c>
      <c r="C143" s="39">
        <v>1024</v>
      </c>
      <c r="D143">
        <v>8</v>
      </c>
      <c r="E143">
        <v>9.3386914179145204E-3</v>
      </c>
      <c r="F143">
        <v>9.4009505638885972E-3</v>
      </c>
      <c r="G143">
        <v>2.4925057213887832E-2</v>
      </c>
      <c r="H143">
        <v>2.6033316845077204E-3</v>
      </c>
      <c r="I143" s="39">
        <v>536</v>
      </c>
      <c r="J143" s="39">
        <v>532</v>
      </c>
      <c r="K143" s="39">
        <v>201</v>
      </c>
      <c r="L143" s="39">
        <v>1921</v>
      </c>
      <c r="M143" s="39" t="s">
        <v>437</v>
      </c>
      <c r="N143" s="39">
        <v>25600</v>
      </c>
    </row>
    <row r="144" spans="1:14" x14ac:dyDescent="0.35">
      <c r="A144" s="39">
        <f ca="1"/>
        <v>4</v>
      </c>
      <c r="B144" t="s">
        <v>10</v>
      </c>
      <c r="C144" s="39">
        <v>1024</v>
      </c>
      <c r="D144">
        <v>8</v>
      </c>
      <c r="E144">
        <v>1.0709235974267419E-2</v>
      </c>
      <c r="F144">
        <v>1.027646139625066E-2</v>
      </c>
      <c r="G144">
        <v>2.5473668527798869E-2</v>
      </c>
      <c r="H144">
        <v>2.742965371061713E-3</v>
      </c>
      <c r="I144" s="39">
        <v>467</v>
      </c>
      <c r="J144" s="39">
        <v>487</v>
      </c>
      <c r="K144" s="39">
        <v>197</v>
      </c>
      <c r="L144" s="39">
        <v>1848</v>
      </c>
      <c r="M144" s="39" t="s">
        <v>438</v>
      </c>
      <c r="N144" s="39">
        <v>41984</v>
      </c>
    </row>
    <row r="145" spans="1:14" x14ac:dyDescent="0.35">
      <c r="A145" s="39">
        <f ca="1"/>
        <v>8</v>
      </c>
      <c r="B145" t="s">
        <v>11</v>
      </c>
      <c r="C145" s="39">
        <v>1024</v>
      </c>
      <c r="D145">
        <v>8</v>
      </c>
      <c r="E145">
        <v>1.1739411032848835E-2</v>
      </c>
      <c r="F145">
        <v>1.1532791935536186E-2</v>
      </c>
      <c r="G145">
        <v>2.5292254545469534E-2</v>
      </c>
      <c r="H145">
        <v>1.7979144192736426E-3</v>
      </c>
      <c r="I145" s="39">
        <v>426</v>
      </c>
      <c r="J145" s="39">
        <v>434</v>
      </c>
      <c r="K145" s="39">
        <v>198</v>
      </c>
      <c r="L145" s="39">
        <v>2781</v>
      </c>
      <c r="M145" s="39" t="s">
        <v>439</v>
      </c>
      <c r="N145" s="39">
        <v>74752</v>
      </c>
    </row>
    <row r="146" spans="1:14" x14ac:dyDescent="0.35">
      <c r="A146" s="39">
        <f ca="1"/>
        <v>16</v>
      </c>
      <c r="B146" t="s">
        <v>12</v>
      </c>
      <c r="C146" s="39">
        <v>1024</v>
      </c>
      <c r="D146">
        <v>8</v>
      </c>
      <c r="E146">
        <v>1.7251356896554954E-2</v>
      </c>
      <c r="F146">
        <v>1.4862245400588218E-2</v>
      </c>
      <c r="G146">
        <v>2.9750949112469737E-2</v>
      </c>
      <c r="H146">
        <v>1.3818734256758089E-3</v>
      </c>
      <c r="I146" s="39">
        <v>290</v>
      </c>
      <c r="J146" s="39">
        <v>337</v>
      </c>
      <c r="K146" s="39">
        <v>169</v>
      </c>
      <c r="L146" s="39">
        <v>3619</v>
      </c>
      <c r="M146" s="39" t="s">
        <v>440</v>
      </c>
      <c r="N146" s="39">
        <v>140288</v>
      </c>
    </row>
    <row r="147" spans="1:14" x14ac:dyDescent="0.35">
      <c r="A147" s="39">
        <f ca="1"/>
        <v>32</v>
      </c>
      <c r="B147" t="s">
        <v>13</v>
      </c>
      <c r="C147" s="39">
        <v>1024</v>
      </c>
      <c r="D147">
        <v>8</v>
      </c>
      <c r="E147">
        <v>2.3413453271115311E-2</v>
      </c>
      <c r="F147">
        <v>2.3376976635424578E-2</v>
      </c>
      <c r="G147">
        <v>2.9318706432700549E-2</v>
      </c>
      <c r="H147">
        <v>1.85459940652819E-3</v>
      </c>
      <c r="I147" s="39">
        <v>214</v>
      </c>
      <c r="J147" s="39">
        <v>214</v>
      </c>
      <c r="K147" s="39">
        <v>171</v>
      </c>
      <c r="L147" s="39">
        <v>2696</v>
      </c>
      <c r="M147" s="39" t="s">
        <v>441</v>
      </c>
      <c r="N147" s="39">
        <v>271360</v>
      </c>
    </row>
    <row r="148" spans="1:14" x14ac:dyDescent="0.35">
      <c r="A148" s="39">
        <f ca="1"/>
        <v>64</v>
      </c>
      <c r="B148" t="s">
        <v>14</v>
      </c>
      <c r="C148" s="39">
        <v>1024</v>
      </c>
      <c r="D148">
        <v>8</v>
      </c>
      <c r="E148">
        <v>3.8739643076909351E-2</v>
      </c>
      <c r="F148">
        <v>3.7530094776311265E-2</v>
      </c>
      <c r="G148">
        <v>3.0083492215448142E-2</v>
      </c>
      <c r="H148">
        <v>2.5863494596905399E-3</v>
      </c>
      <c r="I148" s="39">
        <v>130</v>
      </c>
      <c r="J148" s="39">
        <v>134</v>
      </c>
      <c r="K148" s="39">
        <v>167</v>
      </c>
      <c r="L148" s="39">
        <v>1934</v>
      </c>
      <c r="M148" s="39" t="s">
        <v>442</v>
      </c>
      <c r="N148" s="39">
        <v>533504</v>
      </c>
    </row>
    <row r="149" spans="1:14" x14ac:dyDescent="0.35">
      <c r="A149" s="39">
        <f ca="1"/>
        <v>128</v>
      </c>
      <c r="B149" t="s">
        <v>15</v>
      </c>
      <c r="C149" s="39">
        <v>1024</v>
      </c>
      <c r="D149">
        <v>8</v>
      </c>
      <c r="E149">
        <v>6.7107366666896262E-2</v>
      </c>
      <c r="F149">
        <v>6.5395410389597106E-2</v>
      </c>
      <c r="G149">
        <v>3.5723303571285211E-2</v>
      </c>
      <c r="H149">
        <v>2.4955089458686386E-3</v>
      </c>
      <c r="I149" s="39">
        <v>75</v>
      </c>
      <c r="J149" s="39">
        <v>77</v>
      </c>
      <c r="K149" s="39">
        <v>140</v>
      </c>
      <c r="L149" s="39">
        <v>2004</v>
      </c>
      <c r="M149" s="39" t="s">
        <v>443</v>
      </c>
      <c r="N149" s="39">
        <v>1057792</v>
      </c>
    </row>
    <row r="150" spans="1:14" x14ac:dyDescent="0.35">
      <c r="A150" s="39">
        <f ca="1"/>
        <v>256</v>
      </c>
      <c r="B150" t="s">
        <v>16</v>
      </c>
      <c r="C150" s="39">
        <v>1024</v>
      </c>
      <c r="D150">
        <v>8</v>
      </c>
      <c r="E150">
        <v>0.12330457073190568</v>
      </c>
      <c r="F150">
        <v>0.1191157547617054</v>
      </c>
      <c r="G150">
        <v>4.4929010714310734E-2</v>
      </c>
      <c r="H150">
        <v>4.0428455355867032E-3</v>
      </c>
      <c r="I150" s="39">
        <v>41</v>
      </c>
      <c r="J150" s="39">
        <v>42</v>
      </c>
      <c r="K150" s="39">
        <v>112</v>
      </c>
      <c r="L150" s="39">
        <v>1237</v>
      </c>
      <c r="M150" s="39" t="s">
        <v>444</v>
      </c>
      <c r="N150" s="39">
        <v>2106368</v>
      </c>
    </row>
    <row r="151" spans="1:14" x14ac:dyDescent="0.35">
      <c r="A151" s="39">
        <f ca="1"/>
        <v>512</v>
      </c>
      <c r="B151" t="s">
        <v>17</v>
      </c>
      <c r="C151" s="39">
        <v>1024</v>
      </c>
      <c r="D151">
        <v>8</v>
      </c>
      <c r="E151">
        <v>0.23338619090976531</v>
      </c>
      <c r="F151">
        <v>0.24387502380912857</v>
      </c>
      <c r="G151">
        <v>8.0126930158474441E-2</v>
      </c>
      <c r="H151">
        <v>1.0026052146254178E-2</v>
      </c>
      <c r="I151" s="39">
        <v>22</v>
      </c>
      <c r="J151" s="39">
        <v>21</v>
      </c>
      <c r="K151" s="39">
        <v>63</v>
      </c>
      <c r="L151" s="39">
        <v>499</v>
      </c>
      <c r="M151" s="39" t="s">
        <v>445</v>
      </c>
      <c r="N151" s="39">
        <v>4203520</v>
      </c>
    </row>
    <row r="152" spans="1:14" x14ac:dyDescent="0.35">
      <c r="A152" s="39">
        <f ca="1"/>
        <v>1024</v>
      </c>
      <c r="B152" t="s">
        <v>18</v>
      </c>
      <c r="C152" s="39">
        <v>1024</v>
      </c>
      <c r="D152">
        <v>8</v>
      </c>
      <c r="E152">
        <v>0.4510721916667535</v>
      </c>
      <c r="F152">
        <v>0.45186925833453034</v>
      </c>
      <c r="G152">
        <v>0.18591220370446401</v>
      </c>
      <c r="H152">
        <v>9.9365077321491545E-3</v>
      </c>
      <c r="I152" s="39">
        <v>12</v>
      </c>
      <c r="J152" s="39">
        <v>12</v>
      </c>
      <c r="K152" s="39">
        <v>27</v>
      </c>
      <c r="L152" s="39">
        <v>504</v>
      </c>
      <c r="M152" s="39" t="s">
        <v>446</v>
      </c>
      <c r="N152" s="39">
        <v>8397824</v>
      </c>
    </row>
    <row r="153" spans="1:14" x14ac:dyDescent="0.35">
      <c r="A153" s="39">
        <f ca="1"/>
        <v>2048</v>
      </c>
      <c r="B153" t="s">
        <v>19</v>
      </c>
      <c r="C153" s="39">
        <v>1024</v>
      </c>
      <c r="D153">
        <v>8</v>
      </c>
      <c r="E153">
        <v>0.89851573333241197</v>
      </c>
      <c r="F153">
        <v>0.89864731666360365</v>
      </c>
      <c r="G153">
        <v>0.59226878888956791</v>
      </c>
      <c r="H153">
        <v>2.1982456508435701E-2</v>
      </c>
      <c r="I153" s="39">
        <v>6</v>
      </c>
      <c r="J153" s="39">
        <v>6</v>
      </c>
      <c r="K153" s="39">
        <v>9</v>
      </c>
      <c r="L153" s="39">
        <v>228</v>
      </c>
      <c r="M153" s="39" t="s">
        <v>447</v>
      </c>
      <c r="N153" s="39">
        <v>16786432</v>
      </c>
    </row>
    <row r="154" spans="1:14" x14ac:dyDescent="0.35">
      <c r="A154" s="39">
        <f ca="1"/>
        <v>4096</v>
      </c>
      <c r="B154" t="s">
        <v>20</v>
      </c>
      <c r="C154" s="39">
        <v>1024</v>
      </c>
      <c r="D154">
        <v>8</v>
      </c>
      <c r="E154">
        <v>1.8697677333257161</v>
      </c>
      <c r="F154">
        <v>1.7946698666686036</v>
      </c>
      <c r="G154">
        <v>2.3026114333382188</v>
      </c>
      <c r="H154">
        <v>5.067999839782715E-2</v>
      </c>
      <c r="I154" s="39">
        <v>3</v>
      </c>
      <c r="J154" s="39">
        <v>3</v>
      </c>
      <c r="K154" s="39">
        <v>3</v>
      </c>
      <c r="L154" s="39">
        <v>100</v>
      </c>
      <c r="M154" s="39" t="s">
        <v>448</v>
      </c>
      <c r="N154" s="39">
        <v>33563648</v>
      </c>
    </row>
    <row r="155" spans="1:14" x14ac:dyDescent="0.35">
      <c r="A155" s="39">
        <f ca="1"/>
        <v>8192</v>
      </c>
      <c r="B155" t="s">
        <v>21</v>
      </c>
      <c r="C155" s="39">
        <v>1024</v>
      </c>
      <c r="D155">
        <v>8</v>
      </c>
      <c r="E155">
        <v>3.8196983000088949</v>
      </c>
      <c r="F155">
        <v>3.6893871499923989</v>
      </c>
      <c r="G155">
        <v>9.0646576999861281</v>
      </c>
      <c r="H155">
        <v>9.8156863567875882E-2</v>
      </c>
      <c r="I155" s="39">
        <v>2</v>
      </c>
      <c r="J155" s="39">
        <v>2</v>
      </c>
      <c r="K155" s="39">
        <v>1</v>
      </c>
      <c r="L155" s="39">
        <v>51</v>
      </c>
      <c r="M155" s="39" t="s">
        <v>449</v>
      </c>
      <c r="N155" s="39">
        <v>67118080</v>
      </c>
    </row>
    <row r="156" spans="1:14" x14ac:dyDescent="0.35">
      <c r="A156" s="39">
        <f ca="1"/>
        <v>16384</v>
      </c>
      <c r="B156" t="s">
        <v>22</v>
      </c>
      <c r="C156" s="39">
        <v>1024</v>
      </c>
      <c r="D156">
        <v>8</v>
      </c>
      <c r="E156">
        <v>8.0403213999816217</v>
      </c>
      <c r="F156">
        <v>7.5983599000028335</v>
      </c>
      <c r="G156">
        <v>52.966925000015181</v>
      </c>
      <c r="H156">
        <v>0.14027778307596842</v>
      </c>
      <c r="I156" s="39">
        <v>1</v>
      </c>
      <c r="J156" s="39">
        <v>1</v>
      </c>
      <c r="K156" s="39">
        <v>1</v>
      </c>
      <c r="L156" s="39">
        <v>36</v>
      </c>
      <c r="M156" s="39" t="s">
        <v>450</v>
      </c>
      <c r="N156" s="39">
        <v>134226944</v>
      </c>
    </row>
    <row r="157" spans="1:14" x14ac:dyDescent="0.35">
      <c r="I157" s="39"/>
      <c r="J157" s="39"/>
      <c r="K157" s="39"/>
      <c r="L157" s="39"/>
    </row>
    <row r="158" spans="1:14" x14ac:dyDescent="0.35">
      <c r="I158" s="39"/>
      <c r="J158" s="39"/>
      <c r="K158" s="39"/>
      <c r="L158" s="39"/>
      <c r="N158">
        <f ca="1">N156/1000000/E156</f>
        <v>16.694226178608584</v>
      </c>
    </row>
    <row r="159" spans="1:14" x14ac:dyDescent="0.35">
      <c r="I159" s="39"/>
      <c r="J159" s="39"/>
      <c r="K159" s="39"/>
      <c r="L159" s="39"/>
      <c r="N159" s="39">
        <f ca="1">C156*D156/E156</f>
        <v>1018.8647433943032</v>
      </c>
    </row>
    <row r="160" spans="1:14" x14ac:dyDescent="0.35">
      <c r="I160" s="39"/>
      <c r="J160" s="39"/>
      <c r="K160" s="39"/>
      <c r="L160" s="39"/>
    </row>
    <row r="161" spans="1:14" x14ac:dyDescent="0.35">
      <c r="I161" s="39"/>
      <c r="J161" s="39"/>
      <c r="K161" s="39"/>
      <c r="L161" s="39"/>
    </row>
    <row r="162" spans="1:14" x14ac:dyDescent="0.35">
      <c r="I162" s="39"/>
      <c r="J162" s="39"/>
      <c r="K162" s="39"/>
      <c r="L162" s="39"/>
    </row>
    <row r="163" spans="1:14" x14ac:dyDescent="0.35">
      <c r="I163" s="39"/>
      <c r="J163" s="39"/>
      <c r="K163" s="39"/>
      <c r="L163" s="39"/>
    </row>
    <row r="164" spans="1:14" x14ac:dyDescent="0.35">
      <c r="I164" s="39"/>
      <c r="J164" s="39"/>
      <c r="K164" s="39"/>
      <c r="L164" s="39"/>
    </row>
    <row r="165" spans="1:14" x14ac:dyDescent="0.35">
      <c r="I165" s="39"/>
      <c r="J165" s="39"/>
      <c r="K165" s="39"/>
      <c r="L165" s="39"/>
    </row>
    <row r="166" spans="1:14" x14ac:dyDescent="0.35">
      <c r="I166" s="39"/>
      <c r="J166" s="39"/>
      <c r="K166" s="39"/>
      <c r="L166" s="39"/>
      <c r="M166" s="10" t="s">
        <v>498</v>
      </c>
    </row>
    <row r="167" spans="1:14" ht="58" x14ac:dyDescent="0.35">
      <c r="I167" s="39"/>
      <c r="J167" s="39"/>
      <c r="K167" s="39"/>
      <c r="L167" s="39"/>
      <c r="M167" s="45" t="s">
        <v>504</v>
      </c>
    </row>
    <row r="168" spans="1:14" ht="43.5" x14ac:dyDescent="0.35">
      <c r="A168" s="8" t="s">
        <v>2</v>
      </c>
      <c r="B168" s="8" t="s">
        <v>3</v>
      </c>
      <c r="C168" s="8" t="s">
        <v>4</v>
      </c>
      <c r="D168" s="8" t="s">
        <v>5</v>
      </c>
      <c r="E168" s="9" t="s">
        <v>621</v>
      </c>
      <c r="F168" s="9" t="s">
        <v>336</v>
      </c>
      <c r="G168" s="9" t="s">
        <v>337</v>
      </c>
      <c r="H168" s="9" t="s">
        <v>338</v>
      </c>
      <c r="I168" s="9" t="str" cm="1">
        <f t="array" aca="1" ref="I168:L168" ca="1">"NCalls"&amp;CHAR(10)&amp;E168:H168</f>
        <v>NCalls
CSVRead
v0.4</v>
      </c>
      <c r="J168" s="9" t="str">
        <f ca="1"/>
        <v>NCalls
sdkn104
v1.9</v>
      </c>
      <c r="K168" s="9" t="str">
        <f ca="1"/>
        <v>NCalls
ws_garcia
v3.1.5</v>
      </c>
      <c r="L168" s="41" t="str">
        <f ca="1"/>
        <v>NCalls
CSV.jl
v0.8.5+</v>
      </c>
      <c r="M168" s="8" t="s">
        <v>6</v>
      </c>
      <c r="N168" s="8" t="s">
        <v>7</v>
      </c>
    </row>
    <row r="169" spans="1:14" x14ac:dyDescent="0.35">
      <c r="A169" s="39">
        <v>3</v>
      </c>
      <c r="B169" t="s">
        <v>23</v>
      </c>
      <c r="C169" s="39">
        <v>1024</v>
      </c>
      <c r="D169">
        <v>8</v>
      </c>
      <c r="E169">
        <v>2.863958685725395E-2</v>
      </c>
      <c r="F169">
        <v>2.8734509142814203E-2</v>
      </c>
      <c r="G169">
        <v>4.8683385437047019E-2</v>
      </c>
      <c r="H169">
        <v>2.2690562284576913E-3</v>
      </c>
      <c r="I169" s="39">
        <v>175</v>
      </c>
      <c r="J169" s="39">
        <v>175</v>
      </c>
      <c r="K169" s="39">
        <v>103</v>
      </c>
      <c r="L169" s="39">
        <v>2204</v>
      </c>
      <c r="M169" s="44" t="s">
        <v>451</v>
      </c>
      <c r="N169" s="39">
        <v>66560</v>
      </c>
    </row>
    <row r="170" spans="1:14" x14ac:dyDescent="0.35">
      <c r="A170" s="39">
        <v>4</v>
      </c>
      <c r="B170" t="s">
        <v>24</v>
      </c>
      <c r="C170" s="39">
        <v>1024</v>
      </c>
      <c r="D170">
        <v>8</v>
      </c>
      <c r="E170">
        <v>2.8117404494459448E-2</v>
      </c>
      <c r="F170">
        <v>2.7634918231945433E-2</v>
      </c>
      <c r="G170">
        <v>5.1712565979147425E-2</v>
      </c>
      <c r="H170">
        <v>2.2025539821488695E-3</v>
      </c>
      <c r="I170" s="39">
        <v>178</v>
      </c>
      <c r="J170" s="39">
        <v>181</v>
      </c>
      <c r="K170" s="39">
        <v>97</v>
      </c>
      <c r="L170" s="39">
        <v>2271</v>
      </c>
      <c r="M170" s="39" t="s">
        <v>452</v>
      </c>
      <c r="N170" s="39">
        <v>74752</v>
      </c>
    </row>
    <row r="171" spans="1:14" x14ac:dyDescent="0.35">
      <c r="A171" s="39">
        <v>6</v>
      </c>
      <c r="B171" t="s">
        <v>25</v>
      </c>
      <c r="C171" s="39">
        <v>1024</v>
      </c>
      <c r="D171">
        <v>8</v>
      </c>
      <c r="E171">
        <v>2.8169466853776182E-2</v>
      </c>
      <c r="F171">
        <v>2.947731823523474E-2</v>
      </c>
      <c r="G171">
        <v>5.0567819191862574E-2</v>
      </c>
      <c r="H171">
        <v>2.303546719263359E-3</v>
      </c>
      <c r="I171" s="39">
        <v>178</v>
      </c>
      <c r="J171" s="39">
        <v>170</v>
      </c>
      <c r="K171" s="39">
        <v>99</v>
      </c>
      <c r="L171" s="39">
        <v>2171</v>
      </c>
      <c r="M171" s="39" t="s">
        <v>453</v>
      </c>
      <c r="N171" s="39">
        <v>91136</v>
      </c>
    </row>
    <row r="172" spans="1:14" x14ac:dyDescent="0.35">
      <c r="A172" s="39">
        <v>10</v>
      </c>
      <c r="B172" t="s">
        <v>26</v>
      </c>
      <c r="C172" s="39">
        <v>1024</v>
      </c>
      <c r="D172">
        <v>8</v>
      </c>
      <c r="E172">
        <v>3.1579226249959902E-2</v>
      </c>
      <c r="F172">
        <v>3.0175103012090886E-2</v>
      </c>
      <c r="G172">
        <v>5.3870839785010886E-2</v>
      </c>
      <c r="H172">
        <v>1.7024174327545114E-3</v>
      </c>
      <c r="I172" s="39">
        <v>160</v>
      </c>
      <c r="J172" s="39">
        <v>166</v>
      </c>
      <c r="K172" s="39">
        <v>93</v>
      </c>
      <c r="L172" s="39">
        <v>2937</v>
      </c>
      <c r="M172" s="39" t="s">
        <v>454</v>
      </c>
      <c r="N172" s="39">
        <v>123904</v>
      </c>
    </row>
    <row r="173" spans="1:14" x14ac:dyDescent="0.35">
      <c r="A173" s="39">
        <v>18</v>
      </c>
      <c r="B173" t="s">
        <v>27</v>
      </c>
      <c r="C173" s="39">
        <v>1024</v>
      </c>
      <c r="D173">
        <v>8</v>
      </c>
      <c r="E173">
        <v>3.6385819565190977E-2</v>
      </c>
      <c r="F173">
        <v>3.4459608219275316E-2</v>
      </c>
      <c r="G173">
        <v>5.1255271428535525E-2</v>
      </c>
      <c r="H173">
        <v>1.8529084577698228E-3</v>
      </c>
      <c r="I173" s="39">
        <v>138</v>
      </c>
      <c r="J173" s="39">
        <v>146</v>
      </c>
      <c r="K173" s="39">
        <v>98</v>
      </c>
      <c r="L173" s="39">
        <v>2699</v>
      </c>
      <c r="M173" s="39" t="s">
        <v>455</v>
      </c>
      <c r="N173" s="39">
        <v>189440</v>
      </c>
    </row>
    <row r="174" spans="1:14" x14ac:dyDescent="0.35">
      <c r="A174" s="39">
        <v>34</v>
      </c>
      <c r="B174" t="s">
        <v>28</v>
      </c>
      <c r="C174" s="39">
        <v>1024</v>
      </c>
      <c r="D174">
        <v>8</v>
      </c>
      <c r="E174">
        <v>4.3801200869695647E-2</v>
      </c>
      <c r="F174">
        <v>4.6861097196206257E-2</v>
      </c>
      <c r="G174">
        <v>5.9539041666582873E-2</v>
      </c>
      <c r="H174">
        <v>2.866209132661814E-3</v>
      </c>
      <c r="I174" s="39">
        <v>115</v>
      </c>
      <c r="J174" s="39">
        <v>107</v>
      </c>
      <c r="K174" s="39">
        <v>84</v>
      </c>
      <c r="L174" s="39">
        <v>1749</v>
      </c>
      <c r="M174" s="39" t="s">
        <v>456</v>
      </c>
      <c r="N174" s="39">
        <v>320512</v>
      </c>
    </row>
    <row r="175" spans="1:14" x14ac:dyDescent="0.35">
      <c r="A175" s="39">
        <v>66</v>
      </c>
      <c r="B175" t="s">
        <v>29</v>
      </c>
      <c r="C175" s="39">
        <v>1024</v>
      </c>
      <c r="D175">
        <v>8</v>
      </c>
      <c r="E175">
        <v>5.8880307058707865E-2</v>
      </c>
      <c r="F175">
        <v>5.6863877272421218E-2</v>
      </c>
      <c r="G175">
        <v>5.9704961904485356E-2</v>
      </c>
      <c r="H175">
        <v>3.0562347188264061E-3</v>
      </c>
      <c r="I175" s="39">
        <v>85</v>
      </c>
      <c r="J175" s="39">
        <v>88</v>
      </c>
      <c r="K175" s="39">
        <v>84</v>
      </c>
      <c r="L175" s="39">
        <v>1636</v>
      </c>
      <c r="M175" s="39" t="s">
        <v>457</v>
      </c>
      <c r="N175" s="39">
        <v>582656</v>
      </c>
    </row>
    <row r="176" spans="1:14" x14ac:dyDescent="0.35">
      <c r="A176" s="39">
        <v>130</v>
      </c>
      <c r="B176" t="s">
        <v>30</v>
      </c>
      <c r="C176" s="39">
        <v>1024</v>
      </c>
      <c r="D176">
        <v>8</v>
      </c>
      <c r="E176">
        <v>9.2837077777302407E-2</v>
      </c>
      <c r="F176">
        <v>8.6272103448021067E-2</v>
      </c>
      <c r="G176">
        <v>5.8321758139564459E-2</v>
      </c>
      <c r="H176">
        <v>3.271208171059969E-3</v>
      </c>
      <c r="I176" s="39">
        <v>54</v>
      </c>
      <c r="J176" s="39">
        <v>58</v>
      </c>
      <c r="K176" s="39">
        <v>86</v>
      </c>
      <c r="L176" s="39">
        <v>1556</v>
      </c>
      <c r="M176" s="39" t="s">
        <v>458</v>
      </c>
      <c r="N176" s="39">
        <v>1106944</v>
      </c>
    </row>
    <row r="177" spans="1:14" x14ac:dyDescent="0.35">
      <c r="A177" s="39">
        <v>258</v>
      </c>
      <c r="B177" t="s">
        <v>31</v>
      </c>
      <c r="C177" s="39">
        <v>1024</v>
      </c>
      <c r="D177">
        <v>8</v>
      </c>
      <c r="E177">
        <v>0.1462060514280373</v>
      </c>
      <c r="F177">
        <v>0.14316462500007926</v>
      </c>
      <c r="G177">
        <v>6.9808136111128585E-2</v>
      </c>
      <c r="H177">
        <v>5.5465632161650052E-3</v>
      </c>
      <c r="I177" s="39">
        <v>35</v>
      </c>
      <c r="J177" s="39">
        <v>36</v>
      </c>
      <c r="K177" s="39">
        <v>72</v>
      </c>
      <c r="L177" s="39">
        <v>902</v>
      </c>
      <c r="M177" s="39" t="s">
        <v>459</v>
      </c>
      <c r="N177" s="39">
        <v>2155520</v>
      </c>
    </row>
    <row r="178" spans="1:14" x14ac:dyDescent="0.35">
      <c r="A178" s="39">
        <v>514</v>
      </c>
      <c r="B178" t="s">
        <v>32</v>
      </c>
      <c r="C178" s="39">
        <v>1024</v>
      </c>
      <c r="D178">
        <v>8</v>
      </c>
      <c r="E178">
        <v>0.2480512095235532</v>
      </c>
      <c r="F178">
        <v>0.2568308600006276</v>
      </c>
      <c r="G178">
        <v>8.1840266129039524E-2</v>
      </c>
      <c r="H178">
        <v>1.0118342950734396E-2</v>
      </c>
      <c r="I178" s="39">
        <v>21</v>
      </c>
      <c r="J178" s="39">
        <v>20</v>
      </c>
      <c r="K178" s="39">
        <v>62</v>
      </c>
      <c r="L178" s="39">
        <v>507</v>
      </c>
      <c r="M178" s="39" t="s">
        <v>460</v>
      </c>
      <c r="N178" s="39">
        <v>4252672</v>
      </c>
    </row>
    <row r="179" spans="1:14" x14ac:dyDescent="0.35">
      <c r="A179" s="39">
        <v>1026</v>
      </c>
      <c r="B179" t="s">
        <v>33</v>
      </c>
      <c r="C179" s="39">
        <v>1024</v>
      </c>
      <c r="D179">
        <v>8</v>
      </c>
      <c r="E179">
        <v>0.48626665454569529</v>
      </c>
      <c r="F179">
        <v>0.46667612727138807</v>
      </c>
      <c r="G179">
        <v>0.19612695769263574</v>
      </c>
      <c r="H179">
        <v>1.3891667127609253E-2</v>
      </c>
      <c r="I179" s="39">
        <v>11</v>
      </c>
      <c r="J179" s="39">
        <v>11</v>
      </c>
      <c r="K179" s="39">
        <v>26</v>
      </c>
      <c r="L179" s="39">
        <v>360</v>
      </c>
      <c r="M179" s="39" t="s">
        <v>461</v>
      </c>
      <c r="N179" s="39">
        <v>8446976</v>
      </c>
    </row>
    <row r="180" spans="1:14" x14ac:dyDescent="0.35">
      <c r="A180" s="39">
        <v>2050</v>
      </c>
      <c r="B180" t="s">
        <v>34</v>
      </c>
      <c r="C180" s="39">
        <v>1024</v>
      </c>
      <c r="D180">
        <v>8</v>
      </c>
      <c r="E180">
        <v>1.1820432199980133</v>
      </c>
      <c r="F180">
        <v>1.1172675799985883</v>
      </c>
      <c r="G180">
        <v>0.63359172499986016</v>
      </c>
      <c r="H180">
        <v>2.1743478982344917E-2</v>
      </c>
      <c r="I180" s="39">
        <v>5</v>
      </c>
      <c r="J180" s="39">
        <v>5</v>
      </c>
      <c r="K180" s="39">
        <v>8</v>
      </c>
      <c r="L180" s="39">
        <v>230</v>
      </c>
      <c r="M180" s="39" t="s">
        <v>462</v>
      </c>
      <c r="N180" s="39">
        <v>16835584</v>
      </c>
    </row>
    <row r="181" spans="1:14" x14ac:dyDescent="0.35">
      <c r="A181" s="39">
        <v>4098</v>
      </c>
      <c r="B181" t="s">
        <v>35</v>
      </c>
      <c r="C181" s="39">
        <v>1024</v>
      </c>
      <c r="D181">
        <v>8</v>
      </c>
      <c r="E181">
        <v>1.9848110999931425</v>
      </c>
      <c r="F181">
        <v>1.8488516333260729</v>
      </c>
      <c r="G181">
        <v>2.1386256999976467</v>
      </c>
      <c r="H181">
        <v>4.6444444744675246E-2</v>
      </c>
      <c r="I181" s="39">
        <v>3</v>
      </c>
      <c r="J181" s="39">
        <v>3</v>
      </c>
      <c r="K181" s="39">
        <v>3</v>
      </c>
      <c r="L181" s="39">
        <v>108</v>
      </c>
      <c r="M181" s="39" t="s">
        <v>463</v>
      </c>
      <c r="N181" s="39">
        <v>33612800</v>
      </c>
    </row>
    <row r="182" spans="1:14" x14ac:dyDescent="0.35">
      <c r="A182" s="39">
        <v>8194</v>
      </c>
      <c r="B182" t="s">
        <v>36</v>
      </c>
      <c r="C182" s="39">
        <v>1024</v>
      </c>
      <c r="D182">
        <v>8</v>
      </c>
      <c r="E182">
        <v>4.0339941499987617</v>
      </c>
      <c r="F182">
        <v>3.7703116000047885</v>
      </c>
      <c r="G182">
        <v>10.148901699983981</v>
      </c>
      <c r="H182">
        <v>9.0999999216624675E-2</v>
      </c>
      <c r="I182" s="39">
        <v>2</v>
      </c>
      <c r="J182" s="39">
        <v>2</v>
      </c>
      <c r="K182" s="39">
        <v>1</v>
      </c>
      <c r="L182" s="39">
        <v>56</v>
      </c>
      <c r="M182" s="39" t="s">
        <v>464</v>
      </c>
      <c r="N182" s="39">
        <v>67167232</v>
      </c>
    </row>
    <row r="183" spans="1:14" x14ac:dyDescent="0.35">
      <c r="A183" s="39">
        <v>16386</v>
      </c>
      <c r="B183" t="s">
        <v>37</v>
      </c>
      <c r="C183" s="39">
        <v>1024</v>
      </c>
      <c r="D183">
        <v>8</v>
      </c>
      <c r="E183">
        <v>8.2692575000110082</v>
      </c>
      <c r="F183">
        <v>8.2677175999851897</v>
      </c>
      <c r="G183">
        <v>54.935016300005373</v>
      </c>
      <c r="H183">
        <v>0.74888888994852698</v>
      </c>
      <c r="I183" s="39">
        <v>1</v>
      </c>
      <c r="J183" s="39">
        <v>1</v>
      </c>
      <c r="K183" s="39">
        <v>1</v>
      </c>
      <c r="L183" s="39">
        <v>9</v>
      </c>
      <c r="M183" s="39" t="s">
        <v>465</v>
      </c>
      <c r="N183" s="39">
        <v>134276096</v>
      </c>
    </row>
    <row r="184" spans="1:14" x14ac:dyDescent="0.35">
      <c r="I184" s="39"/>
      <c r="J184" s="39"/>
      <c r="K184" s="39"/>
      <c r="L184" s="39"/>
    </row>
    <row r="185" spans="1:14" x14ac:dyDescent="0.35">
      <c r="I185" s="39"/>
      <c r="J185" s="39"/>
      <c r="K185" s="39"/>
      <c r="L185" s="39"/>
    </row>
    <row r="186" spans="1:14" x14ac:dyDescent="0.35">
      <c r="I186" s="39"/>
      <c r="J186" s="39"/>
      <c r="K186" s="39"/>
      <c r="L186" s="39"/>
      <c r="N186" s="39"/>
    </row>
    <row r="187" spans="1:14" x14ac:dyDescent="0.35">
      <c r="I187" s="39"/>
      <c r="J187" s="39"/>
      <c r="K187" s="39"/>
      <c r="L187" s="39"/>
    </row>
    <row r="188" spans="1:14" x14ac:dyDescent="0.35">
      <c r="I188" s="39"/>
      <c r="J188" s="39"/>
      <c r="K188" s="39"/>
      <c r="L188" s="39"/>
    </row>
    <row r="189" spans="1:14" x14ac:dyDescent="0.35">
      <c r="I189" s="39"/>
      <c r="J189" s="39"/>
      <c r="K189" s="39"/>
      <c r="L189" s="39"/>
    </row>
    <row r="190" spans="1:14" x14ac:dyDescent="0.35">
      <c r="I190" s="39"/>
      <c r="J190" s="39"/>
      <c r="K190" s="39"/>
      <c r="L190" s="39"/>
    </row>
    <row r="191" spans="1:14" x14ac:dyDescent="0.35">
      <c r="I191" s="39"/>
      <c r="J191" s="39"/>
      <c r="K191" s="39"/>
      <c r="L191" s="39"/>
    </row>
    <row r="192" spans="1:14" x14ac:dyDescent="0.35">
      <c r="I192" s="39"/>
      <c r="J192" s="39"/>
      <c r="K192" s="39"/>
      <c r="L192" s="39"/>
    </row>
    <row r="193" spans="9:12" x14ac:dyDescent="0.35">
      <c r="I193" s="39"/>
      <c r="J193" s="39"/>
      <c r="K193" s="39"/>
      <c r="L193" s="39"/>
    </row>
    <row r="194" spans="9:12" x14ac:dyDescent="0.35">
      <c r="I194" s="39"/>
      <c r="J194" s="39"/>
      <c r="K194" s="39"/>
      <c r="L194" s="39"/>
    </row>
    <row r="195" spans="9:12" x14ac:dyDescent="0.35">
      <c r="I195" s="39"/>
      <c r="J195" s="39"/>
      <c r="K195" s="39"/>
      <c r="L195" s="39"/>
    </row>
    <row r="196" spans="9:12" x14ac:dyDescent="0.35">
      <c r="I196" s="39"/>
      <c r="J196" s="39"/>
      <c r="K196" s="39"/>
      <c r="L196" s="39"/>
    </row>
    <row r="197" spans="9:12" x14ac:dyDescent="0.35">
      <c r="I197" s="39"/>
      <c r="J197" s="39"/>
      <c r="K197" s="39"/>
      <c r="L197" s="39"/>
    </row>
    <row r="198" spans="9:12" x14ac:dyDescent="0.35">
      <c r="I198" s="39"/>
      <c r="J198" s="39"/>
      <c r="K198" s="39"/>
      <c r="L198" s="39"/>
    </row>
    <row r="199" spans="9:12" x14ac:dyDescent="0.35">
      <c r="I199" s="39"/>
      <c r="J199" s="39"/>
      <c r="K199" s="39"/>
      <c r="L199" s="39"/>
    </row>
    <row r="200" spans="9:12" x14ac:dyDescent="0.35">
      <c r="I200" s="39"/>
      <c r="J200" s="39"/>
      <c r="K200" s="39"/>
      <c r="L200" s="39"/>
    </row>
    <row r="201" spans="9:12" x14ac:dyDescent="0.35">
      <c r="I201" s="39"/>
      <c r="J201" s="39"/>
      <c r="K201" s="39"/>
      <c r="L201" s="39"/>
    </row>
    <row r="202" spans="9:12" x14ac:dyDescent="0.35">
      <c r="I202" s="39"/>
      <c r="J202" s="39"/>
      <c r="K202" s="39"/>
      <c r="L202" s="39"/>
    </row>
    <row r="203" spans="9:12" x14ac:dyDescent="0.35">
      <c r="I203" s="39"/>
      <c r="J203" s="39"/>
      <c r="K203" s="39"/>
      <c r="L203" s="39"/>
    </row>
    <row r="204" spans="9:12" x14ac:dyDescent="0.35">
      <c r="I204" s="39"/>
      <c r="J204" s="39"/>
      <c r="K204" s="39"/>
      <c r="L204" s="39"/>
    </row>
    <row r="205" spans="9:12" x14ac:dyDescent="0.35">
      <c r="I205" s="39"/>
      <c r="J205" s="39"/>
      <c r="K205" s="39"/>
      <c r="L205" s="39"/>
    </row>
    <row r="206" spans="9:12" x14ac:dyDescent="0.35">
      <c r="I206" s="39"/>
      <c r="J206" s="39"/>
      <c r="K206" s="39"/>
      <c r="L206" s="39"/>
    </row>
    <row r="207" spans="9:12" x14ac:dyDescent="0.35">
      <c r="I207" s="39"/>
      <c r="J207" s="39"/>
      <c r="K207" s="39"/>
      <c r="L207" s="39"/>
    </row>
    <row r="208" spans="9:12" x14ac:dyDescent="0.35">
      <c r="I208" s="39"/>
      <c r="J208" s="39"/>
      <c r="K208" s="39"/>
      <c r="L208" s="39"/>
    </row>
    <row r="209" spans="9:12" x14ac:dyDescent="0.35">
      <c r="I209" s="39"/>
      <c r="J209" s="39"/>
      <c r="K209" s="39"/>
      <c r="L209" s="39"/>
    </row>
    <row r="210" spans="9:12" x14ac:dyDescent="0.35">
      <c r="I210" s="39"/>
      <c r="J210" s="39"/>
      <c r="K210" s="39"/>
      <c r="L210" s="39"/>
    </row>
    <row r="211" spans="9:12" x14ac:dyDescent="0.35">
      <c r="I211" s="39"/>
      <c r="J211" s="39"/>
      <c r="K211" s="39"/>
      <c r="L211" s="39"/>
    </row>
    <row r="212" spans="9:12" x14ac:dyDescent="0.35">
      <c r="I212" s="39"/>
      <c r="J212" s="39"/>
      <c r="K212" s="39"/>
      <c r="L212" s="39"/>
    </row>
    <row r="213" spans="9:12" x14ac:dyDescent="0.35">
      <c r="I213" s="39"/>
      <c r="J213" s="39"/>
      <c r="K213" s="39"/>
      <c r="L213" s="39"/>
    </row>
    <row r="214" spans="9:12" x14ac:dyDescent="0.35">
      <c r="I214" s="39"/>
      <c r="J214" s="39"/>
      <c r="K214" s="39"/>
      <c r="L214" s="39"/>
    </row>
    <row r="215" spans="9:12" x14ac:dyDescent="0.35">
      <c r="I215" s="39"/>
      <c r="J215" s="39"/>
      <c r="K215" s="39"/>
      <c r="L215" s="39"/>
    </row>
    <row r="216" spans="9:12" x14ac:dyDescent="0.35">
      <c r="I216" s="39"/>
      <c r="J216" s="39"/>
      <c r="K216" s="39"/>
      <c r="L216" s="39"/>
    </row>
    <row r="217" spans="9:12" x14ac:dyDescent="0.35">
      <c r="I217" s="39"/>
      <c r="J217" s="39"/>
      <c r="K217" s="39"/>
      <c r="L217" s="39"/>
    </row>
    <row r="218" spans="9:12" x14ac:dyDescent="0.35">
      <c r="I218" s="39"/>
      <c r="J218" s="39"/>
      <c r="K218" s="39"/>
      <c r="L218" s="39"/>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3009" r:id="rId4" name="Button 1">
              <controlPr defaultSize="0" print="0" autoFill="0" autoPict="0" macro="[0]!RunSpeedTests">
                <anchor moveWithCells="1" sizeWithCells="1">
                  <from>
                    <xdr:col>5</xdr:col>
                    <xdr:colOff>1066800</xdr:colOff>
                    <xdr:row>0</xdr:row>
                    <xdr:rowOff>304800</xdr:rowOff>
                  </from>
                  <to>
                    <xdr:col>6</xdr:col>
                    <xdr:colOff>990600</xdr:colOff>
                    <xdr:row>3</xdr:row>
                    <xdr:rowOff>133350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Performance1"/>
  <dimension ref="A1:P218"/>
  <sheetViews>
    <sheetView showGridLines="0" showRowColHeaders="0" zoomScaleNormal="100" workbookViewId="0">
      <pane ySplit="4" topLeftCell="A86" activePane="bottomLeft" state="frozen"/>
      <selection pane="bottomLeft"/>
    </sheetView>
  </sheetViews>
  <sheetFormatPr defaultColWidth="9.1796875" defaultRowHeight="14.5" x14ac:dyDescent="0.35"/>
  <cols>
    <col min="1" max="1" width="10.1796875" bestFit="1" customWidth="1"/>
    <col min="2" max="2" width="16" bestFit="1" customWidth="1"/>
    <col min="3" max="3" width="9.1796875" bestFit="1" customWidth="1"/>
    <col min="4" max="4" width="8.1796875" bestFit="1" customWidth="1"/>
    <col min="5" max="5" width="11.81640625" bestFit="1" customWidth="1"/>
    <col min="6" max="6" width="15.1796875" bestFit="1" customWidth="1"/>
    <col min="7" max="7" width="16.453125" bestFit="1" customWidth="1"/>
    <col min="8" max="9" width="16.453125" customWidth="1"/>
    <col min="10" max="10" width="11.1796875" bestFit="1" customWidth="1"/>
    <col min="11" max="11" width="11" bestFit="1" customWidth="1"/>
    <col min="12" max="12" width="14.1796875" bestFit="1" customWidth="1"/>
    <col min="13" max="13" width="18.81640625" bestFit="1" customWidth="1"/>
    <col min="14" max="14" width="18.81640625" customWidth="1"/>
    <col min="15" max="15" width="25.453125" customWidth="1"/>
    <col min="16" max="16" width="11.54296875" bestFit="1" customWidth="1"/>
  </cols>
  <sheetData>
    <row r="1" spans="1:16" ht="28.5" x14ac:dyDescent="0.65">
      <c r="A1" s="1" t="s">
        <v>203</v>
      </c>
    </row>
    <row r="2" spans="1:16" x14ac:dyDescent="0.35">
      <c r="A2" s="66" t="s">
        <v>618</v>
      </c>
      <c r="P2" s="39"/>
    </row>
    <row r="4" spans="1:16" x14ac:dyDescent="0.35">
      <c r="A4" s="10" t="s">
        <v>614</v>
      </c>
      <c r="H4" s="36" t="s">
        <v>615</v>
      </c>
      <c r="I4" s="36" t="s">
        <v>616</v>
      </c>
      <c r="O4" s="10" t="s">
        <v>494</v>
      </c>
    </row>
    <row r="5" spans="1:16" x14ac:dyDescent="0.35">
      <c r="O5" t="s">
        <v>466</v>
      </c>
    </row>
    <row r="6" spans="1:16" ht="43.5" x14ac:dyDescent="0.35">
      <c r="A6" s="8" t="s">
        <v>2</v>
      </c>
      <c r="B6" s="8" t="s">
        <v>3</v>
      </c>
      <c r="C6" s="8" t="s">
        <v>4</v>
      </c>
      <c r="D6" s="8" t="s">
        <v>5</v>
      </c>
      <c r="E6" s="9" t="s">
        <v>620</v>
      </c>
      <c r="F6" s="9" t="s">
        <v>336</v>
      </c>
      <c r="G6" s="9" t="s">
        <v>337</v>
      </c>
      <c r="H6" s="9" t="s">
        <v>338</v>
      </c>
      <c r="I6" s="9" t="s">
        <v>617</v>
      </c>
      <c r="J6" s="9" t="str" cm="1">
        <f t="array" aca="1" ref="J6:N6" ca="1">"NCalls"&amp;CHAR(10)&amp;E6:I6</f>
        <v>NCalls
CSVRead
v0.14</v>
      </c>
      <c r="K6" s="9" t="str">
        <f ca="1"/>
        <v>NCalls
sdkn104
v1.9</v>
      </c>
      <c r="L6" s="9" t="str">
        <f ca="1"/>
        <v>NCalls
ws_garcia
v3.1.5</v>
      </c>
      <c r="M6" s="41" t="str">
        <f ca="1"/>
        <v>NCalls
CSV.jl
v0.8.5+</v>
      </c>
      <c r="N6" s="41" t="str">
        <f ca="1"/>
        <v>NCalls
CSV.jl
v0.9.0</v>
      </c>
      <c r="O6" s="8" t="s">
        <v>6</v>
      </c>
      <c r="P6" s="8" t="s">
        <v>7</v>
      </c>
    </row>
    <row r="7" spans="1:16" x14ac:dyDescent="0.35">
      <c r="A7">
        <f ca="1">LEN(B7)</f>
        <v>1</v>
      </c>
      <c r="B7" t="s">
        <v>8</v>
      </c>
      <c r="C7" s="39">
        <v>1</v>
      </c>
      <c r="D7">
        <v>1</v>
      </c>
      <c r="E7">
        <v>2.2345201323383128E-4</v>
      </c>
      <c r="F7">
        <v>1.7200969073099593E-4</v>
      </c>
      <c r="G7">
        <v>2.7538213656039803E-3</v>
      </c>
      <c r="H7">
        <v>2.8878364329444379E-4</v>
      </c>
      <c r="I7">
        <v>4.9529470034670627E-4</v>
      </c>
      <c r="J7" s="39">
        <v>22377</v>
      </c>
      <c r="K7" s="39">
        <v>29069</v>
      </c>
      <c r="L7" s="39">
        <v>1816</v>
      </c>
      <c r="M7" s="39">
        <v>17314</v>
      </c>
      <c r="N7" s="39">
        <v>10095</v>
      </c>
      <c r="O7" s="64" t="s">
        <v>339</v>
      </c>
      <c r="P7" s="39">
        <v>3</v>
      </c>
    </row>
    <row r="8" spans="1:16" x14ac:dyDescent="0.35">
      <c r="A8">
        <f t="shared" ref="A8:A28" ca="1" si="0">LEN(B8)</f>
        <v>1</v>
      </c>
      <c r="B8" t="s">
        <v>8</v>
      </c>
      <c r="C8" s="39">
        <v>2</v>
      </c>
      <c r="D8">
        <v>1</v>
      </c>
      <c r="E8">
        <v>2.2925067625999284E-4</v>
      </c>
      <c r="F8">
        <v>1.6230644679158569E-4</v>
      </c>
      <c r="G8">
        <v>3.4015427210501263E-3</v>
      </c>
      <c r="H8">
        <v>2.8235825615541E-4</v>
      </c>
      <c r="I8">
        <v>5.1009997959600086E-4</v>
      </c>
      <c r="J8" s="39">
        <v>21811</v>
      </c>
      <c r="K8" s="39">
        <v>30806</v>
      </c>
      <c r="L8" s="39">
        <v>1470</v>
      </c>
      <c r="M8" s="39">
        <v>17708</v>
      </c>
      <c r="N8" s="39">
        <v>9802</v>
      </c>
      <c r="O8" s="65" t="s">
        <v>340</v>
      </c>
      <c r="P8" s="39">
        <v>6</v>
      </c>
    </row>
    <row r="9" spans="1:16" x14ac:dyDescent="0.35">
      <c r="A9">
        <f t="shared" ca="1" si="0"/>
        <v>1</v>
      </c>
      <c r="B9" t="s">
        <v>8</v>
      </c>
      <c r="C9" s="39">
        <v>4</v>
      </c>
      <c r="D9">
        <v>1</v>
      </c>
      <c r="E9">
        <v>2.684695409398351E-4</v>
      </c>
      <c r="F9">
        <v>1.7616572595990478E-4</v>
      </c>
      <c r="G9">
        <v>2.90465081296104E-3</v>
      </c>
      <c r="H9">
        <v>3.2488628979857048E-4</v>
      </c>
      <c r="I9">
        <v>5.0673963717441975E-4</v>
      </c>
      <c r="J9" s="39">
        <v>18625</v>
      </c>
      <c r="K9" s="39">
        <v>28383</v>
      </c>
      <c r="L9" s="39">
        <v>1722</v>
      </c>
      <c r="M9" s="39">
        <v>15390</v>
      </c>
      <c r="N9" s="39">
        <v>9867</v>
      </c>
      <c r="O9" s="65" t="s">
        <v>341</v>
      </c>
      <c r="P9" s="39">
        <v>12</v>
      </c>
    </row>
    <row r="10" spans="1:16" x14ac:dyDescent="0.35">
      <c r="A10">
        <f t="shared" ca="1" si="0"/>
        <v>1</v>
      </c>
      <c r="B10" t="s">
        <v>8</v>
      </c>
      <c r="C10" s="39">
        <v>8</v>
      </c>
      <c r="D10">
        <v>1</v>
      </c>
      <c r="E10">
        <v>2.4211277357781886E-4</v>
      </c>
      <c r="F10">
        <v>1.7164456077966864E-4</v>
      </c>
      <c r="G10">
        <v>2.8447839022223099E-3</v>
      </c>
      <c r="H10">
        <v>2.8963679545849504E-4</v>
      </c>
      <c r="I10">
        <v>4.7980040303233852E-4</v>
      </c>
      <c r="J10" s="39">
        <v>20652</v>
      </c>
      <c r="K10" s="39">
        <v>29131</v>
      </c>
      <c r="L10" s="39">
        <v>1758</v>
      </c>
      <c r="M10" s="39">
        <v>17263</v>
      </c>
      <c r="N10" s="39">
        <v>10421</v>
      </c>
      <c r="O10" s="65" t="s">
        <v>342</v>
      </c>
      <c r="P10" s="39">
        <v>24</v>
      </c>
    </row>
    <row r="11" spans="1:16" x14ac:dyDescent="0.35">
      <c r="A11">
        <f t="shared" ca="1" si="0"/>
        <v>1</v>
      </c>
      <c r="B11" t="s">
        <v>8</v>
      </c>
      <c r="C11" s="39">
        <v>16</v>
      </c>
      <c r="D11">
        <v>1</v>
      </c>
      <c r="E11">
        <v>2.8401318375731151E-4</v>
      </c>
      <c r="F11">
        <v>2.2635937528410694E-4</v>
      </c>
      <c r="G11">
        <v>3.5620767092849645E-3</v>
      </c>
      <c r="H11">
        <v>2.9238056254020232E-4</v>
      </c>
      <c r="I11">
        <v>5.0150451354062187E-4</v>
      </c>
      <c r="J11" s="39">
        <v>17605</v>
      </c>
      <c r="K11" s="39">
        <v>22090</v>
      </c>
      <c r="L11" s="39">
        <v>1404</v>
      </c>
      <c r="M11" s="39">
        <v>17101</v>
      </c>
      <c r="N11" s="39">
        <v>9970</v>
      </c>
      <c r="O11" s="65" t="s">
        <v>343</v>
      </c>
      <c r="P11" s="39">
        <v>48</v>
      </c>
    </row>
    <row r="12" spans="1:16" x14ac:dyDescent="0.35">
      <c r="A12">
        <f t="shared" ca="1" si="0"/>
        <v>1</v>
      </c>
      <c r="B12" t="s">
        <v>8</v>
      </c>
      <c r="C12" s="39">
        <v>32</v>
      </c>
      <c r="D12">
        <v>1</v>
      </c>
      <c r="E12">
        <v>2.9707304379088213E-4</v>
      </c>
      <c r="F12">
        <v>2.2316525776094689E-4</v>
      </c>
      <c r="G12">
        <v>2.8999235942635845E-3</v>
      </c>
      <c r="H12">
        <v>2.9631385563588954E-4</v>
      </c>
      <c r="I12">
        <v>6.2158130283441072E-4</v>
      </c>
      <c r="J12" s="39">
        <v>16831</v>
      </c>
      <c r="K12" s="39">
        <v>22405</v>
      </c>
      <c r="L12" s="39">
        <v>1725</v>
      </c>
      <c r="M12" s="39">
        <v>16874</v>
      </c>
      <c r="N12" s="39">
        <v>8044</v>
      </c>
      <c r="O12" s="65" t="s">
        <v>344</v>
      </c>
      <c r="P12" s="39">
        <v>96</v>
      </c>
    </row>
    <row r="13" spans="1:16" x14ac:dyDescent="0.35">
      <c r="A13">
        <f t="shared" ca="1" si="0"/>
        <v>1</v>
      </c>
      <c r="B13" t="s">
        <v>8</v>
      </c>
      <c r="C13" s="39">
        <v>64</v>
      </c>
      <c r="D13">
        <v>1</v>
      </c>
      <c r="E13">
        <v>3.3917513396205607E-4</v>
      </c>
      <c r="F13">
        <v>2.7691963890113109E-4</v>
      </c>
      <c r="G13">
        <v>3.342586363582339E-3</v>
      </c>
      <c r="H13">
        <v>3.0244374546334384E-4</v>
      </c>
      <c r="I13">
        <v>4.8383975227404683E-4</v>
      </c>
      <c r="J13" s="39">
        <v>14743</v>
      </c>
      <c r="K13" s="39">
        <v>18056</v>
      </c>
      <c r="L13" s="39">
        <v>1496</v>
      </c>
      <c r="M13" s="39">
        <v>16532</v>
      </c>
      <c r="N13" s="39">
        <v>10334</v>
      </c>
      <c r="O13" s="65" t="s">
        <v>345</v>
      </c>
      <c r="P13" s="39">
        <v>192</v>
      </c>
    </row>
    <row r="14" spans="1:16" x14ac:dyDescent="0.35">
      <c r="A14">
        <f t="shared" ca="1" si="0"/>
        <v>1</v>
      </c>
      <c r="B14" t="s">
        <v>8</v>
      </c>
      <c r="C14" s="39">
        <v>128</v>
      </c>
      <c r="D14">
        <v>1</v>
      </c>
      <c r="E14">
        <v>4.6945631395808217E-4</v>
      </c>
      <c r="F14">
        <v>3.7583029915839636E-4</v>
      </c>
      <c r="G14">
        <v>3.5366569308147803E-3</v>
      </c>
      <c r="H14">
        <v>3.0669201987364289E-4</v>
      </c>
      <c r="I14">
        <v>4.9965024482861997E-4</v>
      </c>
      <c r="J14" s="39">
        <v>10651</v>
      </c>
      <c r="K14" s="39">
        <v>13304</v>
      </c>
      <c r="L14" s="39">
        <v>1414</v>
      </c>
      <c r="M14" s="39">
        <v>16303</v>
      </c>
      <c r="N14" s="39">
        <v>10007</v>
      </c>
      <c r="O14" s="65" t="s">
        <v>346</v>
      </c>
      <c r="P14" s="39">
        <v>384</v>
      </c>
    </row>
    <row r="15" spans="1:16" x14ac:dyDescent="0.35">
      <c r="A15">
        <f t="shared" ca="1" si="0"/>
        <v>1</v>
      </c>
      <c r="B15" t="s">
        <v>8</v>
      </c>
      <c r="C15" s="39">
        <v>256</v>
      </c>
      <c r="D15">
        <v>1</v>
      </c>
      <c r="E15">
        <v>7.4764834032488682E-4</v>
      </c>
      <c r="F15">
        <v>6.8458926911388579E-4</v>
      </c>
      <c r="G15">
        <v>4.696824694786903E-3</v>
      </c>
      <c r="H15">
        <v>2.8933510792199528E-4</v>
      </c>
      <c r="I15">
        <v>5.0963204566303129E-4</v>
      </c>
      <c r="J15" s="39">
        <v>6688</v>
      </c>
      <c r="K15" s="39">
        <v>7306</v>
      </c>
      <c r="L15" s="39">
        <v>1065</v>
      </c>
      <c r="M15" s="39">
        <v>17281</v>
      </c>
      <c r="N15" s="39">
        <v>9811</v>
      </c>
      <c r="O15" s="65" t="s">
        <v>347</v>
      </c>
      <c r="P15" s="39">
        <v>768</v>
      </c>
    </row>
    <row r="16" spans="1:16" x14ac:dyDescent="0.35">
      <c r="A16">
        <f t="shared" ca="1" si="0"/>
        <v>1</v>
      </c>
      <c r="B16" t="s">
        <v>8</v>
      </c>
      <c r="C16" s="39">
        <v>512</v>
      </c>
      <c r="D16">
        <v>1</v>
      </c>
      <c r="E16">
        <v>1.1012160757208312E-3</v>
      </c>
      <c r="F16">
        <v>9.7195858115907776E-4</v>
      </c>
      <c r="G16">
        <v>6.1098941393146547E-3</v>
      </c>
      <c r="H16">
        <v>3.1281281281281281E-4</v>
      </c>
      <c r="I16">
        <v>5.3157559004890498E-4</v>
      </c>
      <c r="J16" s="39">
        <v>4541</v>
      </c>
      <c r="K16" s="39">
        <v>5145</v>
      </c>
      <c r="L16" s="39">
        <v>819</v>
      </c>
      <c r="M16" s="39">
        <v>15984</v>
      </c>
      <c r="N16" s="39">
        <v>9406</v>
      </c>
      <c r="O16" s="65" t="s">
        <v>348</v>
      </c>
      <c r="P16" s="39">
        <v>1536</v>
      </c>
    </row>
    <row r="17" spans="1:16" x14ac:dyDescent="0.35">
      <c r="A17">
        <f t="shared" ca="1" si="0"/>
        <v>1</v>
      </c>
      <c r="B17" t="s">
        <v>8</v>
      </c>
      <c r="C17" s="39">
        <v>1024</v>
      </c>
      <c r="D17">
        <v>1</v>
      </c>
      <c r="E17">
        <v>1.960875843103756E-3</v>
      </c>
      <c r="F17">
        <v>1.9761523113562825E-3</v>
      </c>
      <c r="G17">
        <v>1.10232420701591E-2</v>
      </c>
      <c r="H17">
        <v>3.6791758646063282E-4</v>
      </c>
      <c r="I17">
        <v>5.6779468544174432E-4</v>
      </c>
      <c r="J17" s="39">
        <v>2550</v>
      </c>
      <c r="K17" s="39">
        <v>2531</v>
      </c>
      <c r="L17" s="39">
        <v>454</v>
      </c>
      <c r="M17" s="39">
        <v>13590</v>
      </c>
      <c r="N17" s="39">
        <v>8806</v>
      </c>
      <c r="O17" s="65" t="s">
        <v>349</v>
      </c>
      <c r="P17" s="39">
        <v>3072</v>
      </c>
    </row>
    <row r="18" spans="1:16" x14ac:dyDescent="0.35">
      <c r="B18" t="s">
        <v>8</v>
      </c>
      <c r="C18" s="39">
        <v>2048</v>
      </c>
      <c r="D18">
        <v>1</v>
      </c>
      <c r="E18">
        <v>4.0066770216028056E-3</v>
      </c>
      <c r="F18">
        <v>5.5194133556001794E-3</v>
      </c>
      <c r="G18">
        <v>1.5688523510762938E-2</v>
      </c>
      <c r="H18">
        <v>5.0926869016092895E-4</v>
      </c>
      <c r="I18">
        <v>6.7367286445701969E-4</v>
      </c>
      <c r="J18" s="39">
        <v>1249</v>
      </c>
      <c r="K18" s="39">
        <v>906</v>
      </c>
      <c r="L18" s="39">
        <v>319</v>
      </c>
      <c r="M18" s="39">
        <v>9818</v>
      </c>
      <c r="N18" s="39">
        <v>7422</v>
      </c>
      <c r="O18" s="65" t="s">
        <v>350</v>
      </c>
      <c r="P18" s="39">
        <v>6144</v>
      </c>
    </row>
    <row r="19" spans="1:16" x14ac:dyDescent="0.35">
      <c r="A19">
        <f t="shared" ca="1" si="0"/>
        <v>1</v>
      </c>
      <c r="B19" t="s">
        <v>8</v>
      </c>
      <c r="C19" s="39">
        <v>4096</v>
      </c>
      <c r="D19">
        <v>1</v>
      </c>
      <c r="E19">
        <v>8.6777850951631416E-3</v>
      </c>
      <c r="F19">
        <v>7.1951112230877867E-3</v>
      </c>
      <c r="G19">
        <v>2.6456330687290541E-2</v>
      </c>
      <c r="H19">
        <v>9.6469226316804938E-4</v>
      </c>
      <c r="I19">
        <v>1.2416190712689348E-3</v>
      </c>
      <c r="J19" s="39">
        <v>577</v>
      </c>
      <c r="K19" s="39">
        <v>695</v>
      </c>
      <c r="L19" s="39">
        <v>189</v>
      </c>
      <c r="M19" s="39">
        <v>5183</v>
      </c>
      <c r="N19" s="39">
        <v>4027</v>
      </c>
      <c r="O19" s="65" t="s">
        <v>351</v>
      </c>
      <c r="P19" s="39">
        <v>12288</v>
      </c>
    </row>
    <row r="20" spans="1:16" x14ac:dyDescent="0.35">
      <c r="A20">
        <f t="shared" ca="1" si="0"/>
        <v>1</v>
      </c>
      <c r="B20" t="s">
        <v>8</v>
      </c>
      <c r="C20" s="39">
        <v>8192</v>
      </c>
      <c r="D20">
        <v>1</v>
      </c>
      <c r="E20">
        <v>1.6625865115830519E-2</v>
      </c>
      <c r="F20">
        <v>1.6163216451663645E-2</v>
      </c>
      <c r="G20">
        <v>5.0753449496690826E-2</v>
      </c>
      <c r="H20">
        <v>1.5142337976983646E-3</v>
      </c>
      <c r="I20">
        <v>1.7382690050471853E-3</v>
      </c>
      <c r="J20" s="39">
        <v>301</v>
      </c>
      <c r="K20" s="39">
        <v>310</v>
      </c>
      <c r="L20" s="39">
        <v>99</v>
      </c>
      <c r="M20" s="39">
        <v>3302</v>
      </c>
      <c r="N20" s="39">
        <v>2877</v>
      </c>
      <c r="O20" s="65" t="s">
        <v>352</v>
      </c>
      <c r="P20" s="39">
        <v>24576</v>
      </c>
    </row>
    <row r="21" spans="1:16" x14ac:dyDescent="0.35">
      <c r="A21">
        <f t="shared" ca="1" si="0"/>
        <v>1</v>
      </c>
      <c r="B21" t="s">
        <v>8</v>
      </c>
      <c r="C21" s="39">
        <v>16384</v>
      </c>
      <c r="D21">
        <v>1</v>
      </c>
      <c r="E21">
        <v>2.933516783628896E-2</v>
      </c>
      <c r="F21">
        <v>3.0163330723060273E-2</v>
      </c>
      <c r="G21">
        <v>9.7842224998972743E-2</v>
      </c>
      <c r="H21">
        <v>2.7948574622694241E-3</v>
      </c>
      <c r="I21">
        <v>2.6055237102657635E-3</v>
      </c>
      <c r="J21" s="39">
        <v>171</v>
      </c>
      <c r="K21" s="39">
        <v>166</v>
      </c>
      <c r="L21" s="39">
        <v>52</v>
      </c>
      <c r="M21" s="39">
        <v>1789</v>
      </c>
      <c r="N21" s="39">
        <v>1919</v>
      </c>
      <c r="O21" s="65" t="s">
        <v>353</v>
      </c>
      <c r="P21" s="39">
        <v>49152</v>
      </c>
    </row>
    <row r="22" spans="1:16" x14ac:dyDescent="0.35">
      <c r="A22">
        <f t="shared" ca="1" si="0"/>
        <v>1</v>
      </c>
      <c r="B22" t="s">
        <v>8</v>
      </c>
      <c r="C22" s="39">
        <v>32768</v>
      </c>
      <c r="D22">
        <v>1</v>
      </c>
      <c r="E22">
        <v>6.8814282190718057E-2</v>
      </c>
      <c r="F22">
        <v>6.1779906171270542E-2</v>
      </c>
      <c r="G22">
        <v>0.1974909000027065</v>
      </c>
      <c r="H22">
        <v>4.3449176072452916E-3</v>
      </c>
      <c r="I22">
        <v>4.6520929558332581E-3</v>
      </c>
      <c r="J22" s="39">
        <v>73</v>
      </c>
      <c r="K22" s="39">
        <v>81</v>
      </c>
      <c r="L22" s="39">
        <v>26</v>
      </c>
      <c r="M22" s="39">
        <v>1151</v>
      </c>
      <c r="N22" s="39">
        <v>1075</v>
      </c>
      <c r="O22" s="65" t="s">
        <v>354</v>
      </c>
      <c r="P22" s="39">
        <v>98304</v>
      </c>
    </row>
    <row r="23" spans="1:16" x14ac:dyDescent="0.35">
      <c r="A23">
        <f t="shared" ca="1" si="0"/>
        <v>1</v>
      </c>
      <c r="B23" t="s">
        <v>8</v>
      </c>
      <c r="C23" s="39">
        <v>65536</v>
      </c>
      <c r="D23">
        <v>1</v>
      </c>
      <c r="E23">
        <v>0.12849504359138125</v>
      </c>
      <c r="F23">
        <v>0.12513347999774851</v>
      </c>
      <c r="G23">
        <v>0.46704975456338038</v>
      </c>
      <c r="H23">
        <v>7.7838256236739331E-3</v>
      </c>
      <c r="I23">
        <v>9.142596281424737E-3</v>
      </c>
      <c r="J23" s="39">
        <v>39</v>
      </c>
      <c r="K23" s="39">
        <v>40</v>
      </c>
      <c r="L23" s="39">
        <v>11</v>
      </c>
      <c r="M23" s="39">
        <v>643</v>
      </c>
      <c r="N23" s="39">
        <v>547</v>
      </c>
      <c r="O23" s="65" t="s">
        <v>355</v>
      </c>
      <c r="P23" s="39">
        <v>196608</v>
      </c>
    </row>
    <row r="24" spans="1:16" x14ac:dyDescent="0.35">
      <c r="A24">
        <f t="shared" ca="1" si="0"/>
        <v>1</v>
      </c>
      <c r="B24" t="s">
        <v>8</v>
      </c>
      <c r="C24" s="39">
        <v>131072</v>
      </c>
      <c r="D24">
        <v>1</v>
      </c>
      <c r="E24">
        <v>0.29542131176875797</v>
      </c>
      <c r="F24">
        <v>0.25558344000019134</v>
      </c>
      <c r="G24">
        <v>0.78253625712490504</v>
      </c>
      <c r="H24">
        <v>1.6587458034553151E-2</v>
      </c>
      <c r="I24">
        <v>1.4583090651487123E-2</v>
      </c>
      <c r="J24" s="39">
        <v>17</v>
      </c>
      <c r="K24" s="39">
        <v>20</v>
      </c>
      <c r="L24" s="39">
        <v>7</v>
      </c>
      <c r="M24" s="39">
        <v>303</v>
      </c>
      <c r="N24" s="39">
        <v>343</v>
      </c>
      <c r="O24" s="65" t="s">
        <v>356</v>
      </c>
      <c r="P24" s="39">
        <v>393216</v>
      </c>
    </row>
    <row r="25" spans="1:16" x14ac:dyDescent="0.35">
      <c r="A25">
        <f t="shared" ca="1" si="0"/>
        <v>1</v>
      </c>
      <c r="B25" t="s">
        <v>8</v>
      </c>
      <c r="C25" s="39">
        <v>262144</v>
      </c>
      <c r="D25">
        <v>1</v>
      </c>
      <c r="E25">
        <v>0.52315487000159921</v>
      </c>
      <c r="F25">
        <v>0.50997012001462283</v>
      </c>
      <c r="G25">
        <v>1.6356932750204578</v>
      </c>
      <c r="H25">
        <v>3.0932098259160549E-2</v>
      </c>
      <c r="I25">
        <v>2.8879309522694553E-2</v>
      </c>
      <c r="J25" s="39">
        <v>10</v>
      </c>
      <c r="K25" s="39">
        <v>10</v>
      </c>
      <c r="L25" s="39">
        <v>4</v>
      </c>
      <c r="M25" s="39">
        <v>162</v>
      </c>
      <c r="N25" s="39">
        <v>174</v>
      </c>
      <c r="O25" s="65" t="s">
        <v>357</v>
      </c>
      <c r="P25" s="39">
        <v>786432</v>
      </c>
    </row>
    <row r="26" spans="1:16" x14ac:dyDescent="0.35">
      <c r="A26">
        <f t="shared" ca="1" si="0"/>
        <v>1</v>
      </c>
      <c r="B26" t="s">
        <v>8</v>
      </c>
      <c r="C26" s="39">
        <v>524288</v>
      </c>
      <c r="D26">
        <v>1</v>
      </c>
      <c r="E26">
        <v>0.99028803334416204</v>
      </c>
      <c r="F26">
        <v>0.8940389666628713</v>
      </c>
      <c r="G26">
        <v>2.7046193500282243</v>
      </c>
      <c r="H26">
        <v>6.2234569478918006E-2</v>
      </c>
      <c r="I26">
        <v>5.7942527464066432E-2</v>
      </c>
      <c r="J26" s="39">
        <v>6</v>
      </c>
      <c r="K26" s="39">
        <v>6</v>
      </c>
      <c r="L26" s="39">
        <v>2</v>
      </c>
      <c r="M26" s="39">
        <v>81</v>
      </c>
      <c r="N26" s="39">
        <v>87</v>
      </c>
      <c r="O26" s="65" t="s">
        <v>358</v>
      </c>
      <c r="P26" s="39">
        <v>1572864</v>
      </c>
    </row>
    <row r="27" spans="1:16" x14ac:dyDescent="0.35">
      <c r="A27">
        <f t="shared" ca="1" si="0"/>
        <v>1</v>
      </c>
      <c r="B27" t="s">
        <v>8</v>
      </c>
      <c r="C27" s="39">
        <v>1048576</v>
      </c>
      <c r="D27">
        <v>1</v>
      </c>
      <c r="E27">
        <v>1.7217741666827351</v>
      </c>
      <c r="F27">
        <v>1.6939624666702002</v>
      </c>
      <c r="G27">
        <v>5.838137699989602</v>
      </c>
      <c r="H27">
        <v>0.13415789604187012</v>
      </c>
      <c r="I27">
        <v>0.11978571187882196</v>
      </c>
      <c r="J27" s="39">
        <v>3</v>
      </c>
      <c r="K27" s="39">
        <v>3</v>
      </c>
      <c r="L27" s="39">
        <v>1</v>
      </c>
      <c r="M27" s="39">
        <v>38</v>
      </c>
      <c r="N27" s="39">
        <v>42</v>
      </c>
      <c r="O27" s="65" t="s">
        <v>359</v>
      </c>
      <c r="P27" s="39">
        <v>3145728</v>
      </c>
    </row>
    <row r="28" spans="1:16" x14ac:dyDescent="0.35">
      <c r="A28">
        <f t="shared" ca="1" si="0"/>
        <v>1</v>
      </c>
      <c r="B28" t="s">
        <v>8</v>
      </c>
      <c r="C28" s="39">
        <v>2097152</v>
      </c>
      <c r="D28">
        <v>1</v>
      </c>
      <c r="E28">
        <v>4.0228261499432847</v>
      </c>
      <c r="F28">
        <v>4.0961689000250772</v>
      </c>
      <c r="G28">
        <v>10.713167800102383</v>
      </c>
      <c r="H28">
        <v>0.27861110369364422</v>
      </c>
      <c r="I28">
        <v>0.21783333023389181</v>
      </c>
      <c r="J28" s="39">
        <v>2</v>
      </c>
      <c r="K28" s="39">
        <v>2</v>
      </c>
      <c r="L28" s="39">
        <v>1</v>
      </c>
      <c r="M28" s="39">
        <v>18</v>
      </c>
      <c r="N28" s="39">
        <v>24</v>
      </c>
      <c r="O28" s="65" t="s">
        <v>360</v>
      </c>
      <c r="P28" s="39">
        <v>6291456</v>
      </c>
    </row>
    <row r="29" spans="1:16" x14ac:dyDescent="0.35">
      <c r="J29" s="39"/>
      <c r="K29" s="39"/>
      <c r="L29" s="39"/>
      <c r="M29" s="39"/>
      <c r="N29" s="39"/>
    </row>
    <row r="30" spans="1:16" x14ac:dyDescent="0.35">
      <c r="P30">
        <f ca="1">P28/1000000/E28</f>
        <v>1.5639393216355371</v>
      </c>
    </row>
    <row r="31" spans="1:16" x14ac:dyDescent="0.35">
      <c r="J31" s="39"/>
      <c r="K31" s="39"/>
      <c r="L31" s="39"/>
      <c r="M31" s="39"/>
      <c r="N31" s="39"/>
      <c r="O31" s="10" t="s">
        <v>493</v>
      </c>
      <c r="P31" s="39">
        <f ca="1">C28*D28/E28</f>
        <v>521313.10721184569</v>
      </c>
    </row>
    <row r="32" spans="1:16" x14ac:dyDescent="0.35">
      <c r="J32" s="39"/>
      <c r="K32" s="39"/>
      <c r="L32" s="39"/>
      <c r="M32" s="39"/>
      <c r="N32" s="39"/>
      <c r="O32" t="s">
        <v>499</v>
      </c>
    </row>
    <row r="33" spans="1:16" ht="43.5" x14ac:dyDescent="0.35">
      <c r="A33" s="8" t="s">
        <v>2</v>
      </c>
      <c r="B33" s="8" t="s">
        <v>3</v>
      </c>
      <c r="C33" s="8" t="s">
        <v>4</v>
      </c>
      <c r="D33" s="8" t="s">
        <v>5</v>
      </c>
      <c r="E33" s="9" t="s">
        <v>620</v>
      </c>
      <c r="F33" s="9" t="s">
        <v>336</v>
      </c>
      <c r="G33" s="9" t="s">
        <v>337</v>
      </c>
      <c r="H33" s="9" t="s">
        <v>338</v>
      </c>
      <c r="I33" s="9" t="s">
        <v>617</v>
      </c>
      <c r="J33" s="9" t="str" cm="1">
        <f t="array" aca="1" ref="J33:N33" ca="1">"NCalls"&amp;CHAR(10)&amp;E33:I33</f>
        <v>NCalls
CSVRead
v0.14</v>
      </c>
      <c r="K33" s="9" t="str">
        <f ca="1"/>
        <v>NCalls
sdkn104
v1.9</v>
      </c>
      <c r="L33" s="9" t="str">
        <f ca="1"/>
        <v>NCalls
ws_garcia
v3.1.5</v>
      </c>
      <c r="M33" s="41" t="str">
        <f ca="1"/>
        <v>NCalls
CSV.jl
v0.8.5+</v>
      </c>
      <c r="N33" s="41" t="str">
        <f ca="1"/>
        <v>NCalls
CSV.jl
v0.9.0</v>
      </c>
      <c r="O33" s="8" t="s">
        <v>6</v>
      </c>
      <c r="P33" s="8" t="s">
        <v>7</v>
      </c>
    </row>
    <row r="34" spans="1:16" x14ac:dyDescent="0.35">
      <c r="A34">
        <f ca="1">LEN(B34)</f>
        <v>32</v>
      </c>
      <c r="B34" t="str">
        <f ca="1">REPT("x",32)</f>
        <v>xxxxxxxxxxxxxxxxxxxxxxxxxxxxxxxx</v>
      </c>
      <c r="C34" s="39">
        <v>1</v>
      </c>
      <c r="D34">
        <v>1</v>
      </c>
      <c r="E34">
        <v>2.3860191830099169E-4</v>
      </c>
      <c r="F34">
        <v>1.6730002676465763E-4</v>
      </c>
      <c r="G34">
        <v>2.7987607163244207E-3</v>
      </c>
      <c r="H34">
        <v>3.4204405527431931E-4</v>
      </c>
      <c r="I34">
        <v>4.7696270151674139E-4</v>
      </c>
      <c r="J34" s="39">
        <v>20956</v>
      </c>
      <c r="K34" s="39">
        <v>29887</v>
      </c>
      <c r="L34" s="39">
        <v>1787</v>
      </c>
      <c r="M34" s="39">
        <v>14618</v>
      </c>
      <c r="N34" s="39">
        <v>10483</v>
      </c>
      <c r="O34" s="39" t="s">
        <v>361</v>
      </c>
      <c r="P34" s="39">
        <v>34</v>
      </c>
    </row>
    <row r="35" spans="1:16" x14ac:dyDescent="0.35">
      <c r="A35">
        <f t="shared" ref="A35:A54" ca="1" si="1">LEN(B35)</f>
        <v>32</v>
      </c>
      <c r="B35" t="str">
        <f t="shared" ref="B35:B54" ca="1" si="2">REPT("x",32)</f>
        <v>xxxxxxxxxxxxxxxxxxxxxxxxxxxxxxxx</v>
      </c>
      <c r="C35" s="39">
        <v>2</v>
      </c>
      <c r="D35">
        <v>1</v>
      </c>
      <c r="E35">
        <v>2.3645250638757508E-4</v>
      </c>
      <c r="F35">
        <v>1.857374368472797E-4</v>
      </c>
      <c r="G35">
        <v>3.2492356725543001E-3</v>
      </c>
      <c r="H35">
        <v>2.94681174104227E-4</v>
      </c>
      <c r="I35">
        <v>4.5703839122486289E-4</v>
      </c>
      <c r="J35" s="39">
        <v>21146</v>
      </c>
      <c r="K35" s="39">
        <v>26920</v>
      </c>
      <c r="L35" s="39">
        <v>1539</v>
      </c>
      <c r="M35" s="39">
        <v>17015</v>
      </c>
      <c r="N35" s="39">
        <v>10940</v>
      </c>
      <c r="O35" s="39" t="s">
        <v>362</v>
      </c>
      <c r="P35" s="39">
        <v>68</v>
      </c>
    </row>
    <row r="36" spans="1:16" x14ac:dyDescent="0.35">
      <c r="A36">
        <f t="shared" ca="1" si="1"/>
        <v>32</v>
      </c>
      <c r="B36" t="str">
        <f t="shared" ca="1" si="2"/>
        <v>xxxxxxxxxxxxxxxxxxxxxxxxxxxxxxxx</v>
      </c>
      <c r="C36" s="39">
        <v>4</v>
      </c>
      <c r="D36">
        <v>1</v>
      </c>
      <c r="E36">
        <v>2.5402061572422181E-4</v>
      </c>
      <c r="F36">
        <v>1.8455084339280594E-4</v>
      </c>
      <c r="G36">
        <v>2.9094637580998266E-3</v>
      </c>
      <c r="H36">
        <v>2.7922947669015922E-4</v>
      </c>
      <c r="I36">
        <v>4.8435834649111401E-4</v>
      </c>
      <c r="J36" s="39">
        <v>19684</v>
      </c>
      <c r="K36" s="39">
        <v>27093</v>
      </c>
      <c r="L36" s="39">
        <v>1719</v>
      </c>
      <c r="M36" s="39">
        <v>17910</v>
      </c>
      <c r="N36" s="39">
        <v>10325</v>
      </c>
      <c r="O36" s="39" t="s">
        <v>363</v>
      </c>
      <c r="P36" s="39">
        <v>136</v>
      </c>
    </row>
    <row r="37" spans="1:16" x14ac:dyDescent="0.35">
      <c r="A37">
        <f t="shared" ca="1" si="1"/>
        <v>32</v>
      </c>
      <c r="B37" t="str">
        <f t="shared" ca="1" si="2"/>
        <v>xxxxxxxxxxxxxxxxxxxxxxxxxxxxxxxx</v>
      </c>
      <c r="C37" s="39">
        <v>8</v>
      </c>
      <c r="D37">
        <v>1</v>
      </c>
      <c r="E37">
        <v>2.8097030231936389E-4</v>
      </c>
      <c r="F37">
        <v>2.0551943359959705E-4</v>
      </c>
      <c r="G37">
        <v>3.0999317420536843E-3</v>
      </c>
      <c r="H37">
        <v>2.8538812785388126E-4</v>
      </c>
      <c r="I37">
        <v>4.9411997232928155E-4</v>
      </c>
      <c r="J37" s="39">
        <v>17796</v>
      </c>
      <c r="K37" s="39">
        <v>24329</v>
      </c>
      <c r="L37" s="39">
        <v>1613</v>
      </c>
      <c r="M37" s="39">
        <v>17520</v>
      </c>
      <c r="N37" s="39">
        <v>10119</v>
      </c>
      <c r="O37" s="39" t="s">
        <v>364</v>
      </c>
      <c r="P37" s="39">
        <v>272</v>
      </c>
    </row>
    <row r="38" spans="1:16" x14ac:dyDescent="0.35">
      <c r="A38">
        <f t="shared" ca="1" si="1"/>
        <v>32</v>
      </c>
      <c r="B38" t="str">
        <f t="shared" ca="1" si="2"/>
        <v>xxxxxxxxxxxxxxxxxxxxxxxxxxxxxxxx</v>
      </c>
      <c r="C38" s="39">
        <v>16</v>
      </c>
      <c r="D38">
        <v>1</v>
      </c>
      <c r="E38">
        <v>3.3473616279761407E-4</v>
      </c>
      <c r="F38">
        <v>2.400079729310964E-4</v>
      </c>
      <c r="G38">
        <v>3.4337563485906867E-3</v>
      </c>
      <c r="H38">
        <v>2.9453345900094249E-4</v>
      </c>
      <c r="I38">
        <v>5.1398026315789471E-4</v>
      </c>
      <c r="J38" s="39">
        <v>14938</v>
      </c>
      <c r="K38" s="39">
        <v>20833</v>
      </c>
      <c r="L38" s="39">
        <v>1457</v>
      </c>
      <c r="M38" s="39">
        <v>16976</v>
      </c>
      <c r="N38" s="39">
        <v>9728</v>
      </c>
      <c r="O38" s="39" t="s">
        <v>365</v>
      </c>
      <c r="P38" s="39">
        <v>544</v>
      </c>
    </row>
    <row r="39" spans="1:16" x14ac:dyDescent="0.35">
      <c r="A39">
        <f t="shared" ca="1" si="1"/>
        <v>32</v>
      </c>
      <c r="B39" t="str">
        <f t="shared" ca="1" si="2"/>
        <v>xxxxxxxxxxxxxxxxxxxxxxxxxxxxxxxx</v>
      </c>
      <c r="C39" s="39">
        <v>32</v>
      </c>
      <c r="D39">
        <v>1</v>
      </c>
      <c r="E39">
        <v>4.0965958543969666E-4</v>
      </c>
      <c r="F39">
        <v>3.2953817965675794E-4</v>
      </c>
      <c r="G39">
        <v>3.5715332143341325E-3</v>
      </c>
      <c r="H39">
        <v>2.9301453352086266E-4</v>
      </c>
      <c r="I39">
        <v>5.0005000500050005E-4</v>
      </c>
      <c r="J39" s="39">
        <v>12206</v>
      </c>
      <c r="K39" s="39">
        <v>15173</v>
      </c>
      <c r="L39" s="39">
        <v>1400</v>
      </c>
      <c r="M39" s="39">
        <v>17064</v>
      </c>
      <c r="N39" s="39">
        <v>9999</v>
      </c>
      <c r="O39" s="39" t="s">
        <v>366</v>
      </c>
      <c r="P39" s="39">
        <v>1088</v>
      </c>
    </row>
    <row r="40" spans="1:16" x14ac:dyDescent="0.35">
      <c r="A40">
        <f t="shared" ca="1" si="1"/>
        <v>32</v>
      </c>
      <c r="B40" t="str">
        <f t="shared" ca="1" si="2"/>
        <v>xxxxxxxxxxxxxxxxxxxxxxxxxxxxxxxx</v>
      </c>
      <c r="C40" s="39">
        <v>64</v>
      </c>
      <c r="D40">
        <v>1</v>
      </c>
      <c r="E40">
        <v>5.7302807700981861E-4</v>
      </c>
      <c r="F40">
        <v>6.2548679008162824E-4</v>
      </c>
      <c r="G40">
        <v>5.1962152647622405E-3</v>
      </c>
      <c r="H40">
        <v>2.7915805929317177E-4</v>
      </c>
      <c r="I40">
        <v>5.1056877361380581E-4</v>
      </c>
      <c r="J40" s="39">
        <v>8726</v>
      </c>
      <c r="K40" s="39">
        <v>7994</v>
      </c>
      <c r="L40" s="39">
        <v>963</v>
      </c>
      <c r="M40" s="39">
        <v>17911</v>
      </c>
      <c r="N40" s="39">
        <v>9793</v>
      </c>
      <c r="O40" s="39" t="s">
        <v>367</v>
      </c>
      <c r="P40" s="39">
        <v>2176</v>
      </c>
    </row>
    <row r="41" spans="1:16" x14ac:dyDescent="0.35">
      <c r="A41">
        <f t="shared" ca="1" si="1"/>
        <v>32</v>
      </c>
      <c r="B41" t="str">
        <f t="shared" ca="1" si="2"/>
        <v>xxxxxxxxxxxxxxxxxxxxxxxxxxxxxxxx</v>
      </c>
      <c r="C41" s="39">
        <v>128</v>
      </c>
      <c r="D41">
        <v>1</v>
      </c>
      <c r="E41">
        <v>7.8511654890220904E-4</v>
      </c>
      <c r="F41">
        <v>6.4167714616563179E-4</v>
      </c>
      <c r="G41">
        <v>3.7559448198104897E-3</v>
      </c>
      <c r="H41">
        <v>3.0894710825506676E-4</v>
      </c>
      <c r="I41">
        <v>5.7675010563249115E-4</v>
      </c>
      <c r="J41" s="39">
        <v>6369</v>
      </c>
      <c r="K41" s="39">
        <v>7793</v>
      </c>
      <c r="L41" s="39">
        <v>1332</v>
      </c>
      <c r="M41" s="39">
        <v>16184</v>
      </c>
      <c r="N41" s="39">
        <v>8671</v>
      </c>
      <c r="O41" s="39" t="s">
        <v>368</v>
      </c>
      <c r="P41" s="39">
        <v>4352</v>
      </c>
    </row>
    <row r="42" spans="1:16" x14ac:dyDescent="0.35">
      <c r="A42">
        <f t="shared" ca="1" si="1"/>
        <v>32</v>
      </c>
      <c r="B42" t="str">
        <f t="shared" ca="1" si="2"/>
        <v>xxxxxxxxxxxxxxxxxxxxxxxxxxxxxxxx</v>
      </c>
      <c r="C42" s="39">
        <v>256</v>
      </c>
      <c r="D42">
        <v>1</v>
      </c>
      <c r="E42">
        <v>1.2362550556134751E-3</v>
      </c>
      <c r="F42">
        <v>1.158873209738424E-3</v>
      </c>
      <c r="G42">
        <v>4.6023607175632725E-3</v>
      </c>
      <c r="H42">
        <v>3.9872408293460925E-4</v>
      </c>
      <c r="I42">
        <v>6.8138457345325704E-4</v>
      </c>
      <c r="J42" s="39">
        <v>4045</v>
      </c>
      <c r="K42" s="39">
        <v>4315</v>
      </c>
      <c r="L42" s="39">
        <v>1087</v>
      </c>
      <c r="M42" s="39">
        <v>12540</v>
      </c>
      <c r="N42" s="39">
        <v>7338</v>
      </c>
      <c r="O42" s="39" t="s">
        <v>369</v>
      </c>
      <c r="P42" s="39">
        <v>8704</v>
      </c>
    </row>
    <row r="43" spans="1:16" x14ac:dyDescent="0.35">
      <c r="A43">
        <f t="shared" ca="1" si="1"/>
        <v>32</v>
      </c>
      <c r="B43" t="str">
        <f t="shared" ca="1" si="2"/>
        <v>xxxxxxxxxxxxxxxxxxxxxxxxxxxxxxxx</v>
      </c>
      <c r="C43" s="39">
        <v>512</v>
      </c>
      <c r="D43">
        <v>1</v>
      </c>
      <c r="E43">
        <v>2.1546187419171467E-3</v>
      </c>
      <c r="F43">
        <v>2.2927540540225904E-3</v>
      </c>
      <c r="G43">
        <v>6.6729550665865344E-3</v>
      </c>
      <c r="H43">
        <v>4.164584374479427E-4</v>
      </c>
      <c r="I43">
        <v>1.0539515126492627E-3</v>
      </c>
      <c r="J43" s="39">
        <v>2321</v>
      </c>
      <c r="K43" s="39">
        <v>2183</v>
      </c>
      <c r="L43" s="39">
        <v>750</v>
      </c>
      <c r="M43" s="39">
        <v>12006</v>
      </c>
      <c r="N43" s="39">
        <v>4745</v>
      </c>
      <c r="O43" s="39" t="s">
        <v>370</v>
      </c>
      <c r="P43" s="39">
        <v>17408</v>
      </c>
    </row>
    <row r="44" spans="1:16" x14ac:dyDescent="0.35">
      <c r="A44">
        <f t="shared" ca="1" si="1"/>
        <v>32</v>
      </c>
      <c r="B44" t="str">
        <f t="shared" ca="1" si="2"/>
        <v>xxxxxxxxxxxxxxxxxxxxxxxxxxxxxxxx</v>
      </c>
      <c r="C44" s="39">
        <v>1024</v>
      </c>
      <c r="D44">
        <v>1</v>
      </c>
      <c r="E44">
        <v>5.4743595184917259E-3</v>
      </c>
      <c r="F44">
        <v>5.3973335490442465E-3</v>
      </c>
      <c r="G44">
        <v>1.3881011911180293E-2</v>
      </c>
      <c r="H44">
        <v>5.2537564358516337E-4</v>
      </c>
      <c r="I44">
        <v>9.5111280197831465E-4</v>
      </c>
      <c r="J44" s="39">
        <v>914</v>
      </c>
      <c r="K44" s="39">
        <v>927</v>
      </c>
      <c r="L44" s="39">
        <v>361</v>
      </c>
      <c r="M44" s="39">
        <v>9517</v>
      </c>
      <c r="N44" s="39">
        <v>5257</v>
      </c>
      <c r="O44" s="39" t="s">
        <v>371</v>
      </c>
      <c r="P44" s="39">
        <v>34816</v>
      </c>
    </row>
    <row r="45" spans="1:16" x14ac:dyDescent="0.35">
      <c r="A45">
        <f t="shared" ca="1" si="1"/>
        <v>32</v>
      </c>
      <c r="B45" t="str">
        <f t="shared" ca="1" si="2"/>
        <v>xxxxxxxxxxxxxxxxxxxxxxxxxxxxxxxx</v>
      </c>
      <c r="C45" s="39">
        <v>2048</v>
      </c>
      <c r="D45">
        <v>1</v>
      </c>
      <c r="E45">
        <v>8.3177976744973486E-3</v>
      </c>
      <c r="F45">
        <v>9.1244145716372575E-3</v>
      </c>
      <c r="G45">
        <v>1.94894210109306E-2</v>
      </c>
      <c r="H45">
        <v>7.1633237822349568E-4</v>
      </c>
      <c r="I45">
        <v>9.9900141670862443E-4</v>
      </c>
      <c r="J45" s="39">
        <v>602</v>
      </c>
      <c r="K45" s="39">
        <v>549</v>
      </c>
      <c r="L45" s="39">
        <v>257</v>
      </c>
      <c r="M45" s="39">
        <v>6980</v>
      </c>
      <c r="N45" s="39">
        <v>5007</v>
      </c>
      <c r="O45" s="39" t="s">
        <v>372</v>
      </c>
      <c r="P45" s="39">
        <v>69632</v>
      </c>
    </row>
    <row r="46" spans="1:16" x14ac:dyDescent="0.35">
      <c r="A46">
        <f t="shared" ca="1" si="1"/>
        <v>32</v>
      </c>
      <c r="B46" t="str">
        <f t="shared" ca="1" si="2"/>
        <v>xxxxxxxxxxxxxxxxxxxxxxxxxxxxxxxx</v>
      </c>
      <c r="C46" s="39">
        <v>4096</v>
      </c>
      <c r="D46">
        <v>1</v>
      </c>
      <c r="E46">
        <v>1.8109056679195715E-2</v>
      </c>
      <c r="F46">
        <v>1.6996929152884473E-2</v>
      </c>
      <c r="G46">
        <v>3.1547393081651172E-2</v>
      </c>
      <c r="H46">
        <v>1.126887536623845E-3</v>
      </c>
      <c r="I46">
        <v>1.4701558365186711E-3</v>
      </c>
      <c r="J46" s="39">
        <v>277</v>
      </c>
      <c r="K46" s="39">
        <v>295</v>
      </c>
      <c r="L46" s="39">
        <v>159</v>
      </c>
      <c r="M46" s="39">
        <v>4437</v>
      </c>
      <c r="N46" s="39">
        <v>3401</v>
      </c>
      <c r="O46" s="39" t="s">
        <v>373</v>
      </c>
      <c r="P46" s="39">
        <v>139264</v>
      </c>
    </row>
    <row r="47" spans="1:16" x14ac:dyDescent="0.35">
      <c r="A47">
        <f t="shared" ca="1" si="1"/>
        <v>32</v>
      </c>
      <c r="B47" t="str">
        <f t="shared" ca="1" si="2"/>
        <v>xxxxxxxxxxxxxxxxxxxxxxxxxxxxxxxx</v>
      </c>
      <c r="C47" s="39">
        <v>8192</v>
      </c>
      <c r="D47">
        <v>1</v>
      </c>
      <c r="E47">
        <v>3.3404677999205885E-2</v>
      </c>
      <c r="F47">
        <v>3.3895021622270545E-2</v>
      </c>
      <c r="G47">
        <v>5.9291057647479807E-2</v>
      </c>
      <c r="H47">
        <v>2.2231110466851126E-3</v>
      </c>
      <c r="I47">
        <v>2.8357870311456249E-3</v>
      </c>
      <c r="J47" s="39">
        <v>150</v>
      </c>
      <c r="K47" s="39">
        <v>148</v>
      </c>
      <c r="L47" s="39">
        <v>85</v>
      </c>
      <c r="M47" s="39">
        <v>2250</v>
      </c>
      <c r="N47" s="39">
        <v>1766</v>
      </c>
      <c r="O47" s="39" t="s">
        <v>374</v>
      </c>
      <c r="P47" s="39">
        <v>278528</v>
      </c>
    </row>
    <row r="48" spans="1:16" x14ac:dyDescent="0.35">
      <c r="A48">
        <f t="shared" ca="1" si="1"/>
        <v>32</v>
      </c>
      <c r="B48" t="str">
        <f t="shared" ca="1" si="2"/>
        <v>xxxxxxxxxxxxxxxxxxxxxxxxxxxxxxxx</v>
      </c>
      <c r="C48" s="39">
        <v>16384</v>
      </c>
      <c r="D48">
        <v>1</v>
      </c>
      <c r="E48">
        <v>6.5174716881585201E-2</v>
      </c>
      <c r="F48">
        <v>6.5927707893455298E-2</v>
      </c>
      <c r="G48">
        <v>0.10961002608477745</v>
      </c>
      <c r="H48">
        <v>4.2898800115438104E-3</v>
      </c>
      <c r="I48">
        <v>4.5366515940670517E-3</v>
      </c>
      <c r="J48" s="39">
        <v>77</v>
      </c>
      <c r="K48" s="39">
        <v>76</v>
      </c>
      <c r="L48" s="39">
        <v>46</v>
      </c>
      <c r="M48" s="39">
        <v>1166</v>
      </c>
      <c r="N48" s="39">
        <v>1105</v>
      </c>
      <c r="O48" s="39" t="s">
        <v>375</v>
      </c>
      <c r="P48" s="39">
        <v>557056</v>
      </c>
    </row>
    <row r="49" spans="1:16" x14ac:dyDescent="0.35">
      <c r="A49">
        <f t="shared" ca="1" si="1"/>
        <v>32</v>
      </c>
      <c r="B49" t="str">
        <f t="shared" ca="1" si="2"/>
        <v>xxxxxxxxxxxxxxxxxxxxxxxxxxxxxxxx</v>
      </c>
      <c r="C49" s="39">
        <v>32768</v>
      </c>
      <c r="D49">
        <v>1</v>
      </c>
      <c r="E49">
        <v>0.1308056692330119</v>
      </c>
      <c r="F49">
        <v>0.13199111052764287</v>
      </c>
      <c r="G49">
        <v>0.20154799600131809</v>
      </c>
      <c r="H49">
        <v>7.6079024369955783E-3</v>
      </c>
      <c r="I49">
        <v>7.6722817618120323E-3</v>
      </c>
      <c r="J49" s="39">
        <v>39</v>
      </c>
      <c r="K49" s="39">
        <v>38</v>
      </c>
      <c r="L49" s="39">
        <v>25</v>
      </c>
      <c r="M49" s="39">
        <v>658</v>
      </c>
      <c r="N49" s="39">
        <v>653</v>
      </c>
      <c r="O49" s="39" t="s">
        <v>376</v>
      </c>
      <c r="P49" s="39">
        <v>1114112</v>
      </c>
    </row>
    <row r="50" spans="1:16" x14ac:dyDescent="0.35">
      <c r="A50">
        <f t="shared" ca="1" si="1"/>
        <v>32</v>
      </c>
      <c r="B50" t="str">
        <f t="shared" ca="1" si="2"/>
        <v>xxxxxxxxxxxxxxxxxxxxxxxxxxxxxxxx</v>
      </c>
      <c r="C50" s="39">
        <v>65536</v>
      </c>
      <c r="D50">
        <v>1</v>
      </c>
      <c r="E50">
        <v>0.26398311578668654</v>
      </c>
      <c r="F50">
        <v>0.27240342106425058</v>
      </c>
      <c r="G50">
        <v>0.42291389167075977</v>
      </c>
      <c r="H50">
        <v>1.4204545454545454E-2</v>
      </c>
      <c r="I50">
        <v>1.4606413966365181E-2</v>
      </c>
      <c r="J50" s="39">
        <v>19</v>
      </c>
      <c r="K50" s="39">
        <v>19</v>
      </c>
      <c r="L50" s="39">
        <v>12</v>
      </c>
      <c r="M50" s="39">
        <v>352</v>
      </c>
      <c r="N50" s="39">
        <v>343</v>
      </c>
      <c r="O50" s="39" t="s">
        <v>377</v>
      </c>
      <c r="P50" s="39">
        <v>2228224</v>
      </c>
    </row>
    <row r="51" spans="1:16" x14ac:dyDescent="0.35">
      <c r="A51">
        <f t="shared" ca="1" si="1"/>
        <v>32</v>
      </c>
      <c r="B51" t="str">
        <f t="shared" ca="1" si="2"/>
        <v>xxxxxxxxxxxxxxxxxxxxxxxxxxxxxxxx</v>
      </c>
      <c r="C51" s="39">
        <v>131072</v>
      </c>
      <c r="D51">
        <v>1</v>
      </c>
      <c r="E51">
        <v>0.53436507999431337</v>
      </c>
      <c r="F51">
        <v>0.51690495999064301</v>
      </c>
      <c r="G51">
        <v>0.77006321427013191</v>
      </c>
      <c r="H51">
        <v>2.889655239280613E-2</v>
      </c>
      <c r="I51">
        <v>3.4054422054161017E-2</v>
      </c>
      <c r="J51" s="39">
        <v>10</v>
      </c>
      <c r="K51" s="39">
        <v>10</v>
      </c>
      <c r="L51" s="39">
        <v>7</v>
      </c>
      <c r="M51" s="39">
        <v>174</v>
      </c>
      <c r="N51" s="39">
        <v>147</v>
      </c>
      <c r="O51" s="39" t="s">
        <v>378</v>
      </c>
      <c r="P51" s="39">
        <v>4456448</v>
      </c>
    </row>
    <row r="52" spans="1:16" x14ac:dyDescent="0.35">
      <c r="A52">
        <f t="shared" ca="1" si="1"/>
        <v>32</v>
      </c>
      <c r="B52" t="str">
        <f t="shared" ca="1" si="2"/>
        <v>xxxxxxxxxxxxxxxxxxxxxxxxxxxxxxxx</v>
      </c>
      <c r="C52" s="39">
        <v>262144</v>
      </c>
      <c r="D52">
        <v>1</v>
      </c>
      <c r="E52">
        <v>1.1994268599897624</v>
      </c>
      <c r="F52">
        <v>1.041525759967044</v>
      </c>
      <c r="G52">
        <v>1.7175040000583977</v>
      </c>
      <c r="H52">
        <v>6.137804868744641E-2</v>
      </c>
      <c r="I52">
        <v>5.6133333841959634E-2</v>
      </c>
      <c r="J52" s="39">
        <v>5</v>
      </c>
      <c r="K52" s="39">
        <v>5</v>
      </c>
      <c r="L52" s="39">
        <v>3</v>
      </c>
      <c r="M52" s="39">
        <v>82</v>
      </c>
      <c r="N52" s="39">
        <v>90</v>
      </c>
      <c r="O52" s="39" t="s">
        <v>379</v>
      </c>
      <c r="P52" s="39">
        <v>8912896</v>
      </c>
    </row>
    <row r="53" spans="1:16" x14ac:dyDescent="0.35">
      <c r="A53">
        <f t="shared" ca="1" si="1"/>
        <v>32</v>
      </c>
      <c r="B53" t="str">
        <f t="shared" ca="1" si="2"/>
        <v>xxxxxxxxxxxxxxxxxxxxxxxxxxxxxxxx</v>
      </c>
      <c r="C53" s="39">
        <v>524288</v>
      </c>
      <c r="D53">
        <v>1</v>
      </c>
      <c r="E53">
        <v>2.5516341333277524</v>
      </c>
      <c r="F53">
        <v>2.2199386667149761</v>
      </c>
      <c r="G53">
        <v>3.8036452000960708</v>
      </c>
      <c r="H53">
        <v>0.11160000165303548</v>
      </c>
      <c r="I53">
        <v>0.12570000290870667</v>
      </c>
      <c r="J53" s="39">
        <v>3</v>
      </c>
      <c r="K53" s="39">
        <v>3</v>
      </c>
      <c r="L53" s="39">
        <v>2</v>
      </c>
      <c r="M53" s="39">
        <v>45</v>
      </c>
      <c r="N53" s="39">
        <v>40</v>
      </c>
      <c r="O53" s="39" t="s">
        <v>380</v>
      </c>
      <c r="P53" s="39">
        <v>17825792</v>
      </c>
    </row>
    <row r="54" spans="1:16" x14ac:dyDescent="0.35">
      <c r="A54">
        <f t="shared" ca="1" si="1"/>
        <v>32</v>
      </c>
      <c r="B54" t="str">
        <f t="shared" ca="1" si="2"/>
        <v>xxxxxxxxxxxxxxxxxxxxxxxxxxxxxxxx</v>
      </c>
      <c r="C54" s="39">
        <v>1048576</v>
      </c>
      <c r="D54">
        <v>1</v>
      </c>
      <c r="E54">
        <v>5.3702770000090823</v>
      </c>
      <c r="F54">
        <v>4.3903248499846086</v>
      </c>
      <c r="G54">
        <v>6.1934548998251557</v>
      </c>
      <c r="H54">
        <v>0.24123809451148623</v>
      </c>
      <c r="I54">
        <v>0.25489999055862428</v>
      </c>
      <c r="J54" s="39">
        <v>2</v>
      </c>
      <c r="K54" s="39">
        <v>2</v>
      </c>
      <c r="L54" s="39">
        <v>1</v>
      </c>
      <c r="M54" s="39">
        <v>21</v>
      </c>
      <c r="N54" s="39">
        <v>20</v>
      </c>
      <c r="O54" s="39" t="s">
        <v>381</v>
      </c>
      <c r="P54" s="39">
        <v>35651584</v>
      </c>
    </row>
    <row r="55" spans="1:16" x14ac:dyDescent="0.35">
      <c r="C55" s="39"/>
      <c r="J55" s="39"/>
      <c r="K55" s="39"/>
      <c r="L55" s="39"/>
      <c r="M55" s="39"/>
      <c r="N55" s="39"/>
    </row>
    <row r="56" spans="1:16" x14ac:dyDescent="0.35">
      <c r="J56" s="39"/>
      <c r="K56" s="39"/>
      <c r="L56" s="39"/>
      <c r="M56" s="39"/>
      <c r="N56" s="39"/>
      <c r="P56">
        <f ca="1">P54/1000000/E54</f>
        <v>6.6386862353542853</v>
      </c>
    </row>
    <row r="57" spans="1:16" x14ac:dyDescent="0.35">
      <c r="J57" s="39"/>
      <c r="K57" s="39"/>
      <c r="L57" s="39"/>
      <c r="M57" s="39"/>
      <c r="N57" s="39"/>
      <c r="P57" s="39">
        <f ca="1">C54*D54/E54</f>
        <v>195255.47751042017</v>
      </c>
    </row>
    <row r="58" spans="1:16" x14ac:dyDescent="0.35">
      <c r="J58" s="39"/>
      <c r="K58" s="39"/>
      <c r="L58" s="39"/>
      <c r="M58" s="39"/>
      <c r="N58" s="39"/>
      <c r="O58" s="10" t="s">
        <v>492</v>
      </c>
    </row>
    <row r="59" spans="1:16" x14ac:dyDescent="0.35">
      <c r="J59" s="39"/>
      <c r="K59" s="39"/>
      <c r="L59" s="39"/>
      <c r="M59" s="39"/>
      <c r="N59" s="39"/>
      <c r="O59" t="s">
        <v>500</v>
      </c>
    </row>
    <row r="60" spans="1:16" ht="43.5" x14ac:dyDescent="0.35">
      <c r="A60" s="8" t="s">
        <v>2</v>
      </c>
      <c r="B60" s="8" t="s">
        <v>3</v>
      </c>
      <c r="C60" s="8" t="s">
        <v>4</v>
      </c>
      <c r="D60" s="8" t="s">
        <v>5</v>
      </c>
      <c r="E60" s="9" t="s">
        <v>620</v>
      </c>
      <c r="F60" s="9" t="s">
        <v>336</v>
      </c>
      <c r="G60" s="9" t="s">
        <v>337</v>
      </c>
      <c r="H60" s="9" t="s">
        <v>338</v>
      </c>
      <c r="I60" s="9" t="s">
        <v>617</v>
      </c>
      <c r="J60" s="9" t="str" cm="1">
        <f t="array" aca="1" ref="J60:N60" ca="1">"NCalls"&amp;CHAR(10)&amp;E60:I60</f>
        <v>NCalls
CSVRead
v0.14</v>
      </c>
      <c r="K60" s="9" t="str">
        <f ca="1"/>
        <v>NCalls
sdkn104
v1.9</v>
      </c>
      <c r="L60" s="9" t="str">
        <f ca="1"/>
        <v>NCalls
ws_garcia
v3.1.5</v>
      </c>
      <c r="M60" s="41" t="str">
        <f ca="1"/>
        <v>NCalls
CSV.jl
v0.8.5+</v>
      </c>
      <c r="N60" s="41" t="str">
        <f ca="1"/>
        <v>NCalls
CSV.jl
v0.9.0</v>
      </c>
      <c r="O60" s="8" t="s">
        <v>6</v>
      </c>
      <c r="P60" s="8" t="s">
        <v>7</v>
      </c>
    </row>
    <row r="61" spans="1:16" x14ac:dyDescent="0.35">
      <c r="A61">
        <f ca="1">LEN(B61)</f>
        <v>20</v>
      </c>
      <c r="B61" t="str">
        <f ca="1">"""xxxxxxxx"&amp;CHAR(13)&amp;CHAR(10)&amp;"yyyyyyyy"""</f>
        <v>"xxxxxxxx_x000D_
yyyyyyyy"</v>
      </c>
      <c r="C61" s="39">
        <v>1</v>
      </c>
      <c r="D61">
        <v>1</v>
      </c>
      <c r="E61">
        <v>2.5492502803827545E-4</v>
      </c>
      <c r="F61">
        <v>1.9412089059642348E-4</v>
      </c>
      <c r="G61">
        <v>3.3386367822665279E-3</v>
      </c>
      <c r="H61">
        <v>2.6981132692403869E-4</v>
      </c>
      <c r="I61">
        <v>6.0797665369649806E-4</v>
      </c>
      <c r="J61" s="39">
        <v>19614</v>
      </c>
      <c r="K61" s="39">
        <v>25758</v>
      </c>
      <c r="L61" s="39">
        <v>1498</v>
      </c>
      <c r="M61" s="39">
        <v>18550</v>
      </c>
      <c r="N61" s="39">
        <v>8224</v>
      </c>
      <c r="O61" s="39" t="s">
        <v>382</v>
      </c>
      <c r="P61" s="39">
        <v>26</v>
      </c>
    </row>
    <row r="62" spans="1:16" x14ac:dyDescent="0.35">
      <c r="A62">
        <f t="shared" ref="A62:A81" ca="1" si="3">LEN(B62)</f>
        <v>20</v>
      </c>
      <c r="B62" t="str">
        <f t="shared" ref="B62:B81" ca="1" si="4">"""xxxxxxxx"&amp;CHAR(13)&amp;CHAR(10)&amp;"yyyyyyyy"""</f>
        <v>"xxxxxxxx_x000D_
yyyyyyyy"</v>
      </c>
      <c r="C62" s="39">
        <v>2</v>
      </c>
      <c r="D62">
        <v>1</v>
      </c>
      <c r="E62">
        <v>2.8443575857750852E-4</v>
      </c>
      <c r="F62">
        <v>1.9402618160912948E-4</v>
      </c>
      <c r="G62">
        <v>3.595131056886742E-3</v>
      </c>
      <c r="H62">
        <v>2.5379422364346985E-4</v>
      </c>
      <c r="I62">
        <v>6.6480521207286261E-4</v>
      </c>
      <c r="J62" s="39">
        <v>17579</v>
      </c>
      <c r="K62" s="39">
        <v>25770</v>
      </c>
      <c r="L62" s="39">
        <v>1391</v>
      </c>
      <c r="M62" s="39">
        <v>19701</v>
      </c>
      <c r="N62" s="39">
        <v>7521</v>
      </c>
      <c r="O62" s="39" t="s">
        <v>383</v>
      </c>
      <c r="P62" s="39">
        <v>52</v>
      </c>
    </row>
    <row r="63" spans="1:16" x14ac:dyDescent="0.35">
      <c r="A63">
        <f t="shared" ca="1" si="3"/>
        <v>20</v>
      </c>
      <c r="B63" t="str">
        <f t="shared" ca="1" si="4"/>
        <v>"xxxxxxxx_x000D_
yyyyyyyy"</v>
      </c>
      <c r="C63" s="39">
        <v>4</v>
      </c>
      <c r="D63">
        <v>1</v>
      </c>
      <c r="E63">
        <v>2.7609166207356655E-4</v>
      </c>
      <c r="F63">
        <v>2.0807516540956701E-4</v>
      </c>
      <c r="G63">
        <v>3.3978972825697501E-3</v>
      </c>
      <c r="H63">
        <v>2.5272947836635666E-4</v>
      </c>
      <c r="I63">
        <v>5.9206631142687976E-4</v>
      </c>
      <c r="J63" s="39">
        <v>18110</v>
      </c>
      <c r="K63" s="39">
        <v>24031</v>
      </c>
      <c r="L63" s="39">
        <v>1472</v>
      </c>
      <c r="M63" s="39">
        <v>19784</v>
      </c>
      <c r="N63" s="39">
        <v>8445</v>
      </c>
      <c r="O63" s="39" t="s">
        <v>384</v>
      </c>
      <c r="P63" s="39">
        <v>104</v>
      </c>
    </row>
    <row r="64" spans="1:16" x14ac:dyDescent="0.35">
      <c r="A64">
        <f t="shared" ca="1" si="3"/>
        <v>20</v>
      </c>
      <c r="B64" t="str">
        <f t="shared" ca="1" si="4"/>
        <v>"xxxxxxxx_x000D_
yyyyyyyy"</v>
      </c>
      <c r="C64" s="39">
        <v>8</v>
      </c>
      <c r="D64">
        <v>1</v>
      </c>
      <c r="E64">
        <v>2.9098415386928525E-4</v>
      </c>
      <c r="F64">
        <v>2.6490660097884598E-4</v>
      </c>
      <c r="G64">
        <v>3.8291929554619226E-3</v>
      </c>
      <c r="H64">
        <v>2.6289228447252022E-4</v>
      </c>
      <c r="I64">
        <v>6.0790273556231007E-4</v>
      </c>
      <c r="J64" s="39">
        <v>17184</v>
      </c>
      <c r="K64" s="39">
        <v>18876</v>
      </c>
      <c r="L64" s="39">
        <v>1306</v>
      </c>
      <c r="M64" s="39">
        <v>19023</v>
      </c>
      <c r="N64" s="39">
        <v>8225</v>
      </c>
      <c r="O64" s="39" t="s">
        <v>385</v>
      </c>
      <c r="P64" s="39">
        <v>208</v>
      </c>
    </row>
    <row r="65" spans="1:16" x14ac:dyDescent="0.35">
      <c r="A65">
        <f t="shared" ca="1" si="3"/>
        <v>20</v>
      </c>
      <c r="B65" t="str">
        <f t="shared" ca="1" si="4"/>
        <v>"xxxxxxxx_x000D_
yyyyyyyy"</v>
      </c>
      <c r="C65" s="39">
        <v>16</v>
      </c>
      <c r="D65">
        <v>1</v>
      </c>
      <c r="E65">
        <v>3.3658879164271543E-4</v>
      </c>
      <c r="F65">
        <v>2.9795303896487738E-4</v>
      </c>
      <c r="G65">
        <v>3.8424110599434413E-3</v>
      </c>
      <c r="H65">
        <v>2.6372698982013817E-4</v>
      </c>
      <c r="I65">
        <v>7.2762984541259305E-4</v>
      </c>
      <c r="J65" s="39">
        <v>14855</v>
      </c>
      <c r="K65" s="39">
        <v>16782</v>
      </c>
      <c r="L65" s="39">
        <v>1302</v>
      </c>
      <c r="M65" s="39">
        <v>18959</v>
      </c>
      <c r="N65" s="39">
        <v>6873</v>
      </c>
      <c r="O65" s="39" t="s">
        <v>386</v>
      </c>
      <c r="P65" s="39">
        <v>416</v>
      </c>
    </row>
    <row r="66" spans="1:16" x14ac:dyDescent="0.35">
      <c r="A66">
        <f t="shared" ca="1" si="3"/>
        <v>20</v>
      </c>
      <c r="B66" t="str">
        <f t="shared" ca="1" si="4"/>
        <v>"xxxxxxxx_x000D_
yyyyyyyy"</v>
      </c>
      <c r="C66" s="39">
        <v>32</v>
      </c>
      <c r="D66">
        <v>1</v>
      </c>
      <c r="E66">
        <v>4.2610601619247888E-4</v>
      </c>
      <c r="F66">
        <v>3.7600263196973312E-4</v>
      </c>
      <c r="G66">
        <v>4.835994294042946E-3</v>
      </c>
      <c r="H66">
        <v>2.8628685943315199E-4</v>
      </c>
      <c r="I66">
        <v>8.2047915982934034E-4</v>
      </c>
      <c r="J66" s="39">
        <v>11735</v>
      </c>
      <c r="K66" s="39">
        <v>13298</v>
      </c>
      <c r="L66" s="39">
        <v>1034</v>
      </c>
      <c r="M66" s="39">
        <v>17465</v>
      </c>
      <c r="N66" s="39">
        <v>6094</v>
      </c>
      <c r="O66" s="39" t="s">
        <v>387</v>
      </c>
      <c r="P66" s="39">
        <v>832</v>
      </c>
    </row>
    <row r="67" spans="1:16" x14ac:dyDescent="0.35">
      <c r="A67">
        <f t="shared" ca="1" si="3"/>
        <v>20</v>
      </c>
      <c r="B67" t="str">
        <f t="shared" ca="1" si="4"/>
        <v>"xxxxxxxx_x000D_
yyyyyyyy"</v>
      </c>
      <c r="C67" s="39">
        <v>64</v>
      </c>
      <c r="D67">
        <v>1</v>
      </c>
      <c r="E67">
        <v>5.9728238175298738E-4</v>
      </c>
      <c r="F67">
        <v>7.3590133920986263E-4</v>
      </c>
      <c r="G67">
        <v>8.9037996440052038E-3</v>
      </c>
      <c r="H67">
        <v>2.810409757742679E-4</v>
      </c>
      <c r="I67">
        <v>6.2317759077125617E-4</v>
      </c>
      <c r="J67" s="39">
        <v>8372</v>
      </c>
      <c r="K67" s="39">
        <v>6795</v>
      </c>
      <c r="L67" s="39">
        <v>562</v>
      </c>
      <c r="M67" s="39">
        <v>17791</v>
      </c>
      <c r="N67" s="39">
        <v>8025</v>
      </c>
      <c r="O67" s="39" t="s">
        <v>388</v>
      </c>
      <c r="P67" s="39">
        <v>1664</v>
      </c>
    </row>
    <row r="68" spans="1:16" x14ac:dyDescent="0.35">
      <c r="A68">
        <f t="shared" ca="1" si="3"/>
        <v>20</v>
      </c>
      <c r="B68" t="str">
        <f t="shared" ca="1" si="4"/>
        <v>"xxxxxxxx_x000D_
yyyyyyyy"</v>
      </c>
      <c r="C68" s="39">
        <v>128</v>
      </c>
      <c r="D68">
        <v>1</v>
      </c>
      <c r="E68">
        <v>1.006259987896278E-3</v>
      </c>
      <c r="F68">
        <v>9.6693894797239078E-4</v>
      </c>
      <c r="G68">
        <v>9.6528988415159594E-3</v>
      </c>
      <c r="H68">
        <v>2.9140925515794383E-4</v>
      </c>
      <c r="I68">
        <v>8.4990651028386875E-4</v>
      </c>
      <c r="J68" s="39">
        <v>4971</v>
      </c>
      <c r="K68" s="39">
        <v>5171</v>
      </c>
      <c r="L68" s="39">
        <v>518</v>
      </c>
      <c r="M68" s="39">
        <v>17158</v>
      </c>
      <c r="N68" s="39">
        <v>5883</v>
      </c>
      <c r="O68" s="39" t="s">
        <v>389</v>
      </c>
      <c r="P68" s="39">
        <v>3328</v>
      </c>
    </row>
    <row r="69" spans="1:16" x14ac:dyDescent="0.35">
      <c r="A69">
        <f t="shared" ca="1" si="3"/>
        <v>20</v>
      </c>
      <c r="B69" t="str">
        <f t="shared" ca="1" si="4"/>
        <v>"xxxxxxxx_x000D_
yyyyyyyy"</v>
      </c>
      <c r="C69" s="39">
        <v>256</v>
      </c>
      <c r="D69">
        <v>1</v>
      </c>
      <c r="E69">
        <v>1.6687700366753617E-3</v>
      </c>
      <c r="F69">
        <v>1.8947357332137001E-3</v>
      </c>
      <c r="G69">
        <v>1.6364464379567043E-2</v>
      </c>
      <c r="H69">
        <v>3.2575412078962801E-4</v>
      </c>
      <c r="I69">
        <v>1.0212418300653595E-3</v>
      </c>
      <c r="J69" s="39">
        <v>2997</v>
      </c>
      <c r="K69" s="39">
        <v>2639</v>
      </c>
      <c r="L69" s="39">
        <v>306</v>
      </c>
      <c r="M69" s="39">
        <v>15349</v>
      </c>
      <c r="N69" s="39">
        <v>4896</v>
      </c>
      <c r="O69" s="39" t="s">
        <v>390</v>
      </c>
      <c r="P69" s="39">
        <v>6656</v>
      </c>
    </row>
    <row r="70" spans="1:16" x14ac:dyDescent="0.35">
      <c r="A70">
        <f t="shared" ca="1" si="3"/>
        <v>20</v>
      </c>
      <c r="B70" t="str">
        <f t="shared" ca="1" si="4"/>
        <v>"xxxxxxxx_x000D_
yyyyyyyy"</v>
      </c>
      <c r="C70" s="39">
        <v>512</v>
      </c>
      <c r="D70">
        <v>1</v>
      </c>
      <c r="E70">
        <v>3.1089466749623907E-3</v>
      </c>
      <c r="F70">
        <v>3.3850669147224947E-3</v>
      </c>
      <c r="G70">
        <v>2.8799508046626444E-2</v>
      </c>
      <c r="H70">
        <v>4.5570543200874956E-4</v>
      </c>
      <c r="I70">
        <v>9.6469226316804938E-4</v>
      </c>
      <c r="J70" s="39">
        <v>1609</v>
      </c>
      <c r="K70" s="39">
        <v>1478</v>
      </c>
      <c r="L70" s="39">
        <v>174</v>
      </c>
      <c r="M70" s="39">
        <v>10972</v>
      </c>
      <c r="N70" s="39">
        <v>5183</v>
      </c>
      <c r="O70" s="39" t="s">
        <v>391</v>
      </c>
      <c r="P70" s="39">
        <v>13312</v>
      </c>
    </row>
    <row r="71" spans="1:16" x14ac:dyDescent="0.35">
      <c r="A71">
        <f t="shared" ca="1" si="3"/>
        <v>20</v>
      </c>
      <c r="B71" t="str">
        <f t="shared" ca="1" si="4"/>
        <v>"xxxxxxxx_x000D_
yyyyyyyy"</v>
      </c>
      <c r="C71" s="39">
        <v>1024</v>
      </c>
      <c r="D71">
        <v>1</v>
      </c>
      <c r="E71">
        <v>7.7642793799642213E-3</v>
      </c>
      <c r="F71">
        <v>7.1840784482352822E-3</v>
      </c>
      <c r="G71">
        <v>5.6612216851810053E-2</v>
      </c>
      <c r="H71">
        <v>6.0790273556231007E-4</v>
      </c>
      <c r="I71">
        <v>1.0945502139463235E-3</v>
      </c>
      <c r="J71" s="39">
        <v>645</v>
      </c>
      <c r="K71" s="39">
        <v>696</v>
      </c>
      <c r="L71" s="39">
        <v>89</v>
      </c>
      <c r="M71" s="39">
        <v>8225</v>
      </c>
      <c r="N71" s="39">
        <v>4569</v>
      </c>
      <c r="O71" s="39" t="s">
        <v>392</v>
      </c>
      <c r="P71" s="39">
        <v>26624</v>
      </c>
    </row>
    <row r="72" spans="1:16" x14ac:dyDescent="0.35">
      <c r="A72">
        <f t="shared" ca="1" si="3"/>
        <v>20</v>
      </c>
      <c r="B72" t="str">
        <f t="shared" ca="1" si="4"/>
        <v>"xxxxxxxx_x000D_
yyyyyyyy"</v>
      </c>
      <c r="C72" s="39">
        <v>2048</v>
      </c>
      <c r="D72">
        <v>1</v>
      </c>
      <c r="E72">
        <v>1.1923844047955105E-2</v>
      </c>
      <c r="F72">
        <v>1.3141610236163802E-2</v>
      </c>
      <c r="G72">
        <v>0.10839301914947623</v>
      </c>
      <c r="H72">
        <v>7.6452599388379206E-4</v>
      </c>
      <c r="I72">
        <v>1.6592567775450405E-3</v>
      </c>
      <c r="J72" s="39">
        <v>420</v>
      </c>
      <c r="K72" s="39">
        <v>381</v>
      </c>
      <c r="L72" s="39">
        <v>47</v>
      </c>
      <c r="M72" s="39">
        <v>6540</v>
      </c>
      <c r="N72" s="39">
        <v>3014</v>
      </c>
      <c r="O72" s="39" t="s">
        <v>393</v>
      </c>
      <c r="P72" s="39">
        <v>53248</v>
      </c>
    </row>
    <row r="73" spans="1:16" x14ac:dyDescent="0.35">
      <c r="A73">
        <f t="shared" ca="1" si="3"/>
        <v>20</v>
      </c>
      <c r="B73" t="str">
        <f t="shared" ca="1" si="4"/>
        <v>"xxxxxxxx_x000D_
yyyyyyyy"</v>
      </c>
      <c r="C73" s="39">
        <v>4096</v>
      </c>
      <c r="D73">
        <v>1</v>
      </c>
      <c r="E73">
        <v>2.3821284286012608E-2</v>
      </c>
      <c r="F73">
        <v>2.7152620540378061E-2</v>
      </c>
      <c r="G73">
        <v>0.22810448636300862</v>
      </c>
      <c r="H73">
        <v>1.1544321712694671E-3</v>
      </c>
      <c r="I73">
        <v>1.7346938313682447E-3</v>
      </c>
      <c r="J73" s="39">
        <v>210</v>
      </c>
      <c r="K73" s="39">
        <v>185</v>
      </c>
      <c r="L73" s="39">
        <v>22</v>
      </c>
      <c r="M73" s="39">
        <v>4332</v>
      </c>
      <c r="N73" s="39">
        <v>2891</v>
      </c>
      <c r="O73" s="39" t="s">
        <v>394</v>
      </c>
      <c r="P73" s="39">
        <v>106496</v>
      </c>
    </row>
    <row r="74" spans="1:16" x14ac:dyDescent="0.35">
      <c r="A74">
        <f t="shared" ca="1" si="3"/>
        <v>20</v>
      </c>
      <c r="B74" t="str">
        <f t="shared" ca="1" si="4"/>
        <v>"xxxxxxxx_x000D_
yyyyyyyy"</v>
      </c>
      <c r="C74" s="39">
        <v>8192</v>
      </c>
      <c r="D74">
        <v>1</v>
      </c>
      <c r="E74">
        <v>5.1013445453436085E-2</v>
      </c>
      <c r="F74">
        <v>5.5116159783210605E-2</v>
      </c>
      <c r="G74">
        <v>0.41028099229487663</v>
      </c>
      <c r="H74">
        <v>2.8555111364934323E-3</v>
      </c>
      <c r="I74">
        <v>3.1725888324873096E-3</v>
      </c>
      <c r="J74" s="39">
        <v>99</v>
      </c>
      <c r="K74" s="39">
        <v>92</v>
      </c>
      <c r="L74" s="39">
        <v>13</v>
      </c>
      <c r="M74" s="39">
        <v>1751</v>
      </c>
      <c r="N74" s="39">
        <v>1576</v>
      </c>
      <c r="O74" s="39" t="s">
        <v>395</v>
      </c>
      <c r="P74" s="39">
        <v>212992</v>
      </c>
    </row>
    <row r="75" spans="1:16" x14ac:dyDescent="0.35">
      <c r="A75">
        <f t="shared" ca="1" si="3"/>
        <v>20</v>
      </c>
      <c r="B75" t="str">
        <f t="shared" ca="1" si="4"/>
        <v>"xxxxxxxx_x000D_
yyyyyyyy"</v>
      </c>
      <c r="C75" s="39">
        <v>16384</v>
      </c>
      <c r="D75">
        <v>1</v>
      </c>
      <c r="E75">
        <v>0.10035546666796447</v>
      </c>
      <c r="F75">
        <v>0.11165063111111521</v>
      </c>
      <c r="G75">
        <v>0.84061096666846424</v>
      </c>
      <c r="H75">
        <v>4.6800748559222031E-3</v>
      </c>
      <c r="I75">
        <v>5.8186045912809146E-3</v>
      </c>
      <c r="J75" s="39">
        <v>51</v>
      </c>
      <c r="K75" s="39">
        <v>45</v>
      </c>
      <c r="L75" s="39">
        <v>6</v>
      </c>
      <c r="M75" s="39">
        <v>1069</v>
      </c>
      <c r="N75" s="39">
        <v>860</v>
      </c>
      <c r="O75" s="39" t="s">
        <v>396</v>
      </c>
      <c r="P75" s="39">
        <v>425984</v>
      </c>
    </row>
    <row r="76" spans="1:16" x14ac:dyDescent="0.35">
      <c r="A76">
        <f t="shared" ca="1" si="3"/>
        <v>20</v>
      </c>
      <c r="B76" t="str">
        <f t="shared" ca="1" si="4"/>
        <v>"xxxxxxxx_x000D_
yyyyyyyy"</v>
      </c>
      <c r="C76" s="39">
        <v>32768</v>
      </c>
      <c r="D76">
        <v>1</v>
      </c>
      <c r="E76">
        <v>0.21030905416895015</v>
      </c>
      <c r="F76">
        <v>0.23555487272625958</v>
      </c>
      <c r="G76">
        <v>1.6920788999802123</v>
      </c>
      <c r="H76">
        <v>8.4619288113718313E-3</v>
      </c>
      <c r="I76">
        <v>1.1438356142610176E-2</v>
      </c>
      <c r="J76" s="39">
        <v>24</v>
      </c>
      <c r="K76" s="39">
        <v>22</v>
      </c>
      <c r="L76" s="39">
        <v>3</v>
      </c>
      <c r="M76" s="39">
        <v>591</v>
      </c>
      <c r="N76" s="39">
        <v>438</v>
      </c>
      <c r="O76" s="39" t="s">
        <v>397</v>
      </c>
      <c r="P76" s="39">
        <v>851968</v>
      </c>
    </row>
    <row r="77" spans="1:16" x14ac:dyDescent="0.35">
      <c r="A77">
        <f t="shared" ca="1" si="3"/>
        <v>20</v>
      </c>
      <c r="B77" t="str">
        <f t="shared" ca="1" si="4"/>
        <v>"xxxxxxxx_x000D_
yyyyyyyy"</v>
      </c>
      <c r="C77" s="39">
        <v>65536</v>
      </c>
      <c r="D77">
        <v>1</v>
      </c>
      <c r="E77">
        <v>0.36765929284904686</v>
      </c>
      <c r="F77">
        <v>0.41516262307189977</v>
      </c>
      <c r="G77">
        <v>3.5056381999747828</v>
      </c>
      <c r="H77">
        <v>1.488095238095238E-2</v>
      </c>
      <c r="I77">
        <v>1.8043165584262326E-2</v>
      </c>
      <c r="J77" s="39">
        <v>14</v>
      </c>
      <c r="K77" s="39">
        <v>13</v>
      </c>
      <c r="L77" s="39">
        <v>2</v>
      </c>
      <c r="M77" s="39">
        <v>336</v>
      </c>
      <c r="N77" s="39">
        <v>278</v>
      </c>
      <c r="O77" s="39" t="s">
        <v>398</v>
      </c>
      <c r="P77" s="39">
        <v>1703936</v>
      </c>
    </row>
    <row r="78" spans="1:16" x14ac:dyDescent="0.35">
      <c r="A78">
        <f t="shared" ca="1" si="3"/>
        <v>20</v>
      </c>
      <c r="B78" t="str">
        <f t="shared" ca="1" si="4"/>
        <v>"xxxxxxxx_x000D_
yyyyyyyy"</v>
      </c>
      <c r="C78" s="39">
        <v>131072</v>
      </c>
      <c r="D78">
        <v>1</v>
      </c>
      <c r="E78">
        <v>0.83311579998449559</v>
      </c>
      <c r="F78">
        <v>0.81418260000646114</v>
      </c>
      <c r="G78">
        <v>6.3073009999934584</v>
      </c>
      <c r="H78">
        <v>3.2751633450875874E-2</v>
      </c>
      <c r="I78">
        <v>4.6302751663627975E-2</v>
      </c>
      <c r="J78" s="39">
        <v>7</v>
      </c>
      <c r="K78" s="39">
        <v>7</v>
      </c>
      <c r="L78" s="39">
        <v>1</v>
      </c>
      <c r="M78" s="39">
        <v>153</v>
      </c>
      <c r="N78" s="39">
        <v>109</v>
      </c>
      <c r="O78" s="39" t="s">
        <v>399</v>
      </c>
      <c r="P78" s="39">
        <v>3407872</v>
      </c>
    </row>
    <row r="79" spans="1:16" x14ac:dyDescent="0.35">
      <c r="A79">
        <f t="shared" ca="1" si="3"/>
        <v>20</v>
      </c>
      <c r="B79" t="str">
        <f t="shared" ca="1" si="4"/>
        <v>"xxxxxxxx_x000D_
yyyyyyyy"</v>
      </c>
      <c r="C79" s="39">
        <v>262144</v>
      </c>
      <c r="D79">
        <v>1</v>
      </c>
      <c r="E79">
        <v>1.4507091750274412</v>
      </c>
      <c r="F79">
        <v>1.6582080749794841</v>
      </c>
      <c r="G79">
        <v>15.091180399991572</v>
      </c>
      <c r="H79">
        <v>6.1341465973272558E-2</v>
      </c>
      <c r="I79">
        <v>7.7907690635094271E-2</v>
      </c>
      <c r="J79" s="39">
        <v>4</v>
      </c>
      <c r="K79" s="39">
        <v>4</v>
      </c>
      <c r="L79" s="39">
        <v>1</v>
      </c>
      <c r="M79" s="39">
        <v>82</v>
      </c>
      <c r="N79" s="39">
        <v>65</v>
      </c>
      <c r="O79" s="39" t="s">
        <v>400</v>
      </c>
      <c r="P79" s="39">
        <v>6815744</v>
      </c>
    </row>
    <row r="80" spans="1:16" x14ac:dyDescent="0.35">
      <c r="A80">
        <f t="shared" ca="1" si="3"/>
        <v>20</v>
      </c>
      <c r="B80" t="str">
        <f t="shared" ca="1" si="4"/>
        <v>"xxxxxxxx_x000D_
yyyyyyyy"</v>
      </c>
      <c r="C80" s="39">
        <v>524288</v>
      </c>
      <c r="D80">
        <v>1</v>
      </c>
      <c r="E80">
        <v>3.6396999000571668</v>
      </c>
      <c r="F80">
        <v>3.9138649000087753</v>
      </c>
      <c r="G80">
        <v>27.946268699830398</v>
      </c>
      <c r="H80">
        <v>0.12019047282990955</v>
      </c>
      <c r="I80">
        <v>0.14720587870653937</v>
      </c>
      <c r="J80" s="39">
        <v>2</v>
      </c>
      <c r="K80" s="39">
        <v>2</v>
      </c>
      <c r="L80" s="39">
        <v>1</v>
      </c>
      <c r="M80" s="39">
        <v>42</v>
      </c>
      <c r="N80" s="39">
        <v>34</v>
      </c>
      <c r="O80" s="39" t="s">
        <v>401</v>
      </c>
      <c r="P80" s="39">
        <v>13631488</v>
      </c>
    </row>
    <row r="81" spans="1:16" x14ac:dyDescent="0.35">
      <c r="A81">
        <f t="shared" ca="1" si="3"/>
        <v>20</v>
      </c>
      <c r="B81" t="str">
        <f t="shared" ca="1" si="4"/>
        <v>"xxxxxxxx_x000D_
yyyyyyyy"</v>
      </c>
      <c r="C81" s="39">
        <v>1048576</v>
      </c>
      <c r="D81">
        <v>1</v>
      </c>
      <c r="E81">
        <v>6.7533578998409212</v>
      </c>
      <c r="F81">
        <v>8.037796099903062</v>
      </c>
      <c r="G81">
        <v>56.318410799838603</v>
      </c>
      <c r="H81">
        <v>0.31800000369548798</v>
      </c>
      <c r="I81">
        <v>0.38757143701825825</v>
      </c>
      <c r="J81" s="39">
        <v>1</v>
      </c>
      <c r="K81" s="39">
        <v>1</v>
      </c>
      <c r="L81" s="39">
        <v>1</v>
      </c>
      <c r="M81" s="39">
        <v>16</v>
      </c>
      <c r="N81" s="39">
        <v>14</v>
      </c>
      <c r="O81" s="39" t="s">
        <v>402</v>
      </c>
      <c r="P81" s="39">
        <v>27262976</v>
      </c>
    </row>
    <row r="82" spans="1:16" x14ac:dyDescent="0.35">
      <c r="C82" s="39"/>
      <c r="J82" s="39"/>
      <c r="K82" s="39"/>
      <c r="L82" s="39"/>
      <c r="M82" s="39"/>
      <c r="N82" s="39"/>
    </row>
    <row r="83" spans="1:16" x14ac:dyDescent="0.35">
      <c r="J83" s="39"/>
      <c r="K83" s="39"/>
      <c r="L83" s="39"/>
      <c r="M83" s="39"/>
      <c r="N83" s="39"/>
      <c r="P83">
        <f ca="1">P81/1000000/E81</f>
        <v>4.0369511588660494</v>
      </c>
    </row>
    <row r="84" spans="1:16" x14ac:dyDescent="0.35">
      <c r="G84">
        <f ca="1">G81/E81</f>
        <v>8.3393197332493241</v>
      </c>
      <c r="J84" s="39"/>
      <c r="K84" s="39"/>
      <c r="L84" s="39"/>
      <c r="M84" s="39"/>
      <c r="N84" s="39"/>
      <c r="P84" s="39">
        <f ca="1">C81*D81/E81</f>
        <v>155267.35226407886</v>
      </c>
    </row>
    <row r="85" spans="1:16" x14ac:dyDescent="0.35">
      <c r="G85">
        <f ca="1">E81/H81</f>
        <v>21.236974281006095</v>
      </c>
      <c r="J85" s="39"/>
      <c r="K85" s="39"/>
      <c r="L85" s="39"/>
      <c r="M85" s="39"/>
      <c r="N85" s="39"/>
      <c r="O85" s="10" t="s">
        <v>495</v>
      </c>
    </row>
    <row r="86" spans="1:16" x14ac:dyDescent="0.35">
      <c r="J86" s="39"/>
      <c r="K86" s="39"/>
      <c r="L86" s="39"/>
      <c r="M86" s="39"/>
      <c r="N86" s="39"/>
      <c r="O86" t="s">
        <v>501</v>
      </c>
    </row>
    <row r="87" spans="1:16" ht="43.5" x14ac:dyDescent="0.35">
      <c r="A87" s="8" t="s">
        <v>2</v>
      </c>
      <c r="B87" s="8" t="s">
        <v>3</v>
      </c>
      <c r="C87" s="8" t="s">
        <v>4</v>
      </c>
      <c r="D87" s="8" t="s">
        <v>5</v>
      </c>
      <c r="E87" s="9" t="s">
        <v>620</v>
      </c>
      <c r="F87" s="9" t="s">
        <v>336</v>
      </c>
      <c r="G87" s="9" t="s">
        <v>337</v>
      </c>
      <c r="H87" s="9" t="s">
        <v>338</v>
      </c>
      <c r="I87" s="9" t="s">
        <v>617</v>
      </c>
      <c r="J87" s="9" t="str" cm="1">
        <f t="array" aca="1" ref="J87:N87" ca="1">"NCalls"&amp;CHAR(10)&amp;E87:I87</f>
        <v>NCalls
CSVRead
v0.14</v>
      </c>
      <c r="K87" s="9" t="str">
        <f ca="1"/>
        <v>NCalls
sdkn104
v1.9</v>
      </c>
      <c r="L87" s="9" t="str">
        <f ca="1"/>
        <v>NCalls
ws_garcia
v3.1.5</v>
      </c>
      <c r="M87" s="41" t="str">
        <f ca="1"/>
        <v>NCalls
CSV.jl
v0.8.5+</v>
      </c>
      <c r="N87" s="41" t="str">
        <f ca="1"/>
        <v>NCalls
CSV.jl
v0.9.0</v>
      </c>
      <c r="O87" s="8" t="s">
        <v>6</v>
      </c>
      <c r="P87" s="8" t="s">
        <v>7</v>
      </c>
    </row>
    <row r="88" spans="1:16" x14ac:dyDescent="0.35">
      <c r="A88">
        <f ca="1">LEN(B88)</f>
        <v>17</v>
      </c>
      <c r="B88">
        <v>0.71905720709757637</v>
      </c>
      <c r="C88" s="11">
        <v>1</v>
      </c>
      <c r="D88" s="12">
        <v>10</v>
      </c>
      <c r="E88">
        <v>4.260557600590334E-4</v>
      </c>
      <c r="F88">
        <v>2.0256179711702812E-4</v>
      </c>
      <c r="G88">
        <v>3.2323385262530736E-3</v>
      </c>
      <c r="H88">
        <v>3.1533804238143291E-4</v>
      </c>
      <c r="I88">
        <v>5.7630244352236055E-4</v>
      </c>
      <c r="J88" s="39">
        <v>11736</v>
      </c>
      <c r="K88" s="39">
        <v>24684</v>
      </c>
      <c r="L88" s="39">
        <v>1547</v>
      </c>
      <c r="M88" s="39">
        <v>15856</v>
      </c>
      <c r="N88" s="39">
        <v>8676</v>
      </c>
      <c r="O88" s="39" t="s">
        <v>403</v>
      </c>
      <c r="P88" s="39">
        <v>181</v>
      </c>
    </row>
    <row r="89" spans="1:16" x14ac:dyDescent="0.35">
      <c r="A89">
        <f t="shared" ref="A89:A106" ca="1" si="5">LEN(B89)</f>
        <v>17</v>
      </c>
      <c r="B89">
        <v>0.71905720709757637</v>
      </c>
      <c r="C89" s="11">
        <v>2</v>
      </c>
      <c r="D89" s="12">
        <v>10</v>
      </c>
      <c r="E89">
        <v>2.8710016077786486E-4</v>
      </c>
      <c r="F89">
        <v>2.1822109282703184E-4</v>
      </c>
      <c r="G89">
        <v>3.1887518801151224E-3</v>
      </c>
      <c r="H89">
        <v>3.1409008103524091E-4</v>
      </c>
      <c r="I89">
        <v>5.8554865909357071E-4</v>
      </c>
      <c r="J89" s="39">
        <v>17416</v>
      </c>
      <c r="K89" s="39">
        <v>22913</v>
      </c>
      <c r="L89" s="39">
        <v>1569</v>
      </c>
      <c r="M89" s="39">
        <v>15919</v>
      </c>
      <c r="N89" s="39">
        <v>8539</v>
      </c>
      <c r="O89" s="39" t="s">
        <v>404</v>
      </c>
      <c r="P89" s="39">
        <v>362</v>
      </c>
    </row>
    <row r="90" spans="1:16" x14ac:dyDescent="0.35">
      <c r="A90">
        <f t="shared" ca="1" si="5"/>
        <v>17</v>
      </c>
      <c r="B90">
        <v>0.71905720709757637</v>
      </c>
      <c r="C90" s="11">
        <v>4</v>
      </c>
      <c r="D90" s="12">
        <v>10</v>
      </c>
      <c r="E90">
        <v>3.6852060730900192E-4</v>
      </c>
      <c r="F90">
        <v>2.60737190379917E-4</v>
      </c>
      <c r="G90">
        <v>3.4859466202596025E-3</v>
      </c>
      <c r="H90">
        <v>3.1729914963827898E-4</v>
      </c>
      <c r="I90">
        <v>6.4724919093851134E-4</v>
      </c>
      <c r="J90" s="39">
        <v>13568</v>
      </c>
      <c r="K90" s="39">
        <v>19177</v>
      </c>
      <c r="L90" s="39">
        <v>1435</v>
      </c>
      <c r="M90" s="39">
        <v>15758</v>
      </c>
      <c r="N90" s="39">
        <v>7725</v>
      </c>
      <c r="O90" s="39" t="s">
        <v>405</v>
      </c>
      <c r="P90" s="39">
        <v>724</v>
      </c>
    </row>
    <row r="91" spans="1:16" x14ac:dyDescent="0.35">
      <c r="A91">
        <f t="shared" ca="1" si="5"/>
        <v>17</v>
      </c>
      <c r="B91">
        <v>0.71905720709757637</v>
      </c>
      <c r="C91" s="11">
        <v>8</v>
      </c>
      <c r="D91" s="12">
        <v>10</v>
      </c>
      <c r="E91">
        <v>4.7059177412267993E-4</v>
      </c>
      <c r="F91">
        <v>3.9549409158446525E-4</v>
      </c>
      <c r="G91">
        <v>3.6118600722604066E-3</v>
      </c>
      <c r="H91">
        <v>3.3485132601125098E-4</v>
      </c>
      <c r="I91">
        <v>8.4530853761622987E-4</v>
      </c>
      <c r="J91" s="39">
        <v>10625</v>
      </c>
      <c r="K91" s="39">
        <v>12643</v>
      </c>
      <c r="L91" s="39">
        <v>1385</v>
      </c>
      <c r="M91" s="39">
        <v>14932</v>
      </c>
      <c r="N91" s="39">
        <v>5915</v>
      </c>
      <c r="O91" s="39" t="s">
        <v>406</v>
      </c>
      <c r="P91" s="39">
        <v>1448</v>
      </c>
    </row>
    <row r="92" spans="1:16" x14ac:dyDescent="0.35">
      <c r="A92">
        <f t="shared" ca="1" si="5"/>
        <v>17</v>
      </c>
      <c r="B92">
        <v>0.71905720709757637</v>
      </c>
      <c r="C92" s="11">
        <v>16</v>
      </c>
      <c r="D92" s="12">
        <v>10</v>
      </c>
      <c r="E92">
        <v>6.5236473580565979E-4</v>
      </c>
      <c r="F92">
        <v>5.4802838666997413E-4</v>
      </c>
      <c r="G92">
        <v>3.8042488212240398E-3</v>
      </c>
      <c r="H92">
        <v>3.3333333333333332E-4</v>
      </c>
      <c r="I92">
        <v>8.4875233406891872E-4</v>
      </c>
      <c r="J92" s="39">
        <v>7665</v>
      </c>
      <c r="K92" s="39">
        <v>9124</v>
      </c>
      <c r="L92" s="39">
        <v>1315</v>
      </c>
      <c r="M92" s="39">
        <v>15000</v>
      </c>
      <c r="N92" s="39">
        <v>5891</v>
      </c>
      <c r="O92" s="39" t="s">
        <v>407</v>
      </c>
      <c r="P92" s="39">
        <v>2896</v>
      </c>
    </row>
    <row r="93" spans="1:16" x14ac:dyDescent="0.35">
      <c r="A93">
        <f t="shared" ca="1" si="5"/>
        <v>17</v>
      </c>
      <c r="B93">
        <v>0.71905720709757637</v>
      </c>
      <c r="C93" s="11">
        <v>32</v>
      </c>
      <c r="D93" s="12">
        <v>10</v>
      </c>
      <c r="E93">
        <v>1.0210659791583647E-3</v>
      </c>
      <c r="F93">
        <v>1.1606397632139363E-3</v>
      </c>
      <c r="G93">
        <v>5.9132404255528822E-3</v>
      </c>
      <c r="H93">
        <v>3.5984166966534722E-4</v>
      </c>
      <c r="I93">
        <v>8.9493466976910683E-4</v>
      </c>
      <c r="J93" s="39">
        <v>4897</v>
      </c>
      <c r="K93" s="39">
        <v>4308</v>
      </c>
      <c r="L93" s="39">
        <v>846</v>
      </c>
      <c r="M93" s="39">
        <v>13895</v>
      </c>
      <c r="N93" s="39">
        <v>5587</v>
      </c>
      <c r="O93" s="39" t="s">
        <v>408</v>
      </c>
      <c r="P93" s="39">
        <v>5792</v>
      </c>
    </row>
    <row r="94" spans="1:16" x14ac:dyDescent="0.35">
      <c r="A94">
        <f t="shared" ca="1" si="5"/>
        <v>17</v>
      </c>
      <c r="B94">
        <v>0.71905720709757637</v>
      </c>
      <c r="C94" s="11">
        <v>64</v>
      </c>
      <c r="D94" s="12">
        <v>10</v>
      </c>
      <c r="E94">
        <v>2.1512041290000241E-3</v>
      </c>
      <c r="F94">
        <v>1.7757376775658815E-3</v>
      </c>
      <c r="G94">
        <v>6.1765096296935718E-3</v>
      </c>
      <c r="H94">
        <v>4.8449612403100775E-4</v>
      </c>
      <c r="I94">
        <v>9.1132111664622478E-4</v>
      </c>
      <c r="J94" s="39">
        <v>2325</v>
      </c>
      <c r="K94" s="39">
        <v>2816</v>
      </c>
      <c r="L94" s="39">
        <v>810</v>
      </c>
      <c r="M94" s="39">
        <v>10320</v>
      </c>
      <c r="N94" s="39">
        <v>5503</v>
      </c>
      <c r="O94" s="39" t="s">
        <v>409</v>
      </c>
      <c r="P94" s="39">
        <v>11584</v>
      </c>
    </row>
    <row r="95" spans="1:16" x14ac:dyDescent="0.35">
      <c r="A95">
        <f t="shared" ca="1" si="5"/>
        <v>17</v>
      </c>
      <c r="B95">
        <v>0.71905720709757637</v>
      </c>
      <c r="C95" s="11">
        <v>128</v>
      </c>
      <c r="D95" s="12">
        <v>10</v>
      </c>
      <c r="E95">
        <v>3.7339283580850088E-3</v>
      </c>
      <c r="F95">
        <v>3.268852353010789E-3</v>
      </c>
      <c r="G95">
        <v>8.7865578950170366E-3</v>
      </c>
      <c r="H95">
        <v>5.207248489897938E-4</v>
      </c>
      <c r="I95">
        <v>1.0237510237510238E-3</v>
      </c>
      <c r="J95" s="39">
        <v>1340</v>
      </c>
      <c r="K95" s="39">
        <v>1530</v>
      </c>
      <c r="L95" s="39">
        <v>570</v>
      </c>
      <c r="M95" s="39">
        <v>9602</v>
      </c>
      <c r="N95" s="39">
        <v>4884</v>
      </c>
      <c r="O95" s="39" t="s">
        <v>410</v>
      </c>
      <c r="P95" s="39">
        <v>23168</v>
      </c>
    </row>
    <row r="96" spans="1:16" x14ac:dyDescent="0.35">
      <c r="A96">
        <f t="shared" ca="1" si="5"/>
        <v>17</v>
      </c>
      <c r="B96">
        <v>0.71905720709757637</v>
      </c>
      <c r="C96" s="11">
        <v>256</v>
      </c>
      <c r="D96" s="12">
        <v>10</v>
      </c>
      <c r="E96">
        <v>7.2432950795419219E-3</v>
      </c>
      <c r="F96">
        <v>7.1841847702148959E-3</v>
      </c>
      <c r="G96">
        <v>2.2144445574603381E-2</v>
      </c>
      <c r="H96">
        <v>7.9026394815868495E-4</v>
      </c>
      <c r="I96">
        <v>1.2121212121212121E-3</v>
      </c>
      <c r="J96" s="39">
        <v>691</v>
      </c>
      <c r="K96" s="39">
        <v>696</v>
      </c>
      <c r="L96" s="39">
        <v>226</v>
      </c>
      <c r="M96" s="39">
        <v>6327</v>
      </c>
      <c r="N96" s="39">
        <v>4125</v>
      </c>
      <c r="O96" s="39" t="s">
        <v>411</v>
      </c>
      <c r="P96" s="39">
        <v>46336</v>
      </c>
    </row>
    <row r="97" spans="1:16" x14ac:dyDescent="0.35">
      <c r="A97">
        <f t="shared" ca="1" si="5"/>
        <v>17</v>
      </c>
      <c r="B97">
        <v>0.71905720709757637</v>
      </c>
      <c r="C97" s="11">
        <v>512</v>
      </c>
      <c r="D97" s="12">
        <v>10</v>
      </c>
      <c r="E97">
        <v>1.5270026218963832E-2</v>
      </c>
      <c r="F97">
        <v>1.4077994943690601E-2</v>
      </c>
      <c r="G97">
        <v>3.0071398802380449E-2</v>
      </c>
      <c r="H97">
        <v>2.0056157240272766E-3</v>
      </c>
      <c r="I97">
        <v>6.3464466085288726E-3</v>
      </c>
      <c r="J97" s="39">
        <v>328</v>
      </c>
      <c r="K97" s="39">
        <v>356</v>
      </c>
      <c r="L97" s="39">
        <v>167</v>
      </c>
      <c r="M97" s="39">
        <v>2493</v>
      </c>
      <c r="N97" s="39">
        <v>788</v>
      </c>
      <c r="O97" s="39" t="s">
        <v>412</v>
      </c>
      <c r="P97" s="39">
        <v>92672</v>
      </c>
    </row>
    <row r="98" spans="1:16" x14ac:dyDescent="0.35">
      <c r="A98">
        <f t="shared" ca="1" si="5"/>
        <v>17</v>
      </c>
      <c r="B98">
        <v>0.71905720709757637</v>
      </c>
      <c r="C98" s="11">
        <v>1024</v>
      </c>
      <c r="D98" s="12">
        <v>10</v>
      </c>
      <c r="E98">
        <v>3.6565493430303291E-2</v>
      </c>
      <c r="F98">
        <v>2.913886453512363E-2</v>
      </c>
      <c r="G98">
        <v>5.2157726039392095E-2</v>
      </c>
      <c r="H98">
        <v>1.7023082501371944E-3</v>
      </c>
      <c r="I98">
        <v>2.5163563160543532E-3</v>
      </c>
      <c r="J98" s="39">
        <v>137</v>
      </c>
      <c r="K98" s="39">
        <v>172</v>
      </c>
      <c r="L98" s="39">
        <v>96</v>
      </c>
      <c r="M98" s="39">
        <v>2946</v>
      </c>
      <c r="N98" s="39">
        <v>1987</v>
      </c>
      <c r="O98" s="39" t="s">
        <v>413</v>
      </c>
      <c r="P98" s="39">
        <v>185344</v>
      </c>
    </row>
    <row r="99" spans="1:16" x14ac:dyDescent="0.35">
      <c r="A99">
        <f t="shared" ca="1" si="5"/>
        <v>17</v>
      </c>
      <c r="B99">
        <v>0.71905720709757637</v>
      </c>
      <c r="C99" s="11">
        <v>2048</v>
      </c>
      <c r="D99" s="12">
        <v>10</v>
      </c>
      <c r="E99">
        <v>5.9299141176811912E-2</v>
      </c>
      <c r="F99">
        <v>5.5705804445056455E-2</v>
      </c>
      <c r="G99">
        <v>9.5654624527460846E-2</v>
      </c>
      <c r="H99">
        <v>2.277322479935943E-3</v>
      </c>
      <c r="I99">
        <v>3.0680981150434062E-3</v>
      </c>
      <c r="J99" s="39">
        <v>85</v>
      </c>
      <c r="K99" s="39">
        <v>90</v>
      </c>
      <c r="L99" s="39">
        <v>53</v>
      </c>
      <c r="M99" s="39">
        <v>2196</v>
      </c>
      <c r="N99" s="39">
        <v>1630</v>
      </c>
      <c r="O99" s="39" t="s">
        <v>414</v>
      </c>
      <c r="P99" s="39">
        <v>370688</v>
      </c>
    </row>
    <row r="100" spans="1:16" x14ac:dyDescent="0.35">
      <c r="A100">
        <f t="shared" ca="1" si="5"/>
        <v>17</v>
      </c>
      <c r="B100">
        <v>0.71905720709757637</v>
      </c>
      <c r="C100" s="11">
        <v>4096</v>
      </c>
      <c r="D100" s="12">
        <v>10</v>
      </c>
      <c r="E100">
        <v>0.13417956052887203</v>
      </c>
      <c r="F100">
        <v>0.11435654999645935</v>
      </c>
      <c r="G100">
        <v>0.18086879286316357</v>
      </c>
      <c r="H100">
        <v>3.3944331296673455E-3</v>
      </c>
      <c r="I100">
        <v>5.3853606253830297E-3</v>
      </c>
      <c r="J100" s="39">
        <v>38</v>
      </c>
      <c r="K100" s="39">
        <v>44</v>
      </c>
      <c r="L100" s="39">
        <v>28</v>
      </c>
      <c r="M100" s="39">
        <v>1473</v>
      </c>
      <c r="N100" s="39">
        <v>929</v>
      </c>
      <c r="O100" s="39" t="s">
        <v>415</v>
      </c>
      <c r="P100" s="39">
        <v>741376</v>
      </c>
    </row>
    <row r="101" spans="1:16" x14ac:dyDescent="0.35">
      <c r="A101">
        <f t="shared" ca="1" si="5"/>
        <v>17</v>
      </c>
      <c r="B101">
        <v>0.71905720709757637</v>
      </c>
      <c r="C101" s="11">
        <v>8192</v>
      </c>
      <c r="D101" s="12">
        <v>10</v>
      </c>
      <c r="E101">
        <v>0.2477010857158651</v>
      </c>
      <c r="F101">
        <v>0.25349583999486641</v>
      </c>
      <c r="G101">
        <v>0.35087491334415971</v>
      </c>
      <c r="H101">
        <v>6.5688071369656102E-3</v>
      </c>
      <c r="I101">
        <v>8.7754387604562865E-3</v>
      </c>
      <c r="J101" s="39">
        <v>21</v>
      </c>
      <c r="K101" s="39">
        <v>20</v>
      </c>
      <c r="L101" s="39">
        <v>15</v>
      </c>
      <c r="M101" s="39">
        <v>763</v>
      </c>
      <c r="N101" s="39">
        <v>570</v>
      </c>
      <c r="O101" s="39" t="s">
        <v>416</v>
      </c>
      <c r="P101" s="39">
        <v>1482752</v>
      </c>
    </row>
    <row r="102" spans="1:16" x14ac:dyDescent="0.35">
      <c r="A102">
        <f t="shared" ca="1" si="5"/>
        <v>17</v>
      </c>
      <c r="B102">
        <v>0.71905720709757637</v>
      </c>
      <c r="C102" s="11">
        <v>16384</v>
      </c>
      <c r="D102" s="12">
        <v>10</v>
      </c>
      <c r="E102">
        <v>0.50132408181459387</v>
      </c>
      <c r="F102">
        <v>0.50014955455183308</v>
      </c>
      <c r="G102">
        <v>0.81065704284368878</v>
      </c>
      <c r="H102">
        <v>1.1565819623563912E-2</v>
      </c>
      <c r="I102">
        <v>1.0706638115631691E-2</v>
      </c>
      <c r="J102" s="39">
        <v>11</v>
      </c>
      <c r="K102" s="39">
        <v>11</v>
      </c>
      <c r="L102" s="39">
        <v>7</v>
      </c>
      <c r="M102" s="39">
        <v>433</v>
      </c>
      <c r="N102" s="39">
        <v>467</v>
      </c>
      <c r="O102" s="39" t="s">
        <v>417</v>
      </c>
      <c r="P102" s="39">
        <v>2965504</v>
      </c>
    </row>
    <row r="103" spans="1:16" x14ac:dyDescent="0.35">
      <c r="A103">
        <f t="shared" ca="1" si="5"/>
        <v>17</v>
      </c>
      <c r="B103">
        <v>0.71905720709757637</v>
      </c>
      <c r="C103" s="11">
        <v>32768</v>
      </c>
      <c r="D103" s="12">
        <v>10</v>
      </c>
      <c r="E103">
        <v>1.1785292800050229</v>
      </c>
      <c r="F103">
        <v>1.0244387833323951</v>
      </c>
      <c r="G103">
        <v>1.4202550749760121</v>
      </c>
      <c r="H103">
        <v>2.665957491448585E-2</v>
      </c>
      <c r="I103">
        <v>2.7831683064451312E-2</v>
      </c>
      <c r="J103" s="39">
        <v>5</v>
      </c>
      <c r="K103" s="39">
        <v>6</v>
      </c>
      <c r="L103" s="39">
        <v>4</v>
      </c>
      <c r="M103" s="39">
        <v>188</v>
      </c>
      <c r="N103" s="39">
        <v>202</v>
      </c>
      <c r="O103" s="39" t="s">
        <v>418</v>
      </c>
      <c r="P103" s="39">
        <v>5931008</v>
      </c>
    </row>
    <row r="104" spans="1:16" x14ac:dyDescent="0.35">
      <c r="A104">
        <f t="shared" ca="1" si="5"/>
        <v>17</v>
      </c>
      <c r="B104">
        <v>0.71905720709757637</v>
      </c>
      <c r="C104" s="11">
        <v>65536</v>
      </c>
      <c r="D104" s="12">
        <v>10</v>
      </c>
      <c r="E104">
        <v>1.8766474667160462</v>
      </c>
      <c r="F104">
        <v>1.8164940000666927</v>
      </c>
      <c r="G104">
        <v>2.62618709995877</v>
      </c>
      <c r="H104">
        <v>4.3938597043355308E-2</v>
      </c>
      <c r="I104">
        <v>5.3223404478519518E-2</v>
      </c>
      <c r="J104" s="39">
        <v>3</v>
      </c>
      <c r="K104" s="39">
        <v>3</v>
      </c>
      <c r="L104" s="39">
        <v>2</v>
      </c>
      <c r="M104" s="39">
        <v>114</v>
      </c>
      <c r="N104" s="39">
        <v>94</v>
      </c>
      <c r="O104" s="39" t="s">
        <v>419</v>
      </c>
      <c r="P104" s="39">
        <v>11862016</v>
      </c>
    </row>
    <row r="105" spans="1:16" x14ac:dyDescent="0.35">
      <c r="A105">
        <f t="shared" ca="1" si="5"/>
        <v>17</v>
      </c>
      <c r="B105">
        <v>0.71905720709757637</v>
      </c>
      <c r="C105" s="11">
        <v>131072</v>
      </c>
      <c r="D105" s="12">
        <v>10</v>
      </c>
      <c r="E105">
        <v>3.8146873499499634</v>
      </c>
      <c r="F105">
        <v>4.1285330000100657</v>
      </c>
      <c r="G105">
        <v>5.9246184001676738</v>
      </c>
      <c r="H105">
        <v>9.2944445433440034E-2</v>
      </c>
      <c r="I105">
        <v>8.5338984505604884E-2</v>
      </c>
      <c r="J105" s="39">
        <v>2</v>
      </c>
      <c r="K105" s="39">
        <v>2</v>
      </c>
      <c r="L105" s="39">
        <v>1</v>
      </c>
      <c r="M105" s="39">
        <v>54</v>
      </c>
      <c r="N105" s="39">
        <v>59</v>
      </c>
      <c r="O105" s="39" t="s">
        <v>420</v>
      </c>
      <c r="P105" s="39">
        <v>23724032</v>
      </c>
    </row>
    <row r="106" spans="1:16" x14ac:dyDescent="0.35">
      <c r="A106">
        <f t="shared" ca="1" si="5"/>
        <v>17</v>
      </c>
      <c r="B106">
        <v>0.71905720709757637</v>
      </c>
      <c r="C106" s="11">
        <v>262144</v>
      </c>
      <c r="D106" s="12">
        <v>10</v>
      </c>
      <c r="E106">
        <v>7.7563485000282526</v>
      </c>
      <c r="F106">
        <v>7.8001851001754403</v>
      </c>
      <c r="G106">
        <v>10.97615969995968</v>
      </c>
      <c r="H106">
        <v>0.16703333059946696</v>
      </c>
      <c r="I106">
        <v>0.17799999796111007</v>
      </c>
      <c r="J106" s="39">
        <v>1</v>
      </c>
      <c r="K106" s="39">
        <v>1</v>
      </c>
      <c r="L106" s="39">
        <v>1</v>
      </c>
      <c r="M106" s="39">
        <v>30</v>
      </c>
      <c r="N106" s="39">
        <v>29</v>
      </c>
      <c r="O106" s="39" t="s">
        <v>421</v>
      </c>
      <c r="P106" s="39">
        <v>47448064</v>
      </c>
    </row>
    <row r="107" spans="1:16" x14ac:dyDescent="0.35">
      <c r="C107" s="39"/>
      <c r="J107" s="39"/>
      <c r="K107" s="39"/>
      <c r="L107" s="39"/>
      <c r="M107" s="39"/>
      <c r="N107" s="39"/>
      <c r="O107" s="39"/>
    </row>
    <row r="108" spans="1:16" x14ac:dyDescent="0.35">
      <c r="C108" s="39"/>
      <c r="J108" s="39"/>
      <c r="K108" s="39"/>
      <c r="L108" s="39"/>
      <c r="M108" s="39"/>
      <c r="N108" s="39"/>
      <c r="O108" s="39"/>
      <c r="P108">
        <f ca="1">P106/1000000/E106</f>
        <v>6.1173197671336164</v>
      </c>
    </row>
    <row r="109" spans="1:16" x14ac:dyDescent="0.35">
      <c r="J109" s="39"/>
      <c r="K109" s="39"/>
      <c r="L109" s="39"/>
      <c r="M109" s="39"/>
      <c r="N109" s="39"/>
      <c r="P109" s="39">
        <f ca="1">C106*D106/E106</f>
        <v>337973.46779743733</v>
      </c>
    </row>
    <row r="110" spans="1:16" x14ac:dyDescent="0.35">
      <c r="C110" s="11"/>
      <c r="D110" s="12"/>
      <c r="J110" s="39"/>
      <c r="K110" s="39"/>
      <c r="L110" s="39"/>
      <c r="M110" s="39"/>
      <c r="N110" s="39"/>
      <c r="O110" s="39"/>
    </row>
    <row r="111" spans="1:16" x14ac:dyDescent="0.35">
      <c r="J111" s="39"/>
      <c r="K111" s="39"/>
      <c r="L111" s="39"/>
      <c r="M111" s="39"/>
      <c r="N111" s="39"/>
    </row>
    <row r="112" spans="1:16" x14ac:dyDescent="0.35">
      <c r="J112" s="39"/>
      <c r="K112" s="39"/>
      <c r="L112" s="39"/>
      <c r="M112" s="39"/>
      <c r="N112" s="39"/>
      <c r="O112" s="10" t="s">
        <v>496</v>
      </c>
    </row>
    <row r="113" spans="1:16" x14ac:dyDescent="0.35">
      <c r="J113" s="39"/>
      <c r="K113" s="39"/>
      <c r="L113" s="39"/>
      <c r="M113" s="39"/>
      <c r="N113" s="39"/>
      <c r="O113" t="s">
        <v>502</v>
      </c>
    </row>
    <row r="114" spans="1:16" ht="43.5" x14ac:dyDescent="0.35">
      <c r="A114" s="8" t="s">
        <v>2</v>
      </c>
      <c r="B114" s="8" t="s">
        <v>3</v>
      </c>
      <c r="C114" s="8" t="s">
        <v>4</v>
      </c>
      <c r="D114" s="8" t="s">
        <v>5</v>
      </c>
      <c r="E114" s="9" t="s">
        <v>620</v>
      </c>
      <c r="F114" s="9" t="s">
        <v>336</v>
      </c>
      <c r="G114" s="9" t="s">
        <v>337</v>
      </c>
      <c r="H114" s="9" t="s">
        <v>338</v>
      </c>
      <c r="I114" s="9" t="s">
        <v>617</v>
      </c>
      <c r="J114" s="9" t="str" cm="1">
        <f t="array" aca="1" ref="J114:N114" ca="1">"NCalls"&amp;CHAR(10)&amp;E114:I114</f>
        <v>NCalls
CSVRead
v0.14</v>
      </c>
      <c r="K114" s="9" t="str">
        <f ca="1"/>
        <v>NCalls
sdkn104
v1.9</v>
      </c>
      <c r="L114" s="9" t="str">
        <f ca="1"/>
        <v>NCalls
ws_garcia
v3.1.5</v>
      </c>
      <c r="M114" s="41" t="str">
        <f ca="1"/>
        <v>NCalls
CSV.jl
v0.8.5+</v>
      </c>
      <c r="N114" s="41" t="str">
        <f ca="1"/>
        <v>NCalls
CSV.jl
v0.9.0</v>
      </c>
      <c r="O114" s="8" t="s">
        <v>6</v>
      </c>
      <c r="P114" s="8" t="s">
        <v>7</v>
      </c>
    </row>
    <row r="115" spans="1:16" x14ac:dyDescent="0.35">
      <c r="A115">
        <f ca="1">LEN(B115)</f>
        <v>16</v>
      </c>
      <c r="B115" t="str">
        <f ca="1">REPT("x",16)</f>
        <v>xxxxxxxxxxxxxxxx</v>
      </c>
      <c r="C115" s="11">
        <v>8</v>
      </c>
      <c r="D115" s="11">
        <v>1</v>
      </c>
      <c r="E115">
        <v>2.8283621811257028E-4</v>
      </c>
      <c r="F115">
        <v>1.967986184959523E-4</v>
      </c>
      <c r="G115">
        <v>3.165135696188464E-3</v>
      </c>
      <c r="H115">
        <v>2.5893595100434359E-4</v>
      </c>
      <c r="I115">
        <v>8.6073334480977798E-4</v>
      </c>
      <c r="J115" s="39">
        <v>17679</v>
      </c>
      <c r="K115" s="39">
        <v>25407</v>
      </c>
      <c r="L115" s="39">
        <v>1580</v>
      </c>
      <c r="M115" s="39">
        <v>19360</v>
      </c>
      <c r="N115" s="39">
        <v>5809</v>
      </c>
      <c r="O115" s="39" t="s">
        <v>422</v>
      </c>
      <c r="P115" s="39">
        <v>144</v>
      </c>
    </row>
    <row r="116" spans="1:16" x14ac:dyDescent="0.35">
      <c r="A116">
        <f t="shared" ref="A116:A128" ca="1" si="6">LEN(B116)</f>
        <v>16</v>
      </c>
      <c r="B116" t="str">
        <f t="shared" ref="B116:B128" ca="1" si="7">REPT("x",16)</f>
        <v>xxxxxxxxxxxxxxxx</v>
      </c>
      <c r="C116" s="11">
        <v>8</v>
      </c>
      <c r="D116" s="11">
        <v>2</v>
      </c>
      <c r="E116">
        <v>2.9089974401579061E-4</v>
      </c>
      <c r="F116">
        <v>2.1599347271593895E-4</v>
      </c>
      <c r="G116">
        <v>3.2469565584021922E-3</v>
      </c>
      <c r="H116">
        <v>2.8167427187200721E-4</v>
      </c>
      <c r="I116">
        <v>6.4532782653588022E-4</v>
      </c>
      <c r="J116" s="39">
        <v>17189</v>
      </c>
      <c r="K116" s="39">
        <v>23149</v>
      </c>
      <c r="L116" s="39">
        <v>1540</v>
      </c>
      <c r="M116" s="39">
        <v>17751</v>
      </c>
      <c r="N116" s="39">
        <v>7748</v>
      </c>
      <c r="O116" s="39" t="s">
        <v>423</v>
      </c>
      <c r="P116" s="39">
        <v>280</v>
      </c>
    </row>
    <row r="117" spans="1:16" x14ac:dyDescent="0.35">
      <c r="A117">
        <f t="shared" ca="1" si="6"/>
        <v>16</v>
      </c>
      <c r="B117" t="str">
        <f t="shared" ca="1" si="7"/>
        <v>xxxxxxxxxxxxxxxx</v>
      </c>
      <c r="C117" s="11">
        <v>8</v>
      </c>
      <c r="D117" s="11">
        <v>4</v>
      </c>
      <c r="E117">
        <v>3.3322977007952325E-4</v>
      </c>
      <c r="F117">
        <v>2.5037158379754388E-4</v>
      </c>
      <c r="G117">
        <v>3.3915258306315391E-3</v>
      </c>
      <c r="H117">
        <v>3.0484087306426044E-4</v>
      </c>
      <c r="I117">
        <v>6.6190097961344981E-4</v>
      </c>
      <c r="J117" s="39">
        <v>15005</v>
      </c>
      <c r="K117" s="39">
        <v>19971</v>
      </c>
      <c r="L117" s="39">
        <v>1475</v>
      </c>
      <c r="M117" s="39">
        <v>16402</v>
      </c>
      <c r="N117" s="39">
        <v>7554</v>
      </c>
      <c r="O117" s="39" t="s">
        <v>424</v>
      </c>
      <c r="P117" s="39">
        <v>552</v>
      </c>
    </row>
    <row r="118" spans="1:16" x14ac:dyDescent="0.35">
      <c r="A118">
        <f t="shared" ca="1" si="6"/>
        <v>16</v>
      </c>
      <c r="B118" t="str">
        <f t="shared" ca="1" si="7"/>
        <v>xxxxxxxxxxxxxxxx</v>
      </c>
      <c r="C118" s="11">
        <v>8</v>
      </c>
      <c r="D118" s="11">
        <v>8</v>
      </c>
      <c r="E118">
        <v>5.2095118773354764E-4</v>
      </c>
      <c r="F118">
        <v>3.5833587502051285E-4</v>
      </c>
      <c r="G118">
        <v>4.149575020801044E-3</v>
      </c>
      <c r="H118">
        <v>3.5080333964779346E-4</v>
      </c>
      <c r="I118">
        <v>7.7736318407960203E-4</v>
      </c>
      <c r="J118" s="39">
        <v>9598</v>
      </c>
      <c r="K118" s="39">
        <v>13954</v>
      </c>
      <c r="L118" s="39">
        <v>1205</v>
      </c>
      <c r="M118" s="39">
        <v>14253</v>
      </c>
      <c r="N118" s="39">
        <v>6432</v>
      </c>
      <c r="O118" s="39" t="s">
        <v>425</v>
      </c>
      <c r="P118" s="39">
        <v>1096</v>
      </c>
    </row>
    <row r="119" spans="1:16" x14ac:dyDescent="0.35">
      <c r="A119">
        <f t="shared" ca="1" si="6"/>
        <v>16</v>
      </c>
      <c r="B119" t="str">
        <f t="shared" ca="1" si="7"/>
        <v>xxxxxxxxxxxxxxxx</v>
      </c>
      <c r="C119" s="11">
        <v>8</v>
      </c>
      <c r="D119" s="11">
        <v>16</v>
      </c>
      <c r="E119">
        <v>7.5972993010318284E-4</v>
      </c>
      <c r="F119">
        <v>5.2293622671476317E-4</v>
      </c>
      <c r="G119">
        <v>3.9259094976654843E-3</v>
      </c>
      <c r="H119">
        <v>4.3353854157634613E-4</v>
      </c>
      <c r="I119">
        <v>1.2039489525644113E-3</v>
      </c>
      <c r="J119" s="39">
        <v>6582</v>
      </c>
      <c r="K119" s="39">
        <v>9562</v>
      </c>
      <c r="L119" s="39">
        <v>1274</v>
      </c>
      <c r="M119" s="39">
        <v>11533</v>
      </c>
      <c r="N119" s="39">
        <v>4153</v>
      </c>
      <c r="O119" s="39" t="s">
        <v>426</v>
      </c>
      <c r="P119" s="39">
        <v>2184</v>
      </c>
    </row>
    <row r="120" spans="1:16" x14ac:dyDescent="0.35">
      <c r="A120">
        <f t="shared" ca="1" si="6"/>
        <v>16</v>
      </c>
      <c r="B120" t="str">
        <f t="shared" ca="1" si="7"/>
        <v>xxxxxxxxxxxxxxxx</v>
      </c>
      <c r="C120" s="11">
        <v>8</v>
      </c>
      <c r="D120" s="11">
        <v>32</v>
      </c>
      <c r="E120">
        <v>9.0880543441264219E-4</v>
      </c>
      <c r="F120">
        <v>8.2114845646578938E-4</v>
      </c>
      <c r="G120">
        <v>5.3573418630494451E-3</v>
      </c>
      <c r="H120">
        <v>5.6465273856578201E-4</v>
      </c>
      <c r="I120">
        <v>2.16076058772688E-3</v>
      </c>
      <c r="J120" s="39">
        <v>5502</v>
      </c>
      <c r="K120" s="39">
        <v>6090</v>
      </c>
      <c r="L120" s="39">
        <v>934</v>
      </c>
      <c r="M120" s="39">
        <v>8855</v>
      </c>
      <c r="N120" s="39">
        <v>2314</v>
      </c>
      <c r="O120" s="39" t="s">
        <v>427</v>
      </c>
      <c r="P120" s="39">
        <v>4360</v>
      </c>
    </row>
    <row r="121" spans="1:16" x14ac:dyDescent="0.35">
      <c r="A121">
        <f t="shared" ca="1" si="6"/>
        <v>16</v>
      </c>
      <c r="B121" t="str">
        <f t="shared" ca="1" si="7"/>
        <v>xxxxxxxxxxxxxxxx</v>
      </c>
      <c r="C121" s="11">
        <v>8</v>
      </c>
      <c r="D121" s="11">
        <v>64</v>
      </c>
      <c r="E121">
        <v>1.5277768102674547E-3</v>
      </c>
      <c r="F121">
        <v>1.4780055572001577E-3</v>
      </c>
      <c r="G121">
        <v>9.8742376728244204E-3</v>
      </c>
      <c r="H121">
        <v>9.1390970572107475E-4</v>
      </c>
      <c r="I121">
        <v>2.6994064184889819E-3</v>
      </c>
      <c r="J121" s="39">
        <v>3273</v>
      </c>
      <c r="K121" s="39">
        <v>3383</v>
      </c>
      <c r="L121" s="39">
        <v>507</v>
      </c>
      <c r="M121" s="39">
        <v>5471</v>
      </c>
      <c r="N121" s="39">
        <v>1853</v>
      </c>
      <c r="O121" s="39" t="s">
        <v>428</v>
      </c>
      <c r="P121" s="39">
        <v>8712</v>
      </c>
    </row>
    <row r="122" spans="1:16" x14ac:dyDescent="0.35">
      <c r="A122">
        <f t="shared" ca="1" si="6"/>
        <v>16</v>
      </c>
      <c r="B122" t="str">
        <f t="shared" ca="1" si="7"/>
        <v>xxxxxxxxxxxxxxxx</v>
      </c>
      <c r="C122" s="11">
        <v>8</v>
      </c>
      <c r="D122" s="11">
        <v>128</v>
      </c>
      <c r="E122">
        <v>2.8654419817563835E-3</v>
      </c>
      <c r="F122">
        <v>2.6806982851508379E-3</v>
      </c>
      <c r="G122">
        <v>2.7656096685935039E-2</v>
      </c>
      <c r="H122">
        <v>1.4240956992309882E-3</v>
      </c>
      <c r="I122">
        <v>4.9534653673077578E-3</v>
      </c>
      <c r="J122" s="39">
        <v>1746</v>
      </c>
      <c r="K122" s="39">
        <v>1866</v>
      </c>
      <c r="L122" s="39">
        <v>181</v>
      </c>
      <c r="M122" s="39">
        <v>3511</v>
      </c>
      <c r="N122" s="39">
        <v>1010</v>
      </c>
      <c r="O122" s="39" t="s">
        <v>429</v>
      </c>
      <c r="P122" s="39">
        <v>17416</v>
      </c>
    </row>
    <row r="123" spans="1:16" x14ac:dyDescent="0.35">
      <c r="A123">
        <f t="shared" ca="1" si="6"/>
        <v>16</v>
      </c>
      <c r="B123" t="str">
        <f t="shared" ca="1" si="7"/>
        <v>xxxxxxxxxxxxxxxx</v>
      </c>
      <c r="C123" s="11">
        <v>8</v>
      </c>
      <c r="D123" s="11">
        <v>256</v>
      </c>
      <c r="E123">
        <v>5.4263996748901491E-3</v>
      </c>
      <c r="F123">
        <v>5.1934139146387328E-3</v>
      </c>
      <c r="G123">
        <v>0.10586896250121451</v>
      </c>
      <c r="H123">
        <v>2.6709334055582683E-3</v>
      </c>
      <c r="I123">
        <v>9.7675779834389687E-3</v>
      </c>
      <c r="J123" s="39">
        <v>923</v>
      </c>
      <c r="K123" s="39">
        <v>963</v>
      </c>
      <c r="L123" s="39">
        <v>48</v>
      </c>
      <c r="M123" s="39">
        <v>1875</v>
      </c>
      <c r="N123" s="39">
        <v>512</v>
      </c>
      <c r="O123" s="39" t="s">
        <v>430</v>
      </c>
      <c r="P123" s="39">
        <v>34824</v>
      </c>
    </row>
    <row r="124" spans="1:16" x14ac:dyDescent="0.35">
      <c r="A124">
        <f t="shared" ca="1" si="6"/>
        <v>16</v>
      </c>
      <c r="B124" t="str">
        <f t="shared" ca="1" si="7"/>
        <v>xxxxxxxxxxxxxxxx</v>
      </c>
      <c r="C124" s="11">
        <v>8</v>
      </c>
      <c r="D124" s="11">
        <v>512</v>
      </c>
      <c r="E124">
        <v>1.1290625733708117E-2</v>
      </c>
      <c r="F124">
        <v>1.1907806666567922E-2</v>
      </c>
      <c r="G124">
        <v>0.38027264999358784</v>
      </c>
      <c r="H124">
        <v>4.8459303933520654E-3</v>
      </c>
      <c r="I124">
        <v>1.8726591760299626E-2</v>
      </c>
      <c r="J124" s="39">
        <v>443</v>
      </c>
      <c r="K124" s="39">
        <v>420</v>
      </c>
      <c r="L124" s="39">
        <v>14</v>
      </c>
      <c r="M124" s="39">
        <v>1032</v>
      </c>
      <c r="N124" s="39">
        <v>267</v>
      </c>
      <c r="O124" s="39" t="s">
        <v>431</v>
      </c>
      <c r="P124" s="39">
        <v>69640</v>
      </c>
    </row>
    <row r="125" spans="1:16" x14ac:dyDescent="0.35">
      <c r="A125">
        <f t="shared" ca="1" si="6"/>
        <v>16</v>
      </c>
      <c r="B125" t="str">
        <f t="shared" ca="1" si="7"/>
        <v>xxxxxxxxxxxxxxxx</v>
      </c>
      <c r="C125" s="11">
        <v>8</v>
      </c>
      <c r="D125" s="11">
        <v>1024</v>
      </c>
      <c r="E125">
        <v>2.263303438930591E-2</v>
      </c>
      <c r="F125">
        <v>2.1276387287366947E-2</v>
      </c>
      <c r="G125">
        <v>1.4419279249850661</v>
      </c>
      <c r="H125">
        <v>1.0362318583897181E-2</v>
      </c>
      <c r="I125">
        <v>3.6158273545958158E-2</v>
      </c>
      <c r="J125" s="39">
        <v>221</v>
      </c>
      <c r="K125" s="39">
        <v>236</v>
      </c>
      <c r="L125" s="39">
        <v>4</v>
      </c>
      <c r="M125" s="39">
        <v>483</v>
      </c>
      <c r="N125" s="39">
        <v>139</v>
      </c>
      <c r="O125" s="39" t="s">
        <v>432</v>
      </c>
      <c r="P125" s="39">
        <v>139272</v>
      </c>
    </row>
    <row r="126" spans="1:16" x14ac:dyDescent="0.35">
      <c r="A126">
        <f t="shared" ca="1" si="6"/>
        <v>16</v>
      </c>
      <c r="B126" t="str">
        <f t="shared" ca="1" si="7"/>
        <v>xxxxxxxxxxxxxxxx</v>
      </c>
      <c r="C126" s="11">
        <v>8</v>
      </c>
      <c r="D126" s="11">
        <v>2048</v>
      </c>
      <c r="E126">
        <v>4.7819179999420328E-2</v>
      </c>
      <c r="F126">
        <v>4.7622448114572828E-2</v>
      </c>
      <c r="G126">
        <v>5.755887100007385</v>
      </c>
      <c r="H126">
        <v>2.0457142226550044E-2</v>
      </c>
      <c r="I126">
        <v>6.9611112276713058E-2</v>
      </c>
      <c r="J126" s="39">
        <v>105</v>
      </c>
      <c r="K126" s="39">
        <v>106</v>
      </c>
      <c r="L126" s="39">
        <v>1</v>
      </c>
      <c r="M126" s="39">
        <v>245</v>
      </c>
      <c r="N126" s="39">
        <v>72</v>
      </c>
      <c r="O126" s="39" t="s">
        <v>433</v>
      </c>
      <c r="P126" s="39">
        <v>278536</v>
      </c>
    </row>
    <row r="127" spans="1:16" x14ac:dyDescent="0.35">
      <c r="A127">
        <f t="shared" ca="1" si="6"/>
        <v>16</v>
      </c>
      <c r="B127" t="str">
        <f t="shared" ca="1" si="7"/>
        <v>xxxxxxxxxxxxxxxx</v>
      </c>
      <c r="C127" s="11">
        <v>8</v>
      </c>
      <c r="D127" s="11">
        <v>4096</v>
      </c>
      <c r="E127">
        <v>9.9809599999228824E-2</v>
      </c>
      <c r="F127">
        <v>0.10317679591552943</v>
      </c>
      <c r="G127">
        <v>22.015662800054997</v>
      </c>
      <c r="H127">
        <v>4.3181035025366424E-2</v>
      </c>
      <c r="I127">
        <v>0.14537143026079449</v>
      </c>
      <c r="J127" s="39">
        <v>51</v>
      </c>
      <c r="K127" s="39">
        <v>49</v>
      </c>
      <c r="L127" s="39">
        <v>1</v>
      </c>
      <c r="M127" s="39">
        <v>116</v>
      </c>
      <c r="N127" s="39">
        <v>35</v>
      </c>
      <c r="O127" s="39" t="s">
        <v>434</v>
      </c>
      <c r="P127" s="39">
        <v>557064</v>
      </c>
    </row>
    <row r="128" spans="1:16" x14ac:dyDescent="0.35">
      <c r="A128">
        <f t="shared" ca="1" si="6"/>
        <v>16</v>
      </c>
      <c r="B128" t="str">
        <f t="shared" ca="1" si="7"/>
        <v>xxxxxxxxxxxxxxxx</v>
      </c>
      <c r="C128" s="11">
        <v>8</v>
      </c>
      <c r="D128" s="11">
        <v>8192</v>
      </c>
      <c r="E128">
        <v>0.19102355925780204</v>
      </c>
      <c r="F128">
        <v>0.18548100000178372</v>
      </c>
      <c r="G128">
        <v>86.05874940007925</v>
      </c>
      <c r="H128">
        <v>8.1112903933371269E-2</v>
      </c>
      <c r="I128">
        <v>0.27705264091491699</v>
      </c>
      <c r="J128" s="39">
        <v>27</v>
      </c>
      <c r="K128" s="39">
        <v>27</v>
      </c>
      <c r="L128" s="39">
        <v>1</v>
      </c>
      <c r="M128" s="39">
        <v>62</v>
      </c>
      <c r="N128" s="39">
        <v>19</v>
      </c>
      <c r="O128" s="39" t="s">
        <v>435</v>
      </c>
      <c r="P128" s="39">
        <v>1114120</v>
      </c>
    </row>
    <row r="129" spans="1:16" x14ac:dyDescent="0.35">
      <c r="J129" s="39"/>
      <c r="K129" s="39"/>
      <c r="L129" s="39"/>
      <c r="M129" s="39"/>
      <c r="N129" s="39"/>
    </row>
    <row r="130" spans="1:16" x14ac:dyDescent="0.35">
      <c r="J130" s="39"/>
      <c r="K130" s="39"/>
      <c r="L130" s="39"/>
      <c r="M130" s="39"/>
      <c r="N130" s="39"/>
    </row>
    <row r="131" spans="1:16" x14ac:dyDescent="0.35">
      <c r="J131" s="39"/>
      <c r="K131" s="39"/>
      <c r="L131" s="39"/>
      <c r="M131" s="39"/>
      <c r="N131" s="39"/>
      <c r="P131" s="39"/>
    </row>
    <row r="132" spans="1:16" x14ac:dyDescent="0.35">
      <c r="J132" s="39"/>
      <c r="K132" s="39"/>
      <c r="L132" s="39"/>
      <c r="M132" s="39"/>
      <c r="N132" s="39"/>
    </row>
    <row r="133" spans="1:16" x14ac:dyDescent="0.35">
      <c r="J133" s="39"/>
      <c r="K133" s="39"/>
      <c r="L133" s="39"/>
      <c r="M133" s="39"/>
      <c r="N133" s="39"/>
    </row>
    <row r="134" spans="1:16" x14ac:dyDescent="0.35">
      <c r="J134" s="39"/>
      <c r="K134" s="39"/>
      <c r="L134" s="39"/>
      <c r="M134" s="39"/>
      <c r="N134" s="39"/>
    </row>
    <row r="135" spans="1:16" x14ac:dyDescent="0.35">
      <c r="J135" s="39"/>
      <c r="K135" s="39"/>
      <c r="L135" s="39"/>
      <c r="M135" s="39"/>
      <c r="N135" s="39"/>
    </row>
    <row r="136" spans="1:16" x14ac:dyDescent="0.35">
      <c r="J136" s="39"/>
      <c r="K136" s="39"/>
      <c r="L136" s="39"/>
      <c r="M136" s="39"/>
      <c r="N136" s="39"/>
    </row>
    <row r="137" spans="1:16" x14ac:dyDescent="0.35">
      <c r="J137" s="39"/>
      <c r="K137" s="39"/>
      <c r="L137" s="39"/>
      <c r="M137" s="39"/>
      <c r="N137" s="39"/>
    </row>
    <row r="138" spans="1:16" x14ac:dyDescent="0.35">
      <c r="J138" s="39"/>
      <c r="K138" s="39"/>
      <c r="L138" s="39"/>
      <c r="M138" s="39"/>
      <c r="N138" s="39"/>
    </row>
    <row r="139" spans="1:16" x14ac:dyDescent="0.35">
      <c r="J139" s="39"/>
      <c r="K139" s="39"/>
      <c r="L139" s="39"/>
      <c r="M139" s="39"/>
      <c r="N139" s="39"/>
      <c r="O139" s="10" t="s">
        <v>497</v>
      </c>
    </row>
    <row r="140" spans="1:16" x14ac:dyDescent="0.35">
      <c r="J140" s="39"/>
      <c r="K140" s="39"/>
      <c r="L140" s="39"/>
      <c r="M140" s="39"/>
      <c r="N140" s="39"/>
      <c r="O140" t="s">
        <v>503</v>
      </c>
    </row>
    <row r="141" spans="1:16" ht="43.5" x14ac:dyDescent="0.35">
      <c r="A141" s="8" t="s">
        <v>2</v>
      </c>
      <c r="B141" s="8" t="s">
        <v>3</v>
      </c>
      <c r="C141" s="8" t="s">
        <v>4</v>
      </c>
      <c r="D141" s="8" t="s">
        <v>5</v>
      </c>
      <c r="E141" s="9" t="s">
        <v>620</v>
      </c>
      <c r="F141" s="9" t="s">
        <v>336</v>
      </c>
      <c r="G141" s="9" t="s">
        <v>337</v>
      </c>
      <c r="H141" s="9" t="s">
        <v>338</v>
      </c>
      <c r="I141" s="9" t="s">
        <v>617</v>
      </c>
      <c r="J141" s="9" t="str" cm="1">
        <f t="array" aca="1" ref="J141:N141" ca="1">"NCalls"&amp;CHAR(10)&amp;E141:I141</f>
        <v>NCalls
CSVRead
v0.14</v>
      </c>
      <c r="K141" s="9" t="str">
        <f ca="1"/>
        <v>NCalls
sdkn104
v1.9</v>
      </c>
      <c r="L141" s="9" t="str">
        <f ca="1"/>
        <v>NCalls
ws_garcia
v3.1.5</v>
      </c>
      <c r="M141" s="41" t="str">
        <f ca="1"/>
        <v>NCalls
CSV.jl
v0.8.5+</v>
      </c>
      <c r="N141" s="41" t="str">
        <f ca="1"/>
        <v>NCalls
CSV.jl
v0.9.0</v>
      </c>
      <c r="O141" s="8" t="s">
        <v>6</v>
      </c>
      <c r="P141" s="8" t="s">
        <v>7</v>
      </c>
    </row>
    <row r="142" spans="1:16" x14ac:dyDescent="0.35">
      <c r="A142" s="39" cm="1">
        <f t="array" aca="1" ref="A142:A156" ca="1">LEN(B142:B156)</f>
        <v>1</v>
      </c>
      <c r="B142" t="s">
        <v>8</v>
      </c>
      <c r="C142" s="39">
        <v>1024</v>
      </c>
      <c r="D142">
        <v>8</v>
      </c>
      <c r="E142">
        <v>1.4212796600435257E-2</v>
      </c>
      <c r="F142">
        <v>1.3007164156282103E-2</v>
      </c>
      <c r="G142">
        <v>3.3847149324641133E-2</v>
      </c>
      <c r="H142">
        <v>1.364256480218281E-3</v>
      </c>
      <c r="I142">
        <v>2.0004000663757324E-3</v>
      </c>
      <c r="J142" s="39">
        <v>353</v>
      </c>
      <c r="K142" s="39">
        <v>385</v>
      </c>
      <c r="L142" s="39">
        <v>148</v>
      </c>
      <c r="M142" s="39">
        <v>3665</v>
      </c>
      <c r="N142" s="39">
        <v>2500</v>
      </c>
      <c r="O142" s="39" t="s">
        <v>436</v>
      </c>
      <c r="P142" s="39">
        <v>17408</v>
      </c>
    </row>
    <row r="143" spans="1:16" x14ac:dyDescent="0.35">
      <c r="A143" s="39">
        <f ca="1"/>
        <v>2</v>
      </c>
      <c r="B143" t="s">
        <v>9</v>
      </c>
      <c r="C143" s="39">
        <v>1024</v>
      </c>
      <c r="D143">
        <v>8</v>
      </c>
      <c r="E143">
        <v>1.5112437462586111E-2</v>
      </c>
      <c r="F143">
        <v>1.4046043258296389E-2</v>
      </c>
      <c r="G143">
        <v>3.5428364083997278E-2</v>
      </c>
      <c r="H143">
        <v>2.6033316845077204E-3</v>
      </c>
      <c r="I143">
        <v>1.8076644974692696E-3</v>
      </c>
      <c r="J143" s="39">
        <v>331</v>
      </c>
      <c r="K143" s="39">
        <v>356</v>
      </c>
      <c r="L143" s="39">
        <v>142</v>
      </c>
      <c r="M143" s="39">
        <v>1921</v>
      </c>
      <c r="N143" s="39">
        <v>2766</v>
      </c>
      <c r="O143" s="39" t="s">
        <v>437</v>
      </c>
      <c r="P143" s="39">
        <v>25600</v>
      </c>
    </row>
    <row r="144" spans="1:16" x14ac:dyDescent="0.35">
      <c r="A144" s="39">
        <f ca="1"/>
        <v>4</v>
      </c>
      <c r="B144" t="s">
        <v>10</v>
      </c>
      <c r="C144" s="39">
        <v>1024</v>
      </c>
      <c r="D144">
        <v>8</v>
      </c>
      <c r="E144">
        <v>1.6071811858684015E-2</v>
      </c>
      <c r="F144">
        <v>1.5140832024077769E-2</v>
      </c>
      <c r="G144">
        <v>3.5866554999457935E-2</v>
      </c>
      <c r="H144">
        <v>2.742965371061713E-3</v>
      </c>
      <c r="I144">
        <v>2.0681255420902166E-3</v>
      </c>
      <c r="J144" s="39">
        <v>312</v>
      </c>
      <c r="K144" s="39">
        <v>331</v>
      </c>
      <c r="L144" s="39">
        <v>140</v>
      </c>
      <c r="M144" s="39">
        <v>1848</v>
      </c>
      <c r="N144" s="39">
        <v>2422</v>
      </c>
      <c r="O144" s="39" t="s">
        <v>438</v>
      </c>
      <c r="P144" s="39">
        <v>41984</v>
      </c>
    </row>
    <row r="145" spans="1:16" x14ac:dyDescent="0.35">
      <c r="A145" s="39">
        <f ca="1"/>
        <v>8</v>
      </c>
      <c r="B145" t="s">
        <v>11</v>
      </c>
      <c r="C145" s="39">
        <v>1024</v>
      </c>
      <c r="D145">
        <v>8</v>
      </c>
      <c r="E145">
        <v>1.7430614930668123E-2</v>
      </c>
      <c r="F145">
        <v>1.7438037978900589E-2</v>
      </c>
      <c r="G145">
        <v>4.0690765040358755E-2</v>
      </c>
      <c r="H145">
        <v>1.7979144192736426E-3</v>
      </c>
      <c r="I145">
        <v>2.0027711857714919E-3</v>
      </c>
      <c r="J145" s="39">
        <v>288</v>
      </c>
      <c r="K145" s="39">
        <v>287</v>
      </c>
      <c r="L145" s="39">
        <v>123</v>
      </c>
      <c r="M145" s="39">
        <v>2781</v>
      </c>
      <c r="N145" s="39">
        <v>2526</v>
      </c>
      <c r="O145" s="39" t="s">
        <v>439</v>
      </c>
      <c r="P145" s="39">
        <v>74752</v>
      </c>
    </row>
    <row r="146" spans="1:16" x14ac:dyDescent="0.35">
      <c r="A146" s="39">
        <f ca="1"/>
        <v>16</v>
      </c>
      <c r="B146" t="s">
        <v>12</v>
      </c>
      <c r="C146" s="39">
        <v>1024</v>
      </c>
      <c r="D146">
        <v>8</v>
      </c>
      <c r="E146">
        <v>2.012732369454959E-2</v>
      </c>
      <c r="F146">
        <v>1.9542780078154465E-2</v>
      </c>
      <c r="G146">
        <v>3.7142607407575405E-2</v>
      </c>
      <c r="H146">
        <v>1.3818734256758089E-3</v>
      </c>
      <c r="I146">
        <v>2.3314684976786723E-3</v>
      </c>
      <c r="J146" s="39">
        <v>249</v>
      </c>
      <c r="K146" s="39">
        <v>256</v>
      </c>
      <c r="L146" s="39">
        <v>135</v>
      </c>
      <c r="M146" s="39">
        <v>3619</v>
      </c>
      <c r="N146" s="39">
        <v>2145</v>
      </c>
      <c r="O146" s="39" t="s">
        <v>440</v>
      </c>
      <c r="P146" s="39">
        <v>140288</v>
      </c>
    </row>
    <row r="147" spans="1:16" x14ac:dyDescent="0.35">
      <c r="A147" s="39">
        <f ca="1"/>
        <v>32</v>
      </c>
      <c r="B147" t="s">
        <v>13</v>
      </c>
      <c r="C147" s="39">
        <v>1024</v>
      </c>
      <c r="D147">
        <v>8</v>
      </c>
      <c r="E147">
        <v>3.0888255828408741E-2</v>
      </c>
      <c r="F147">
        <v>2.8847127011441893E-2</v>
      </c>
      <c r="G147">
        <v>3.4994869929301987E-2</v>
      </c>
      <c r="H147">
        <v>1.85459940652819E-3</v>
      </c>
      <c r="I147">
        <v>2.9065041314987909E-3</v>
      </c>
      <c r="J147" s="39">
        <v>163</v>
      </c>
      <c r="K147" s="39">
        <v>174</v>
      </c>
      <c r="L147" s="39">
        <v>143</v>
      </c>
      <c r="M147" s="39">
        <v>2696</v>
      </c>
      <c r="N147" s="39">
        <v>1722</v>
      </c>
      <c r="O147" s="39" t="s">
        <v>441</v>
      </c>
      <c r="P147" s="39">
        <v>271360</v>
      </c>
    </row>
    <row r="148" spans="1:16" x14ac:dyDescent="0.35">
      <c r="A148" s="39">
        <f ca="1"/>
        <v>64</v>
      </c>
      <c r="B148" t="s">
        <v>14</v>
      </c>
      <c r="C148" s="39">
        <v>1024</v>
      </c>
      <c r="D148">
        <v>8</v>
      </c>
      <c r="E148">
        <v>4.8550713592597723E-2</v>
      </c>
      <c r="F148">
        <v>5.2268008332854755E-2</v>
      </c>
      <c r="G148">
        <v>3.9948593651402804E-2</v>
      </c>
      <c r="H148">
        <v>2.5863494596905399E-3</v>
      </c>
      <c r="I148">
        <v>3.0919753474953735E-3</v>
      </c>
      <c r="J148" s="39">
        <v>103</v>
      </c>
      <c r="K148" s="39">
        <v>96</v>
      </c>
      <c r="L148" s="39">
        <v>126</v>
      </c>
      <c r="M148" s="39">
        <v>1934</v>
      </c>
      <c r="N148" s="39">
        <v>1620</v>
      </c>
      <c r="O148" s="39" t="s">
        <v>442</v>
      </c>
      <c r="P148" s="39">
        <v>533504</v>
      </c>
    </row>
    <row r="149" spans="1:16" x14ac:dyDescent="0.35">
      <c r="A149" s="39">
        <f ca="1"/>
        <v>128</v>
      </c>
      <c r="B149" t="s">
        <v>15</v>
      </c>
      <c r="C149" s="39">
        <v>1024</v>
      </c>
      <c r="D149">
        <v>8</v>
      </c>
      <c r="E149">
        <v>8.0179403177536426E-2</v>
      </c>
      <c r="F149">
        <v>9.3202074071288943E-2</v>
      </c>
      <c r="G149">
        <v>4.7041347663779959E-2</v>
      </c>
      <c r="H149">
        <v>2.4955089458686386E-3</v>
      </c>
      <c r="I149">
        <v>6.1724136028383754E-3</v>
      </c>
      <c r="J149" s="39">
        <v>63</v>
      </c>
      <c r="K149" s="39">
        <v>54</v>
      </c>
      <c r="L149" s="39">
        <v>107</v>
      </c>
      <c r="M149" s="39">
        <v>2004</v>
      </c>
      <c r="N149" s="39">
        <v>812</v>
      </c>
      <c r="O149" s="39" t="s">
        <v>443</v>
      </c>
      <c r="P149" s="39">
        <v>1057792</v>
      </c>
    </row>
    <row r="150" spans="1:16" x14ac:dyDescent="0.35">
      <c r="A150" s="39">
        <f ca="1"/>
        <v>256</v>
      </c>
      <c r="B150" t="s">
        <v>16</v>
      </c>
      <c r="C150" s="39">
        <v>1024</v>
      </c>
      <c r="D150">
        <v>8</v>
      </c>
      <c r="E150">
        <v>0.16162495807023539</v>
      </c>
      <c r="F150">
        <v>0.14970733823857324</v>
      </c>
      <c r="G150">
        <v>5.5408369230393037E-2</v>
      </c>
      <c r="H150">
        <v>4.0428455355867032E-3</v>
      </c>
      <c r="I150">
        <v>8.9606441197540333E-3</v>
      </c>
      <c r="J150" s="39">
        <v>31</v>
      </c>
      <c r="K150" s="39">
        <v>34</v>
      </c>
      <c r="L150" s="39">
        <v>91</v>
      </c>
      <c r="M150" s="39">
        <v>1237</v>
      </c>
      <c r="N150" s="39">
        <v>559</v>
      </c>
      <c r="O150" s="39" t="s">
        <v>444</v>
      </c>
      <c r="P150" s="39">
        <v>2106368</v>
      </c>
    </row>
    <row r="151" spans="1:16" x14ac:dyDescent="0.35">
      <c r="A151" s="39">
        <f ca="1"/>
        <v>512</v>
      </c>
      <c r="B151" t="s">
        <v>17</v>
      </c>
      <c r="C151" s="39">
        <v>1024</v>
      </c>
      <c r="D151">
        <v>8</v>
      </c>
      <c r="E151">
        <v>0.30446345882271142</v>
      </c>
      <c r="F151">
        <v>0.30049269410836343</v>
      </c>
      <c r="G151">
        <v>9.5473156604950996E-2</v>
      </c>
      <c r="H151">
        <v>1.0026052146254178E-2</v>
      </c>
      <c r="I151">
        <v>1.3319148662242484E-2</v>
      </c>
      <c r="J151" s="39">
        <v>17</v>
      </c>
      <c r="K151" s="39">
        <v>17</v>
      </c>
      <c r="L151" s="39">
        <v>53</v>
      </c>
      <c r="M151" s="39">
        <v>499</v>
      </c>
      <c r="N151" s="39">
        <v>376</v>
      </c>
      <c r="O151" s="39" t="s">
        <v>445</v>
      </c>
      <c r="P151" s="39">
        <v>4203520</v>
      </c>
    </row>
    <row r="152" spans="1:16" x14ac:dyDescent="0.35">
      <c r="A152" s="39">
        <f ca="1"/>
        <v>1024</v>
      </c>
      <c r="B152" t="s">
        <v>18</v>
      </c>
      <c r="C152" s="39">
        <v>1024</v>
      </c>
      <c r="D152">
        <v>8</v>
      </c>
      <c r="E152">
        <v>0.61651947776166105</v>
      </c>
      <c r="F152">
        <v>0.61911510000936687</v>
      </c>
      <c r="G152">
        <v>0.24034761904650145</v>
      </c>
      <c r="H152">
        <v>9.9365077321491545E-3</v>
      </c>
      <c r="I152">
        <v>3.106832356186387E-2</v>
      </c>
      <c r="J152" s="39">
        <v>9</v>
      </c>
      <c r="K152" s="39">
        <v>9</v>
      </c>
      <c r="L152" s="39">
        <v>21</v>
      </c>
      <c r="M152" s="39">
        <v>504</v>
      </c>
      <c r="N152" s="39">
        <v>161</v>
      </c>
      <c r="O152" s="39" t="s">
        <v>446</v>
      </c>
      <c r="P152" s="39">
        <v>8397824</v>
      </c>
    </row>
    <row r="153" spans="1:16" x14ac:dyDescent="0.35">
      <c r="A153" s="39">
        <f ca="1"/>
        <v>2048</v>
      </c>
      <c r="B153" t="s">
        <v>19</v>
      </c>
      <c r="C153" s="39">
        <v>1024</v>
      </c>
      <c r="D153">
        <v>8</v>
      </c>
      <c r="E153">
        <v>1.1566804799716919</v>
      </c>
      <c r="F153">
        <v>1.147496940009296</v>
      </c>
      <c r="G153">
        <v>0.72663311430785271</v>
      </c>
      <c r="H153">
        <v>2.1982456508435701E-2</v>
      </c>
      <c r="I153">
        <v>5.6235956342032788E-2</v>
      </c>
      <c r="J153" s="39">
        <v>5</v>
      </c>
      <c r="K153" s="39">
        <v>5</v>
      </c>
      <c r="L153" s="39">
        <v>7</v>
      </c>
      <c r="M153" s="39">
        <v>228</v>
      </c>
      <c r="N153" s="39">
        <v>89</v>
      </c>
      <c r="O153" s="39" t="s">
        <v>447</v>
      </c>
      <c r="P153" s="39">
        <v>16786432</v>
      </c>
    </row>
    <row r="154" spans="1:16" x14ac:dyDescent="0.35">
      <c r="A154" s="39">
        <f ca="1"/>
        <v>4096</v>
      </c>
      <c r="B154" t="s">
        <v>20</v>
      </c>
      <c r="C154" s="39">
        <v>1024</v>
      </c>
      <c r="D154">
        <v>8</v>
      </c>
      <c r="E154">
        <v>2.3390945333521813</v>
      </c>
      <c r="F154">
        <v>2.2981321666544923</v>
      </c>
      <c r="G154">
        <v>2.7924631499918178</v>
      </c>
      <c r="H154">
        <v>5.067999839782715E-2</v>
      </c>
      <c r="I154">
        <v>8.9333333467182363E-2</v>
      </c>
      <c r="J154" s="39">
        <v>3</v>
      </c>
      <c r="K154" s="39">
        <v>3</v>
      </c>
      <c r="L154" s="39">
        <v>2</v>
      </c>
      <c r="M154" s="39">
        <v>100</v>
      </c>
      <c r="N154" s="39">
        <v>57</v>
      </c>
      <c r="O154" s="39" t="s">
        <v>448</v>
      </c>
      <c r="P154" s="39">
        <v>33563648</v>
      </c>
    </row>
    <row r="155" spans="1:16" x14ac:dyDescent="0.35">
      <c r="A155" s="39">
        <f ca="1"/>
        <v>8192</v>
      </c>
      <c r="B155" t="s">
        <v>21</v>
      </c>
      <c r="C155" s="39">
        <v>1024</v>
      </c>
      <c r="D155">
        <v>8</v>
      </c>
      <c r="E155">
        <v>5.0382807999849319</v>
      </c>
      <c r="F155">
        <v>5.0614055499900132</v>
      </c>
      <c r="G155">
        <v>11.895734900142998</v>
      </c>
      <c r="H155">
        <v>9.8156863567875882E-2</v>
      </c>
      <c r="I155">
        <v>0.18622222653141729</v>
      </c>
      <c r="J155" s="39">
        <v>1</v>
      </c>
      <c r="K155" s="39">
        <v>2</v>
      </c>
      <c r="L155" s="39">
        <v>1</v>
      </c>
      <c r="M155" s="39">
        <v>51</v>
      </c>
      <c r="N155" s="39">
        <v>27</v>
      </c>
      <c r="O155" s="39" t="s">
        <v>449</v>
      </c>
      <c r="P155" s="39">
        <v>67118080</v>
      </c>
    </row>
    <row r="156" spans="1:16" x14ac:dyDescent="0.35">
      <c r="A156" s="39">
        <f ca="1"/>
        <v>16384</v>
      </c>
      <c r="B156" t="s">
        <v>22</v>
      </c>
      <c r="C156" s="39">
        <v>1024</v>
      </c>
      <c r="D156">
        <v>8</v>
      </c>
      <c r="E156">
        <v>9.8094697999767959</v>
      </c>
      <c r="F156">
        <v>10.153069699881598</v>
      </c>
      <c r="G156">
        <v>70.84085960010998</v>
      </c>
      <c r="H156">
        <v>0.14027778307596842</v>
      </c>
      <c r="I156">
        <v>0.55777780214945472</v>
      </c>
      <c r="J156" s="39">
        <v>1</v>
      </c>
      <c r="K156" s="39">
        <v>1</v>
      </c>
      <c r="L156" s="39">
        <v>1</v>
      </c>
      <c r="M156" s="39">
        <v>36</v>
      </c>
      <c r="N156" s="39">
        <v>9</v>
      </c>
      <c r="O156" s="39" t="s">
        <v>450</v>
      </c>
      <c r="P156" s="39">
        <v>134226944</v>
      </c>
    </row>
    <row r="157" spans="1:16" x14ac:dyDescent="0.35">
      <c r="J157" s="39"/>
      <c r="K157" s="39"/>
      <c r="L157" s="39"/>
      <c r="M157" s="39"/>
      <c r="N157" s="39"/>
    </row>
    <row r="158" spans="1:16" x14ac:dyDescent="0.35">
      <c r="J158" s="39"/>
      <c r="K158" s="39"/>
      <c r="L158" s="39"/>
      <c r="M158" s="39"/>
      <c r="N158" s="39"/>
      <c r="P158">
        <f ca="1">P156/1000000/E156</f>
        <v>13.683404581185163</v>
      </c>
    </row>
    <row r="159" spans="1:16" x14ac:dyDescent="0.35">
      <c r="J159" s="39"/>
      <c r="K159" s="39"/>
      <c r="L159" s="39"/>
      <c r="M159" s="39"/>
      <c r="N159" s="39"/>
      <c r="P159" s="39">
        <f ca="1">C156*D156/E156</f>
        <v>835.1113940958744</v>
      </c>
    </row>
    <row r="160" spans="1:16" x14ac:dyDescent="0.35">
      <c r="J160" s="39"/>
      <c r="K160" s="39"/>
      <c r="L160" s="39"/>
      <c r="M160" s="39"/>
      <c r="N160" s="39"/>
    </row>
    <row r="161" spans="1:16" x14ac:dyDescent="0.35">
      <c r="J161" s="39"/>
      <c r="K161" s="39"/>
      <c r="L161" s="39"/>
      <c r="M161" s="39"/>
      <c r="N161" s="39"/>
    </row>
    <row r="162" spans="1:16" x14ac:dyDescent="0.35">
      <c r="J162" s="39"/>
      <c r="K162" s="39"/>
      <c r="L162" s="39"/>
      <c r="M162" s="39"/>
      <c r="N162" s="39"/>
    </row>
    <row r="163" spans="1:16" x14ac:dyDescent="0.35">
      <c r="J163" s="39"/>
      <c r="K163" s="39"/>
      <c r="L163" s="39"/>
      <c r="M163" s="39"/>
      <c r="N163" s="39"/>
    </row>
    <row r="164" spans="1:16" x14ac:dyDescent="0.35">
      <c r="J164" s="39"/>
      <c r="K164" s="39"/>
      <c r="L164" s="39"/>
      <c r="M164" s="39"/>
      <c r="N164" s="39"/>
    </row>
    <row r="165" spans="1:16" x14ac:dyDescent="0.35">
      <c r="J165" s="39"/>
      <c r="K165" s="39"/>
      <c r="L165" s="39"/>
      <c r="M165" s="39"/>
      <c r="N165" s="39"/>
    </row>
    <row r="166" spans="1:16" x14ac:dyDescent="0.35">
      <c r="J166" s="39"/>
      <c r="K166" s="39"/>
      <c r="L166" s="39"/>
      <c r="M166" s="39"/>
      <c r="N166" s="39"/>
      <c r="O166" s="10" t="s">
        <v>498</v>
      </c>
    </row>
    <row r="167" spans="1:16" ht="58" x14ac:dyDescent="0.35">
      <c r="J167" s="39"/>
      <c r="K167" s="39"/>
      <c r="L167" s="39"/>
      <c r="M167" s="39"/>
      <c r="N167" s="39"/>
      <c r="O167" s="45" t="s">
        <v>504</v>
      </c>
    </row>
    <row r="168" spans="1:16" ht="43.5" x14ac:dyDescent="0.35">
      <c r="A168" s="8" t="s">
        <v>2</v>
      </c>
      <c r="B168" s="8" t="s">
        <v>3</v>
      </c>
      <c r="C168" s="8" t="s">
        <v>4</v>
      </c>
      <c r="D168" s="8" t="s">
        <v>5</v>
      </c>
      <c r="E168" s="9" t="s">
        <v>620</v>
      </c>
      <c r="F168" s="9" t="s">
        <v>336</v>
      </c>
      <c r="G168" s="9" t="s">
        <v>337</v>
      </c>
      <c r="H168" s="9" t="s">
        <v>338</v>
      </c>
      <c r="I168" s="9" t="s">
        <v>617</v>
      </c>
      <c r="J168" s="9" t="str" cm="1">
        <f t="array" aca="1" ref="J168:N168" ca="1">"NCalls"&amp;CHAR(10)&amp;E168:I168</f>
        <v>NCalls
CSVRead
v0.14</v>
      </c>
      <c r="K168" s="9" t="str">
        <f ca="1"/>
        <v>NCalls
sdkn104
v1.9</v>
      </c>
      <c r="L168" s="9" t="str">
        <f ca="1"/>
        <v>NCalls
ws_garcia
v3.1.5</v>
      </c>
      <c r="M168" s="41" t="str">
        <f ca="1"/>
        <v>NCalls
CSV.jl
v0.8.5+</v>
      </c>
      <c r="N168" s="41" t="str">
        <f ca="1"/>
        <v>NCalls
CSV.jl
v0.9.0</v>
      </c>
      <c r="O168" s="8" t="s">
        <v>6</v>
      </c>
      <c r="P168" s="8" t="s">
        <v>7</v>
      </c>
    </row>
    <row r="169" spans="1:16" x14ac:dyDescent="0.35">
      <c r="A169" s="39">
        <v>3</v>
      </c>
      <c r="B169" t="s">
        <v>23</v>
      </c>
      <c r="C169" s="39">
        <v>1024</v>
      </c>
      <c r="D169">
        <v>8</v>
      </c>
      <c r="E169">
        <v>3.7629825563723206E-2</v>
      </c>
      <c r="F169">
        <v>3.5413776760474899E-2</v>
      </c>
      <c r="G169">
        <v>6.1230029269098873E-2</v>
      </c>
      <c r="H169">
        <v>2.2690562284576913E-3</v>
      </c>
      <c r="I169">
        <v>4.1017227235438884E-3</v>
      </c>
      <c r="J169" s="39">
        <v>133</v>
      </c>
      <c r="K169" s="39">
        <v>142</v>
      </c>
      <c r="L169" s="39">
        <v>82</v>
      </c>
      <c r="M169" s="39">
        <v>2204</v>
      </c>
      <c r="N169" s="39">
        <v>1219</v>
      </c>
      <c r="O169" s="44" t="s">
        <v>451</v>
      </c>
      <c r="P169" s="39">
        <v>66560</v>
      </c>
    </row>
    <row r="170" spans="1:16" x14ac:dyDescent="0.35">
      <c r="A170" s="39">
        <v>4</v>
      </c>
      <c r="B170" t="s">
        <v>24</v>
      </c>
      <c r="C170" s="39">
        <v>1024</v>
      </c>
      <c r="D170">
        <v>8</v>
      </c>
      <c r="E170">
        <v>3.7894897727352203E-2</v>
      </c>
      <c r="F170">
        <v>3.7896137593552134E-2</v>
      </c>
      <c r="G170">
        <v>6.1275449998835781E-2</v>
      </c>
      <c r="H170">
        <v>2.2025539821488695E-3</v>
      </c>
      <c r="I170">
        <v>3.9541502715099474E-3</v>
      </c>
      <c r="J170" s="39">
        <v>132</v>
      </c>
      <c r="K170" s="39">
        <v>133</v>
      </c>
      <c r="L170" s="39">
        <v>82</v>
      </c>
      <c r="M170" s="39">
        <v>2271</v>
      </c>
      <c r="N170" s="39">
        <v>1265</v>
      </c>
      <c r="O170" s="39" t="s">
        <v>452</v>
      </c>
      <c r="P170" s="39">
        <v>74752</v>
      </c>
    </row>
    <row r="171" spans="1:16" x14ac:dyDescent="0.35">
      <c r="A171" s="39">
        <v>6</v>
      </c>
      <c r="B171" t="s">
        <v>25</v>
      </c>
      <c r="C171" s="39">
        <v>1024</v>
      </c>
      <c r="D171">
        <v>8</v>
      </c>
      <c r="E171">
        <v>3.8485972520020853E-2</v>
      </c>
      <c r="F171">
        <v>3.8395006106526568E-2</v>
      </c>
      <c r="G171">
        <v>6.501922987147489E-2</v>
      </c>
      <c r="H171">
        <v>2.303546719263359E-3</v>
      </c>
      <c r="I171">
        <v>3.2988126170981212E-3</v>
      </c>
      <c r="J171" s="39">
        <v>131</v>
      </c>
      <c r="K171" s="39">
        <v>131</v>
      </c>
      <c r="L171" s="39">
        <v>77</v>
      </c>
      <c r="M171" s="39">
        <v>2171</v>
      </c>
      <c r="N171" s="39">
        <v>1516</v>
      </c>
      <c r="O171" s="39" t="s">
        <v>453</v>
      </c>
      <c r="P171" s="39">
        <v>91136</v>
      </c>
    </row>
    <row r="172" spans="1:16" x14ac:dyDescent="0.35">
      <c r="A172" s="39">
        <v>10</v>
      </c>
      <c r="B172" t="s">
        <v>26</v>
      </c>
      <c r="C172" s="39">
        <v>1024</v>
      </c>
      <c r="D172">
        <v>8</v>
      </c>
      <c r="E172">
        <v>3.8270667175769463E-2</v>
      </c>
      <c r="F172">
        <v>3.8846279846417697E-2</v>
      </c>
      <c r="G172">
        <v>6.1557092681163696E-2</v>
      </c>
      <c r="H172">
        <v>1.7024174327545114E-3</v>
      </c>
      <c r="I172">
        <v>3.0138637733574444E-3</v>
      </c>
      <c r="J172" s="39">
        <v>131</v>
      </c>
      <c r="K172" s="39">
        <v>129</v>
      </c>
      <c r="L172" s="39">
        <v>82</v>
      </c>
      <c r="M172" s="39">
        <v>2937</v>
      </c>
      <c r="N172" s="39">
        <v>1659</v>
      </c>
      <c r="O172" s="39" t="s">
        <v>454</v>
      </c>
      <c r="P172" s="39">
        <v>123904</v>
      </c>
    </row>
    <row r="173" spans="1:16" x14ac:dyDescent="0.35">
      <c r="A173" s="39">
        <v>18</v>
      </c>
      <c r="B173" t="s">
        <v>27</v>
      </c>
      <c r="C173" s="39">
        <v>1024</v>
      </c>
      <c r="D173">
        <v>8</v>
      </c>
      <c r="E173">
        <v>4.2006752500310537E-2</v>
      </c>
      <c r="F173">
        <v>4.6638486111381404E-2</v>
      </c>
      <c r="G173">
        <v>6.9439821918048469E-2</v>
      </c>
      <c r="H173">
        <v>1.8529084577698228E-3</v>
      </c>
      <c r="I173">
        <v>4.5372050816696917E-3</v>
      </c>
      <c r="J173" s="39">
        <v>120</v>
      </c>
      <c r="K173" s="39">
        <v>108</v>
      </c>
      <c r="L173" s="39">
        <v>73</v>
      </c>
      <c r="M173" s="39">
        <v>2699</v>
      </c>
      <c r="N173" s="39">
        <v>1102</v>
      </c>
      <c r="O173" s="39" t="s">
        <v>455</v>
      </c>
      <c r="P173" s="39">
        <v>189440</v>
      </c>
    </row>
    <row r="174" spans="1:16" x14ac:dyDescent="0.35">
      <c r="A174" s="39">
        <v>34</v>
      </c>
      <c r="B174" t="s">
        <v>28</v>
      </c>
      <c r="C174" s="39">
        <v>1024</v>
      </c>
      <c r="D174">
        <v>8</v>
      </c>
      <c r="E174">
        <v>5.5892031867527864E-2</v>
      </c>
      <c r="F174">
        <v>6.2909329999820324E-2</v>
      </c>
      <c r="G174">
        <v>0.10090281399898231</v>
      </c>
      <c r="H174">
        <v>2.866209132661814E-3</v>
      </c>
      <c r="I174">
        <v>4.6029010904127107E-3</v>
      </c>
      <c r="J174" s="39">
        <v>91</v>
      </c>
      <c r="K174" s="39">
        <v>80</v>
      </c>
      <c r="L174" s="39">
        <v>50</v>
      </c>
      <c r="M174" s="39">
        <v>1749</v>
      </c>
      <c r="N174" s="39">
        <v>1103</v>
      </c>
      <c r="O174" s="39" t="s">
        <v>456</v>
      </c>
      <c r="P174" s="39">
        <v>320512</v>
      </c>
    </row>
    <row r="175" spans="1:16" x14ac:dyDescent="0.35">
      <c r="A175" s="39">
        <v>66</v>
      </c>
      <c r="B175" t="s">
        <v>29</v>
      </c>
      <c r="C175" s="39">
        <v>1024</v>
      </c>
      <c r="D175">
        <v>8</v>
      </c>
      <c r="E175">
        <v>7.1242930984098313E-2</v>
      </c>
      <c r="F175">
        <v>7.1179291548233631E-2</v>
      </c>
      <c r="G175">
        <v>6.7269151999304694E-2</v>
      </c>
      <c r="H175">
        <v>3.0562347188264061E-3</v>
      </c>
      <c r="I175">
        <v>4.6835206867603778E-3</v>
      </c>
      <c r="J175" s="39">
        <v>71</v>
      </c>
      <c r="K175" s="39">
        <v>71</v>
      </c>
      <c r="L175" s="39">
        <v>75</v>
      </c>
      <c r="M175" s="39">
        <v>1636</v>
      </c>
      <c r="N175" s="39">
        <v>1068</v>
      </c>
      <c r="O175" s="39" t="s">
        <v>457</v>
      </c>
      <c r="P175" s="39">
        <v>582656</v>
      </c>
    </row>
    <row r="176" spans="1:16" x14ac:dyDescent="0.35">
      <c r="A176" s="39">
        <v>130</v>
      </c>
      <c r="B176" t="s">
        <v>30</v>
      </c>
      <c r="C176" s="39">
        <v>1024</v>
      </c>
      <c r="D176">
        <v>8</v>
      </c>
      <c r="E176">
        <v>0.10531297500225871</v>
      </c>
      <c r="F176">
        <v>0.11127657778043713</v>
      </c>
      <c r="G176">
        <v>8.2089327418455676E-2</v>
      </c>
      <c r="H176">
        <v>3.271208171059969E-3</v>
      </c>
      <c r="I176">
        <v>9.2136225095105252E-3</v>
      </c>
      <c r="J176" s="39">
        <v>48</v>
      </c>
      <c r="K176" s="39">
        <v>45</v>
      </c>
      <c r="L176" s="39">
        <v>62</v>
      </c>
      <c r="M176" s="39">
        <v>1556</v>
      </c>
      <c r="N176" s="39">
        <v>646</v>
      </c>
      <c r="O176" s="39" t="s">
        <v>458</v>
      </c>
      <c r="P176" s="39">
        <v>1106944</v>
      </c>
    </row>
    <row r="177" spans="1:16" x14ac:dyDescent="0.35">
      <c r="A177" s="39">
        <v>258</v>
      </c>
      <c r="B177" t="s">
        <v>31</v>
      </c>
      <c r="C177" s="39">
        <v>1024</v>
      </c>
      <c r="D177">
        <v>8</v>
      </c>
      <c r="E177">
        <v>0.21484598750248551</v>
      </c>
      <c r="F177">
        <v>0.18548614073855182</v>
      </c>
      <c r="G177">
        <v>9.8301625490992098E-2</v>
      </c>
      <c r="H177">
        <v>5.5465632161650052E-3</v>
      </c>
      <c r="I177">
        <v>1.140546690087112E-2</v>
      </c>
      <c r="J177" s="39">
        <v>24</v>
      </c>
      <c r="K177" s="39">
        <v>27</v>
      </c>
      <c r="L177" s="39">
        <v>51</v>
      </c>
      <c r="M177" s="39">
        <v>902</v>
      </c>
      <c r="N177" s="39">
        <v>439</v>
      </c>
      <c r="O177" s="39" t="s">
        <v>459</v>
      </c>
      <c r="P177" s="39">
        <v>2155520</v>
      </c>
    </row>
    <row r="178" spans="1:16" x14ac:dyDescent="0.35">
      <c r="A178" s="39">
        <v>514</v>
      </c>
      <c r="B178" t="s">
        <v>32</v>
      </c>
      <c r="C178" s="39">
        <v>1024</v>
      </c>
      <c r="D178">
        <v>8</v>
      </c>
      <c r="E178">
        <v>0.33583132666535676</v>
      </c>
      <c r="F178">
        <v>0.35936204285826534</v>
      </c>
      <c r="G178">
        <v>0.1104706543467372</v>
      </c>
      <c r="H178">
        <v>1.0118342950734396E-2</v>
      </c>
      <c r="I178">
        <v>2.4930349036828794E-2</v>
      </c>
      <c r="J178" s="39">
        <v>15</v>
      </c>
      <c r="K178" s="39">
        <v>14</v>
      </c>
      <c r="L178" s="39">
        <v>46</v>
      </c>
      <c r="M178" s="39">
        <v>507</v>
      </c>
      <c r="N178" s="39">
        <v>201</v>
      </c>
      <c r="O178" s="39" t="s">
        <v>460</v>
      </c>
      <c r="P178" s="39">
        <v>4252672</v>
      </c>
    </row>
    <row r="179" spans="1:16" x14ac:dyDescent="0.35">
      <c r="A179" s="39">
        <v>1026</v>
      </c>
      <c r="B179" t="s">
        <v>33</v>
      </c>
      <c r="C179" s="39">
        <v>1024</v>
      </c>
      <c r="D179">
        <v>8</v>
      </c>
      <c r="E179">
        <v>0.62521905000903644</v>
      </c>
      <c r="F179">
        <v>0.78764402856385074</v>
      </c>
      <c r="G179">
        <v>0.27258079473272356</v>
      </c>
      <c r="H179">
        <v>1.3891667127609253E-2</v>
      </c>
      <c r="I179">
        <v>0.154749995470047</v>
      </c>
      <c r="J179" s="39">
        <v>8</v>
      </c>
      <c r="K179" s="39">
        <v>7</v>
      </c>
      <c r="L179" s="39">
        <v>19</v>
      </c>
      <c r="M179" s="39">
        <v>360</v>
      </c>
      <c r="N179" s="39">
        <v>40</v>
      </c>
      <c r="O179" s="39" t="s">
        <v>461</v>
      </c>
      <c r="P179" s="39">
        <v>8446976</v>
      </c>
    </row>
    <row r="180" spans="1:16" x14ac:dyDescent="0.35">
      <c r="A180" s="39">
        <v>2050</v>
      </c>
      <c r="B180" t="s">
        <v>34</v>
      </c>
      <c r="C180" s="39">
        <v>1024</v>
      </c>
      <c r="D180">
        <v>8</v>
      </c>
      <c r="E180">
        <v>1.8986519000027329</v>
      </c>
      <c r="F180">
        <v>1.5846637000213377</v>
      </c>
      <c r="G180">
        <v>1.0499120799824595</v>
      </c>
      <c r="H180">
        <v>2.1743478982344917E-2</v>
      </c>
      <c r="I180">
        <v>6.3174998760223394E-2</v>
      </c>
      <c r="J180" s="39">
        <v>3</v>
      </c>
      <c r="K180" s="39">
        <v>4</v>
      </c>
      <c r="L180" s="39">
        <v>5</v>
      </c>
      <c r="M180" s="39">
        <v>230</v>
      </c>
      <c r="N180" s="39">
        <v>80</v>
      </c>
      <c r="O180" s="39" t="s">
        <v>462</v>
      </c>
      <c r="P180" s="39">
        <v>16835584</v>
      </c>
    </row>
    <row r="181" spans="1:16" x14ac:dyDescent="0.35">
      <c r="A181" s="39">
        <v>4098</v>
      </c>
      <c r="B181" t="s">
        <v>35</v>
      </c>
      <c r="C181" s="39">
        <v>1024</v>
      </c>
      <c r="D181">
        <v>8</v>
      </c>
      <c r="E181">
        <v>4.6662595499074087</v>
      </c>
      <c r="F181">
        <v>3.1022944999858737</v>
      </c>
      <c r="G181">
        <v>3.5417987999971956</v>
      </c>
      <c r="H181">
        <v>4.6444444744675246E-2</v>
      </c>
      <c r="I181">
        <v>0.16193750500679016</v>
      </c>
      <c r="J181" s="39">
        <v>2</v>
      </c>
      <c r="K181" s="39">
        <v>2</v>
      </c>
      <c r="L181" s="39">
        <v>2</v>
      </c>
      <c r="M181" s="39">
        <v>108</v>
      </c>
      <c r="N181" s="39">
        <v>32</v>
      </c>
      <c r="O181" s="39" t="s">
        <v>463</v>
      </c>
      <c r="P181" s="39">
        <v>33612800</v>
      </c>
    </row>
    <row r="182" spans="1:16" x14ac:dyDescent="0.35">
      <c r="A182" s="39">
        <v>8194</v>
      </c>
      <c r="B182" t="s">
        <v>36</v>
      </c>
      <c r="C182" s="39">
        <v>1024</v>
      </c>
      <c r="D182">
        <v>8</v>
      </c>
      <c r="E182">
        <v>5.0516604000004008</v>
      </c>
      <c r="F182">
        <v>5.7075034000445157</v>
      </c>
      <c r="G182">
        <v>14.666332900058478</v>
      </c>
      <c r="H182">
        <v>9.0999999216624675E-2</v>
      </c>
      <c r="I182">
        <v>0.21458333730697632</v>
      </c>
      <c r="J182" s="39">
        <v>2</v>
      </c>
      <c r="K182" s="39">
        <v>1</v>
      </c>
      <c r="L182" s="39">
        <v>1</v>
      </c>
      <c r="M182" s="39">
        <v>56</v>
      </c>
      <c r="N182" s="39">
        <v>24</v>
      </c>
      <c r="O182" s="39" t="s">
        <v>464</v>
      </c>
      <c r="P182" s="39">
        <v>67167232</v>
      </c>
    </row>
    <row r="183" spans="1:16" x14ac:dyDescent="0.35">
      <c r="A183" s="39">
        <v>16386</v>
      </c>
      <c r="B183" t="s">
        <v>37</v>
      </c>
      <c r="C183" s="39">
        <v>1024</v>
      </c>
      <c r="D183">
        <v>8</v>
      </c>
      <c r="E183">
        <v>14.022400700021535</v>
      </c>
      <c r="F183">
        <v>16.243746899999678</v>
      </c>
      <c r="G183">
        <v>104.86836199997924</v>
      </c>
      <c r="H183">
        <v>0.74888888994852698</v>
      </c>
      <c r="I183">
        <v>10.479090907356955</v>
      </c>
      <c r="J183" s="39">
        <v>1</v>
      </c>
      <c r="K183" s="39">
        <v>1</v>
      </c>
      <c r="L183" s="39">
        <v>1</v>
      </c>
      <c r="M183" s="39">
        <v>9</v>
      </c>
      <c r="N183" s="39">
        <v>11</v>
      </c>
      <c r="O183" s="39" t="s">
        <v>465</v>
      </c>
      <c r="P183" s="39">
        <v>134276096</v>
      </c>
    </row>
    <row r="184" spans="1:16" x14ac:dyDescent="0.35">
      <c r="J184" s="39"/>
      <c r="K184" s="39"/>
      <c r="L184" s="39"/>
      <c r="M184" s="39"/>
      <c r="N184" s="39"/>
    </row>
    <row r="185" spans="1:16" x14ac:dyDescent="0.35">
      <c r="J185" s="39"/>
      <c r="K185" s="39"/>
      <c r="L185" s="39"/>
      <c r="M185" s="39"/>
      <c r="N185" s="39"/>
    </row>
    <row r="186" spans="1:16" x14ac:dyDescent="0.35">
      <c r="J186" s="39"/>
      <c r="K186" s="39"/>
      <c r="L186" s="39"/>
      <c r="M186" s="39"/>
      <c r="N186" s="39"/>
      <c r="P186" s="39"/>
    </row>
    <row r="187" spans="1:16" x14ac:dyDescent="0.35">
      <c r="J187" s="39"/>
      <c r="K187" s="39"/>
      <c r="L187" s="39"/>
      <c r="M187" s="39"/>
      <c r="N187" s="39"/>
    </row>
    <row r="188" spans="1:16" x14ac:dyDescent="0.35">
      <c r="J188" s="39"/>
      <c r="K188" s="39"/>
      <c r="L188" s="39"/>
      <c r="M188" s="39"/>
      <c r="N188" s="39"/>
    </row>
    <row r="189" spans="1:16" x14ac:dyDescent="0.35">
      <c r="J189" s="39"/>
      <c r="K189" s="39"/>
      <c r="L189" s="39"/>
      <c r="M189" s="39"/>
      <c r="N189" s="39"/>
    </row>
    <row r="190" spans="1:16" x14ac:dyDescent="0.35">
      <c r="J190" s="39"/>
      <c r="K190" s="39"/>
      <c r="L190" s="39"/>
      <c r="M190" s="39"/>
      <c r="N190" s="39"/>
    </row>
    <row r="191" spans="1:16" x14ac:dyDescent="0.35">
      <c r="J191" s="39"/>
      <c r="K191" s="39"/>
      <c r="L191" s="39"/>
      <c r="M191" s="39"/>
      <c r="N191" s="39"/>
    </row>
    <row r="192" spans="1:16" x14ac:dyDescent="0.35">
      <c r="J192" s="39"/>
      <c r="K192" s="39"/>
      <c r="L192" s="39"/>
      <c r="M192" s="39"/>
      <c r="N192" s="39"/>
    </row>
    <row r="193" spans="10:14" x14ac:dyDescent="0.35">
      <c r="J193" s="39"/>
      <c r="K193" s="39"/>
      <c r="L193" s="39"/>
      <c r="M193" s="39"/>
      <c r="N193" s="39"/>
    </row>
    <row r="194" spans="10:14" x14ac:dyDescent="0.35">
      <c r="J194" s="39"/>
      <c r="K194" s="39"/>
      <c r="L194" s="39"/>
      <c r="M194" s="39"/>
      <c r="N194" s="39"/>
    </row>
    <row r="195" spans="10:14" x14ac:dyDescent="0.35">
      <c r="J195" s="39"/>
      <c r="K195" s="39"/>
      <c r="L195" s="39"/>
      <c r="M195" s="39"/>
      <c r="N195" s="39"/>
    </row>
    <row r="196" spans="10:14" x14ac:dyDescent="0.35">
      <c r="J196" s="39"/>
      <c r="K196" s="39"/>
      <c r="L196" s="39"/>
      <c r="M196" s="39"/>
      <c r="N196" s="39"/>
    </row>
    <row r="197" spans="10:14" x14ac:dyDescent="0.35">
      <c r="J197" s="39"/>
      <c r="K197" s="39"/>
      <c r="L197" s="39"/>
      <c r="M197" s="39"/>
      <c r="N197" s="39"/>
    </row>
    <row r="198" spans="10:14" x14ac:dyDescent="0.35">
      <c r="J198" s="39"/>
      <c r="K198" s="39"/>
      <c r="L198" s="39"/>
      <c r="M198" s="39"/>
      <c r="N198" s="39"/>
    </row>
    <row r="199" spans="10:14" x14ac:dyDescent="0.35">
      <c r="J199" s="39"/>
      <c r="K199" s="39"/>
      <c r="L199" s="39"/>
      <c r="M199" s="39"/>
      <c r="N199" s="39"/>
    </row>
    <row r="200" spans="10:14" x14ac:dyDescent="0.35">
      <c r="J200" s="39"/>
      <c r="K200" s="39"/>
      <c r="L200" s="39"/>
      <c r="M200" s="39"/>
      <c r="N200" s="39"/>
    </row>
    <row r="201" spans="10:14" x14ac:dyDescent="0.35">
      <c r="J201" s="39"/>
      <c r="K201" s="39"/>
      <c r="L201" s="39"/>
      <c r="M201" s="39"/>
      <c r="N201" s="39"/>
    </row>
    <row r="202" spans="10:14" x14ac:dyDescent="0.35">
      <c r="J202" s="39"/>
      <c r="K202" s="39"/>
      <c r="L202" s="39"/>
      <c r="M202" s="39"/>
      <c r="N202" s="39"/>
    </row>
    <row r="203" spans="10:14" x14ac:dyDescent="0.35">
      <c r="J203" s="39"/>
      <c r="K203" s="39"/>
      <c r="L203" s="39"/>
      <c r="M203" s="39"/>
      <c r="N203" s="39"/>
    </row>
    <row r="204" spans="10:14" x14ac:dyDescent="0.35">
      <c r="J204" s="39"/>
      <c r="K204" s="39"/>
      <c r="L204" s="39"/>
      <c r="M204" s="39"/>
      <c r="N204" s="39"/>
    </row>
    <row r="205" spans="10:14" x14ac:dyDescent="0.35">
      <c r="J205" s="39"/>
      <c r="K205" s="39"/>
      <c r="L205" s="39"/>
      <c r="M205" s="39"/>
      <c r="N205" s="39"/>
    </row>
    <row r="206" spans="10:14" x14ac:dyDescent="0.35">
      <c r="J206" s="39"/>
      <c r="K206" s="39"/>
      <c r="L206" s="39"/>
      <c r="M206" s="39"/>
      <c r="N206" s="39"/>
    </row>
    <row r="207" spans="10:14" x14ac:dyDescent="0.35">
      <c r="J207" s="39"/>
      <c r="K207" s="39"/>
      <c r="L207" s="39"/>
      <c r="M207" s="39"/>
      <c r="N207" s="39"/>
    </row>
    <row r="208" spans="10:14" x14ac:dyDescent="0.35">
      <c r="J208" s="39"/>
      <c r="K208" s="39"/>
      <c r="L208" s="39"/>
      <c r="M208" s="39"/>
      <c r="N208" s="39"/>
    </row>
    <row r="209" spans="10:14" x14ac:dyDescent="0.35">
      <c r="J209" s="39"/>
      <c r="K209" s="39"/>
      <c r="L209" s="39"/>
      <c r="M209" s="39"/>
      <c r="N209" s="39"/>
    </row>
    <row r="210" spans="10:14" x14ac:dyDescent="0.35">
      <c r="J210" s="39"/>
      <c r="K210" s="39"/>
      <c r="L210" s="39"/>
      <c r="M210" s="39"/>
      <c r="N210" s="39"/>
    </row>
    <row r="211" spans="10:14" x14ac:dyDescent="0.35">
      <c r="J211" s="39"/>
      <c r="K211" s="39"/>
      <c r="L211" s="39"/>
      <c r="M211" s="39"/>
      <c r="N211" s="39"/>
    </row>
    <row r="212" spans="10:14" x14ac:dyDescent="0.35">
      <c r="J212" s="39"/>
      <c r="K212" s="39"/>
      <c r="L212" s="39"/>
      <c r="M212" s="39"/>
      <c r="N212" s="39"/>
    </row>
    <row r="213" spans="10:14" x14ac:dyDescent="0.35">
      <c r="J213" s="39"/>
      <c r="K213" s="39"/>
      <c r="L213" s="39"/>
      <c r="M213" s="39"/>
      <c r="N213" s="39"/>
    </row>
    <row r="214" spans="10:14" x14ac:dyDescent="0.35">
      <c r="J214" s="39"/>
      <c r="K214" s="39"/>
      <c r="L214" s="39"/>
      <c r="M214" s="39"/>
      <c r="N214" s="39"/>
    </row>
    <row r="215" spans="10:14" x14ac:dyDescent="0.35">
      <c r="J215" s="39"/>
      <c r="K215" s="39"/>
      <c r="L215" s="39"/>
      <c r="M215" s="39"/>
      <c r="N215" s="39"/>
    </row>
    <row r="216" spans="10:14" x14ac:dyDescent="0.35">
      <c r="J216" s="39"/>
      <c r="K216" s="39"/>
      <c r="L216" s="39"/>
      <c r="M216" s="39"/>
      <c r="N216" s="39"/>
    </row>
    <row r="217" spans="10:14" x14ac:dyDescent="0.35">
      <c r="J217" s="39"/>
      <c r="K217" s="39"/>
      <c r="L217" s="39"/>
      <c r="M217" s="39"/>
      <c r="N217" s="39"/>
    </row>
    <row r="218" spans="10:14" x14ac:dyDescent="0.35">
      <c r="J218" s="39"/>
      <c r="K218" s="39"/>
      <c r="L218" s="39"/>
      <c r="M218" s="39"/>
      <c r="N218" s="39"/>
    </row>
  </sheetData>
  <sheetProtection sheet="1" objects="1" scenarios="1"/>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Performance2"/>
  <dimension ref="A1:N218"/>
  <sheetViews>
    <sheetView showGridLines="0" showRowColHeaders="0" zoomScaleNormal="100" workbookViewId="0">
      <pane ySplit="4" topLeftCell="A118" activePane="bottomLeft" state="frozen"/>
      <selection pane="bottomLeft"/>
    </sheetView>
  </sheetViews>
  <sheetFormatPr defaultColWidth="9.1796875" defaultRowHeight="14.5" x14ac:dyDescent="0.35"/>
  <cols>
    <col min="1" max="1" width="10.1796875" bestFit="1" customWidth="1"/>
    <col min="2" max="2" width="16" bestFit="1" customWidth="1"/>
    <col min="3" max="3" width="9.1796875" bestFit="1" customWidth="1"/>
    <col min="4" max="4" width="8.1796875" bestFit="1" customWidth="1"/>
    <col min="5" max="5" width="11.81640625" bestFit="1" customWidth="1"/>
    <col min="6" max="6" width="15.1796875" bestFit="1" customWidth="1"/>
    <col min="7" max="7" width="16.453125" bestFit="1" customWidth="1"/>
    <col min="8" max="8" width="16.453125" customWidth="1"/>
    <col min="9" max="9" width="11.1796875" bestFit="1" customWidth="1"/>
    <col min="10" max="10" width="11" bestFit="1" customWidth="1"/>
    <col min="11" max="11" width="14.1796875" bestFit="1" customWidth="1"/>
    <col min="12" max="12" width="18.81640625" bestFit="1" customWidth="1"/>
    <col min="13" max="13" width="25.453125" customWidth="1"/>
    <col min="14" max="14" width="11.54296875" bestFit="1" customWidth="1"/>
  </cols>
  <sheetData>
    <row r="1" spans="1:14" ht="28.5" x14ac:dyDescent="0.65">
      <c r="A1" s="1" t="s">
        <v>203</v>
      </c>
    </row>
    <row r="2" spans="1:14" x14ac:dyDescent="0.35">
      <c r="N2" s="39"/>
    </row>
    <row r="4" spans="1:14" x14ac:dyDescent="0.35">
      <c r="A4" s="10" t="s">
        <v>619</v>
      </c>
      <c r="M4" s="10" t="s">
        <v>494</v>
      </c>
    </row>
    <row r="5" spans="1:14" x14ac:dyDescent="0.35">
      <c r="M5" t="s">
        <v>466</v>
      </c>
    </row>
    <row r="6" spans="1:14" ht="43.5" x14ac:dyDescent="0.35">
      <c r="A6" s="8" t="s">
        <v>2</v>
      </c>
      <c r="B6" s="8" t="s">
        <v>3</v>
      </c>
      <c r="C6" s="8" t="s">
        <v>4</v>
      </c>
      <c r="D6" s="8" t="s">
        <v>5</v>
      </c>
      <c r="E6" s="9" t="s">
        <v>620</v>
      </c>
      <c r="F6" s="9" t="s">
        <v>336</v>
      </c>
      <c r="G6" s="9" t="s">
        <v>337</v>
      </c>
      <c r="H6" s="9" t="s">
        <v>338</v>
      </c>
      <c r="I6" s="9" t="str" cm="1">
        <f t="array" aca="1" ref="I6:L6" ca="1">"NCalls"&amp;CHAR(10)&amp;E6:H6</f>
        <v>NCalls
CSVRead
v0.14</v>
      </c>
      <c r="J6" s="9" t="str">
        <f ca="1"/>
        <v>NCalls
sdkn104
v1.9</v>
      </c>
      <c r="K6" s="9" t="str">
        <f ca="1"/>
        <v>NCalls
ws_garcia
v3.1.5</v>
      </c>
      <c r="L6" s="41" t="str">
        <f ca="1"/>
        <v>NCalls
CSV.jl
v0.8.5+</v>
      </c>
      <c r="M6" s="8" t="s">
        <v>6</v>
      </c>
      <c r="N6" s="8" t="s">
        <v>7</v>
      </c>
    </row>
    <row r="7" spans="1:14" x14ac:dyDescent="0.35">
      <c r="A7">
        <f ca="1">LEN(B7)</f>
        <v>1</v>
      </c>
      <c r="B7" t="s">
        <v>8</v>
      </c>
      <c r="C7" s="39">
        <v>1</v>
      </c>
      <c r="D7">
        <v>1</v>
      </c>
      <c r="E7">
        <v>2.3620932067359727E-4</v>
      </c>
      <c r="F7">
        <v>1.7788735991792139E-4</v>
      </c>
      <c r="G7">
        <v>3.1746283810704001E-3</v>
      </c>
      <c r="H7">
        <v>2.8878364329444379E-4</v>
      </c>
      <c r="I7" s="39">
        <v>21168</v>
      </c>
      <c r="J7" s="39">
        <v>28109</v>
      </c>
      <c r="K7" s="39">
        <v>1575</v>
      </c>
      <c r="L7" s="39">
        <v>17314</v>
      </c>
      <c r="M7" s="42" t="s">
        <v>339</v>
      </c>
      <c r="N7" s="39">
        <v>3</v>
      </c>
    </row>
    <row r="8" spans="1:14" x14ac:dyDescent="0.35">
      <c r="A8">
        <f t="shared" ref="A8:A28" ca="1" si="0">LEN(B8)</f>
        <v>1</v>
      </c>
      <c r="B8" t="s">
        <v>8</v>
      </c>
      <c r="C8" s="39">
        <v>2</v>
      </c>
      <c r="D8">
        <v>1</v>
      </c>
      <c r="E8">
        <v>2.4344749988395757E-4</v>
      </c>
      <c r="F8">
        <v>1.6609544911356993E-4</v>
      </c>
      <c r="G8">
        <v>3.3538761234196998E-3</v>
      </c>
      <c r="H8">
        <v>2.8235825615541E-4</v>
      </c>
      <c r="I8" s="39">
        <v>20539</v>
      </c>
      <c r="J8" s="39">
        <v>30104</v>
      </c>
      <c r="K8" s="39">
        <v>1491</v>
      </c>
      <c r="L8" s="39">
        <v>17708</v>
      </c>
      <c r="M8" s="43" t="s">
        <v>340</v>
      </c>
      <c r="N8" s="39">
        <v>6</v>
      </c>
    </row>
    <row r="9" spans="1:14" x14ac:dyDescent="0.35">
      <c r="A9">
        <f t="shared" ca="1" si="0"/>
        <v>1</v>
      </c>
      <c r="B9" t="s">
        <v>8</v>
      </c>
      <c r="C9" s="39">
        <v>4</v>
      </c>
      <c r="D9">
        <v>1</v>
      </c>
      <c r="E9">
        <v>3.0516230088860699E-4</v>
      </c>
      <c r="F9">
        <v>1.6982920996937894E-4</v>
      </c>
      <c r="G9">
        <v>3.0536229548218485E-3</v>
      </c>
      <c r="H9">
        <v>3.2488628979857048E-4</v>
      </c>
      <c r="I9" s="39">
        <v>16385</v>
      </c>
      <c r="J9" s="39">
        <v>29442</v>
      </c>
      <c r="K9" s="39">
        <v>1638</v>
      </c>
      <c r="L9" s="39">
        <v>15390</v>
      </c>
      <c r="M9" s="43" t="s">
        <v>341</v>
      </c>
      <c r="N9" s="39">
        <v>12</v>
      </c>
    </row>
    <row r="10" spans="1:14" x14ac:dyDescent="0.35">
      <c r="A10">
        <f t="shared" ca="1" si="0"/>
        <v>1</v>
      </c>
      <c r="B10" t="s">
        <v>8</v>
      </c>
      <c r="C10" s="39">
        <v>8</v>
      </c>
      <c r="D10">
        <v>1</v>
      </c>
      <c r="E10">
        <v>2.565562955389089E-4</v>
      </c>
      <c r="F10">
        <v>1.805893491737128E-4</v>
      </c>
      <c r="G10">
        <v>3.2127356456081858E-3</v>
      </c>
      <c r="H10">
        <v>2.8963679545849504E-4</v>
      </c>
      <c r="I10" s="39">
        <v>19490</v>
      </c>
      <c r="J10" s="39">
        <v>27688</v>
      </c>
      <c r="K10" s="39">
        <v>1557</v>
      </c>
      <c r="L10" s="39">
        <v>17263</v>
      </c>
      <c r="M10" s="43" t="s">
        <v>342</v>
      </c>
      <c r="N10" s="39">
        <v>24</v>
      </c>
    </row>
    <row r="11" spans="1:14" x14ac:dyDescent="0.35">
      <c r="A11">
        <f t="shared" ca="1" si="0"/>
        <v>1</v>
      </c>
      <c r="B11" t="s">
        <v>8</v>
      </c>
      <c r="C11" s="39">
        <v>16</v>
      </c>
      <c r="D11">
        <v>1</v>
      </c>
      <c r="E11">
        <v>2.7612618180502044E-4</v>
      </c>
      <c r="F11">
        <v>1.9317809372889326E-4</v>
      </c>
      <c r="G11">
        <v>3.4226413414935332E-3</v>
      </c>
      <c r="H11">
        <v>2.9238056254020232E-4</v>
      </c>
      <c r="I11" s="39">
        <v>18108</v>
      </c>
      <c r="J11" s="39">
        <v>25883</v>
      </c>
      <c r="K11" s="39">
        <v>1461</v>
      </c>
      <c r="L11" s="39">
        <v>17101</v>
      </c>
      <c r="M11" s="43" t="s">
        <v>343</v>
      </c>
      <c r="N11" s="39">
        <v>48</v>
      </c>
    </row>
    <row r="12" spans="1:14" x14ac:dyDescent="0.35">
      <c r="A12">
        <f t="shared" ca="1" si="0"/>
        <v>1</v>
      </c>
      <c r="B12" t="s">
        <v>8</v>
      </c>
      <c r="C12" s="39">
        <v>32</v>
      </c>
      <c r="D12">
        <v>1</v>
      </c>
      <c r="E12">
        <v>3.159932507593062E-4</v>
      </c>
      <c r="F12">
        <v>2.157478641712518E-4</v>
      </c>
      <c r="G12">
        <v>3.0829500000459933E-3</v>
      </c>
      <c r="H12">
        <v>2.9631385563588954E-4</v>
      </c>
      <c r="I12" s="39">
        <v>15824</v>
      </c>
      <c r="J12" s="39">
        <v>23176</v>
      </c>
      <c r="K12" s="39">
        <v>1622</v>
      </c>
      <c r="L12" s="39">
        <v>16874</v>
      </c>
      <c r="M12" s="43" t="s">
        <v>344</v>
      </c>
      <c r="N12" s="39">
        <v>96</v>
      </c>
    </row>
    <row r="13" spans="1:14" x14ac:dyDescent="0.35">
      <c r="A13">
        <f t="shared" ca="1" si="0"/>
        <v>1</v>
      </c>
      <c r="B13" t="s">
        <v>8</v>
      </c>
      <c r="C13" s="39">
        <v>64</v>
      </c>
      <c r="D13">
        <v>1</v>
      </c>
      <c r="E13">
        <v>3.8580754629902566E-4</v>
      </c>
      <c r="F13">
        <v>2.6951056432928885E-4</v>
      </c>
      <c r="G13">
        <v>3.2754400132081248E-3</v>
      </c>
      <c r="H13">
        <v>3.0244374546334384E-4</v>
      </c>
      <c r="I13" s="39">
        <v>12960</v>
      </c>
      <c r="J13" s="39">
        <v>18553</v>
      </c>
      <c r="K13" s="39">
        <v>1527</v>
      </c>
      <c r="L13" s="39">
        <v>16532</v>
      </c>
      <c r="M13" s="43" t="s">
        <v>345</v>
      </c>
      <c r="N13" s="39">
        <v>192</v>
      </c>
    </row>
    <row r="14" spans="1:14" x14ac:dyDescent="0.35">
      <c r="A14">
        <f t="shared" ca="1" si="0"/>
        <v>1</v>
      </c>
      <c r="B14" t="s">
        <v>8</v>
      </c>
      <c r="C14" s="39">
        <v>128</v>
      </c>
      <c r="D14">
        <v>1</v>
      </c>
      <c r="E14">
        <v>5.1333272763968779E-4</v>
      </c>
      <c r="F14">
        <v>3.7753630804636986E-4</v>
      </c>
      <c r="G14">
        <v>3.760159323237052E-3</v>
      </c>
      <c r="H14">
        <v>3.0669201987364289E-4</v>
      </c>
      <c r="I14" s="39">
        <v>9741</v>
      </c>
      <c r="J14" s="39">
        <v>13245</v>
      </c>
      <c r="K14" s="39">
        <v>1330</v>
      </c>
      <c r="L14" s="39">
        <v>16303</v>
      </c>
      <c r="M14" s="43" t="s">
        <v>346</v>
      </c>
      <c r="N14" s="39">
        <v>384</v>
      </c>
    </row>
    <row r="15" spans="1:14" x14ac:dyDescent="0.35">
      <c r="A15">
        <f t="shared" ca="1" si="0"/>
        <v>1</v>
      </c>
      <c r="B15" t="s">
        <v>8</v>
      </c>
      <c r="C15" s="39">
        <v>256</v>
      </c>
      <c r="D15">
        <v>1</v>
      </c>
      <c r="E15">
        <v>7.8471732305685198E-4</v>
      </c>
      <c r="F15">
        <v>5.8366261234347593E-4</v>
      </c>
      <c r="G15">
        <v>4.8373464215276636E-3</v>
      </c>
      <c r="H15">
        <v>2.8933510792199528E-4</v>
      </c>
      <c r="I15" s="39">
        <v>6373</v>
      </c>
      <c r="J15" s="39">
        <v>8567</v>
      </c>
      <c r="K15" s="39">
        <v>1034</v>
      </c>
      <c r="L15" s="39">
        <v>17281</v>
      </c>
      <c r="M15" s="43" t="s">
        <v>347</v>
      </c>
      <c r="N15" s="39">
        <v>768</v>
      </c>
    </row>
    <row r="16" spans="1:14" x14ac:dyDescent="0.35">
      <c r="A16">
        <f t="shared" ca="1" si="0"/>
        <v>1</v>
      </c>
      <c r="B16" t="s">
        <v>8</v>
      </c>
      <c r="C16" s="39">
        <v>512</v>
      </c>
      <c r="D16">
        <v>1</v>
      </c>
      <c r="E16">
        <v>1.3411116116842793E-3</v>
      </c>
      <c r="F16">
        <v>1.2334565614011519E-3</v>
      </c>
      <c r="G16">
        <v>7.0273278090119198E-3</v>
      </c>
      <c r="H16">
        <v>3.1281281281281281E-4</v>
      </c>
      <c r="I16" s="39">
        <v>3729</v>
      </c>
      <c r="J16" s="39">
        <v>4054</v>
      </c>
      <c r="K16" s="39">
        <v>712</v>
      </c>
      <c r="L16" s="39">
        <v>15984</v>
      </c>
      <c r="M16" s="43" t="s">
        <v>348</v>
      </c>
      <c r="N16" s="39">
        <v>1536</v>
      </c>
    </row>
    <row r="17" spans="1:14" x14ac:dyDescent="0.35">
      <c r="A17">
        <f t="shared" ca="1" si="0"/>
        <v>1</v>
      </c>
      <c r="B17" t="s">
        <v>8</v>
      </c>
      <c r="C17" s="39">
        <v>1024</v>
      </c>
      <c r="D17">
        <v>1</v>
      </c>
      <c r="E17">
        <v>2.7664959071661485E-3</v>
      </c>
      <c r="F17">
        <v>1.9027285769197641E-3</v>
      </c>
      <c r="G17">
        <v>9.4026680453680456E-3</v>
      </c>
      <c r="H17">
        <v>3.6791758646063282E-4</v>
      </c>
      <c r="I17" s="39">
        <v>1808</v>
      </c>
      <c r="J17" s="39">
        <v>2628</v>
      </c>
      <c r="K17" s="39">
        <v>532</v>
      </c>
      <c r="L17" s="39">
        <v>13590</v>
      </c>
      <c r="M17" s="43" t="s">
        <v>349</v>
      </c>
      <c r="N17" s="39">
        <v>3072</v>
      </c>
    </row>
    <row r="18" spans="1:14" x14ac:dyDescent="0.35">
      <c r="A18">
        <f t="shared" ca="1" si="0"/>
        <v>1</v>
      </c>
      <c r="B18" t="s">
        <v>8</v>
      </c>
      <c r="C18" s="39">
        <v>2048</v>
      </c>
      <c r="D18">
        <v>1</v>
      </c>
      <c r="E18">
        <v>4.6987171831405217E-3</v>
      </c>
      <c r="F18">
        <v>3.7344258401718175E-3</v>
      </c>
      <c r="G18">
        <v>1.5208016717268612E-2</v>
      </c>
      <c r="H18">
        <v>5.0926869016092895E-4</v>
      </c>
      <c r="I18" s="39">
        <v>1065</v>
      </c>
      <c r="J18" s="39">
        <v>1339</v>
      </c>
      <c r="K18" s="39">
        <v>329</v>
      </c>
      <c r="L18" s="39">
        <v>9818</v>
      </c>
      <c r="M18" s="43" t="s">
        <v>350</v>
      </c>
      <c r="N18" s="39">
        <v>6144</v>
      </c>
    </row>
    <row r="19" spans="1:14" x14ac:dyDescent="0.35">
      <c r="A19">
        <f t="shared" ca="1" si="0"/>
        <v>1</v>
      </c>
      <c r="B19" t="s">
        <v>8</v>
      </c>
      <c r="C19" s="39">
        <v>4096</v>
      </c>
      <c r="D19">
        <v>1</v>
      </c>
      <c r="E19">
        <v>9.5013796963306606E-3</v>
      </c>
      <c r="F19">
        <v>7.6593704440361416E-3</v>
      </c>
      <c r="G19">
        <v>2.8360528813538243E-2</v>
      </c>
      <c r="H19">
        <v>9.6469226316804938E-4</v>
      </c>
      <c r="I19" s="39">
        <v>527</v>
      </c>
      <c r="J19" s="39">
        <v>653</v>
      </c>
      <c r="K19" s="39">
        <v>177</v>
      </c>
      <c r="L19" s="39">
        <v>5183</v>
      </c>
      <c r="M19" s="43" t="s">
        <v>351</v>
      </c>
      <c r="N19" s="39">
        <v>12288</v>
      </c>
    </row>
    <row r="20" spans="1:14" x14ac:dyDescent="0.35">
      <c r="A20">
        <f t="shared" ca="1" si="0"/>
        <v>1</v>
      </c>
      <c r="B20" t="s">
        <v>8</v>
      </c>
      <c r="C20" s="39">
        <v>8192</v>
      </c>
      <c r="D20">
        <v>1</v>
      </c>
      <c r="E20">
        <v>1.8263946182348511E-2</v>
      </c>
      <c r="F20">
        <v>1.6059167092493453E-2</v>
      </c>
      <c r="G20">
        <v>5.4838571740496576E-2</v>
      </c>
      <c r="H20">
        <v>1.5142337976983646E-3</v>
      </c>
      <c r="I20" s="39">
        <v>275</v>
      </c>
      <c r="J20" s="39">
        <v>313</v>
      </c>
      <c r="K20" s="39">
        <v>92</v>
      </c>
      <c r="L20" s="39">
        <v>3302</v>
      </c>
      <c r="M20" s="43" t="s">
        <v>352</v>
      </c>
      <c r="N20" s="39">
        <v>24576</v>
      </c>
    </row>
    <row r="21" spans="1:14" x14ac:dyDescent="0.35">
      <c r="A21">
        <f t="shared" ca="1" si="0"/>
        <v>1</v>
      </c>
      <c r="B21" t="s">
        <v>8</v>
      </c>
      <c r="C21" s="39">
        <v>16384</v>
      </c>
      <c r="D21">
        <v>1</v>
      </c>
      <c r="E21">
        <v>4.119097131121232E-2</v>
      </c>
      <c r="F21">
        <v>3.0948183332558398E-2</v>
      </c>
      <c r="G21">
        <v>0.1074850170258829</v>
      </c>
      <c r="H21">
        <v>2.7948574622694241E-3</v>
      </c>
      <c r="I21" s="39">
        <v>122</v>
      </c>
      <c r="J21" s="39">
        <v>162</v>
      </c>
      <c r="K21" s="39">
        <v>47</v>
      </c>
      <c r="L21" s="39">
        <v>1789</v>
      </c>
      <c r="M21" s="43" t="s">
        <v>353</v>
      </c>
      <c r="N21" s="39">
        <v>49152</v>
      </c>
    </row>
    <row r="22" spans="1:14" x14ac:dyDescent="0.35">
      <c r="A22">
        <f t="shared" ca="1" si="0"/>
        <v>1</v>
      </c>
      <c r="B22" t="s">
        <v>8</v>
      </c>
      <c r="C22" s="39">
        <v>32768</v>
      </c>
      <c r="D22">
        <v>1</v>
      </c>
      <c r="E22">
        <v>8.483185084789234E-2</v>
      </c>
      <c r="F22">
        <v>6.5007954545609356E-2</v>
      </c>
      <c r="G22">
        <v>0.21044232916513769</v>
      </c>
      <c r="H22">
        <v>4.3449176072452916E-3</v>
      </c>
      <c r="I22" s="39">
        <v>59</v>
      </c>
      <c r="J22" s="39">
        <v>77</v>
      </c>
      <c r="K22" s="39">
        <v>24</v>
      </c>
      <c r="L22" s="39">
        <v>1151</v>
      </c>
      <c r="M22" s="43" t="s">
        <v>354</v>
      </c>
      <c r="N22" s="39">
        <v>98304</v>
      </c>
    </row>
    <row r="23" spans="1:14" x14ac:dyDescent="0.35">
      <c r="A23">
        <f t="shared" ca="1" si="0"/>
        <v>1</v>
      </c>
      <c r="B23" t="s">
        <v>8</v>
      </c>
      <c r="C23" s="39">
        <v>65536</v>
      </c>
      <c r="D23">
        <v>1</v>
      </c>
      <c r="E23">
        <v>0.15746688437502598</v>
      </c>
      <c r="F23">
        <v>0.1318330684198851</v>
      </c>
      <c r="G23">
        <v>0.4146465846301558</v>
      </c>
      <c r="H23">
        <v>7.7838256236739331E-3</v>
      </c>
      <c r="I23" s="39">
        <v>32</v>
      </c>
      <c r="J23" s="39">
        <v>38</v>
      </c>
      <c r="K23" s="39">
        <v>13</v>
      </c>
      <c r="L23" s="39">
        <v>643</v>
      </c>
      <c r="M23" s="43" t="s">
        <v>355</v>
      </c>
      <c r="N23" s="39">
        <v>196608</v>
      </c>
    </row>
    <row r="24" spans="1:14" x14ac:dyDescent="0.35">
      <c r="A24">
        <f t="shared" ca="1" si="0"/>
        <v>1</v>
      </c>
      <c r="B24" t="s">
        <v>8</v>
      </c>
      <c r="C24" s="39">
        <v>131072</v>
      </c>
      <c r="D24">
        <v>1</v>
      </c>
      <c r="E24">
        <v>0.33579163125250489</v>
      </c>
      <c r="F24">
        <v>0.26654290526762214</v>
      </c>
      <c r="G24">
        <v>0.79904467140191371</v>
      </c>
      <c r="H24">
        <v>1.6587458034553151E-2</v>
      </c>
      <c r="I24" s="39">
        <v>16</v>
      </c>
      <c r="J24" s="39">
        <v>19</v>
      </c>
      <c r="K24" s="39">
        <v>7</v>
      </c>
      <c r="L24" s="39">
        <v>303</v>
      </c>
      <c r="M24" s="43" t="s">
        <v>356</v>
      </c>
      <c r="N24" s="39">
        <v>393216</v>
      </c>
    </row>
    <row r="25" spans="1:14" x14ac:dyDescent="0.35">
      <c r="A25">
        <f t="shared" ca="1" si="0"/>
        <v>1</v>
      </c>
      <c r="B25" t="s">
        <v>8</v>
      </c>
      <c r="C25" s="39">
        <v>262144</v>
      </c>
      <c r="D25">
        <v>1</v>
      </c>
      <c r="E25">
        <v>0.68885573750594631</v>
      </c>
      <c r="F25">
        <v>0.54147479999810455</v>
      </c>
      <c r="G25">
        <v>1.5203334250254557</v>
      </c>
      <c r="H25">
        <v>3.0932098259160549E-2</v>
      </c>
      <c r="I25" s="39">
        <v>8</v>
      </c>
      <c r="J25" s="39">
        <v>10</v>
      </c>
      <c r="K25" s="39">
        <v>4</v>
      </c>
      <c r="L25" s="39">
        <v>162</v>
      </c>
      <c r="M25" s="43" t="s">
        <v>357</v>
      </c>
      <c r="N25" s="39">
        <v>786432</v>
      </c>
    </row>
    <row r="26" spans="1:14" x14ac:dyDescent="0.35">
      <c r="A26">
        <f t="shared" ca="1" si="0"/>
        <v>1</v>
      </c>
      <c r="B26" t="s">
        <v>8</v>
      </c>
      <c r="C26" s="39">
        <v>524288</v>
      </c>
      <c r="D26">
        <v>1</v>
      </c>
      <c r="E26">
        <v>1.3682665249798447</v>
      </c>
      <c r="F26">
        <v>1.0235714199952781</v>
      </c>
      <c r="G26">
        <v>2.9249743000837043</v>
      </c>
      <c r="H26">
        <v>6.2234569478918006E-2</v>
      </c>
      <c r="I26" s="39">
        <v>4</v>
      </c>
      <c r="J26" s="39">
        <v>5</v>
      </c>
      <c r="K26" s="39">
        <v>2</v>
      </c>
      <c r="L26" s="39">
        <v>81</v>
      </c>
      <c r="M26" s="43" t="s">
        <v>358</v>
      </c>
      <c r="N26" s="39">
        <v>1572864</v>
      </c>
    </row>
    <row r="27" spans="1:14" x14ac:dyDescent="0.35">
      <c r="A27">
        <f t="shared" ca="1" si="0"/>
        <v>1</v>
      </c>
      <c r="B27" t="s">
        <v>8</v>
      </c>
      <c r="C27" s="39">
        <v>1048576</v>
      </c>
      <c r="D27">
        <v>1</v>
      </c>
      <c r="E27">
        <v>2.5302046000724658</v>
      </c>
      <c r="F27">
        <v>2.0986578000398972</v>
      </c>
      <c r="G27">
        <v>5.565146999899298</v>
      </c>
      <c r="H27">
        <v>0.13415789604187012</v>
      </c>
      <c r="I27" s="39">
        <v>2</v>
      </c>
      <c r="J27" s="39">
        <v>3</v>
      </c>
      <c r="K27" s="39">
        <v>1</v>
      </c>
      <c r="L27" s="39">
        <v>38</v>
      </c>
      <c r="M27" s="43" t="s">
        <v>359</v>
      </c>
      <c r="N27" s="39">
        <v>3145728</v>
      </c>
    </row>
    <row r="28" spans="1:14" x14ac:dyDescent="0.35">
      <c r="A28">
        <f t="shared" ca="1" si="0"/>
        <v>1</v>
      </c>
      <c r="B28" t="s">
        <v>8</v>
      </c>
      <c r="C28" s="39">
        <v>2097152</v>
      </c>
      <c r="D28">
        <v>1</v>
      </c>
      <c r="E28">
        <v>4.9553977499017492</v>
      </c>
      <c r="F28">
        <v>4.1105210999958217</v>
      </c>
      <c r="G28">
        <v>11.112574700033292</v>
      </c>
      <c r="H28">
        <v>0.27861110369364422</v>
      </c>
      <c r="I28" s="39">
        <v>2</v>
      </c>
      <c r="J28" s="39">
        <v>2</v>
      </c>
      <c r="K28" s="39">
        <v>1</v>
      </c>
      <c r="L28" s="39">
        <v>18</v>
      </c>
      <c r="M28" s="43" t="s">
        <v>360</v>
      </c>
      <c r="N28" s="39">
        <v>6291456</v>
      </c>
    </row>
    <row r="29" spans="1:14" x14ac:dyDescent="0.35">
      <c r="I29" s="39"/>
      <c r="J29" s="39"/>
      <c r="K29" s="39"/>
      <c r="L29" s="39"/>
    </row>
    <row r="30" spans="1:14" x14ac:dyDescent="0.35">
      <c r="N30">
        <f ca="1">N28/1000000/E28</f>
        <v>1.2696167527873501</v>
      </c>
    </row>
    <row r="31" spans="1:14" x14ac:dyDescent="0.35">
      <c r="I31" s="39"/>
      <c r="J31" s="39"/>
      <c r="K31" s="39"/>
      <c r="L31" s="39"/>
      <c r="M31" s="10" t="s">
        <v>493</v>
      </c>
      <c r="N31" s="39">
        <f ca="1">C28*D28/E28</f>
        <v>423205.58426245005</v>
      </c>
    </row>
    <row r="32" spans="1:14" x14ac:dyDescent="0.35">
      <c r="I32" s="39"/>
      <c r="J32" s="39"/>
      <c r="K32" s="39"/>
      <c r="L32" s="39"/>
      <c r="M32" t="s">
        <v>499</v>
      </c>
    </row>
    <row r="33" spans="1:14" ht="43.5" x14ac:dyDescent="0.35">
      <c r="A33" s="8" t="s">
        <v>2</v>
      </c>
      <c r="B33" s="8" t="s">
        <v>3</v>
      </c>
      <c r="C33" s="8" t="s">
        <v>4</v>
      </c>
      <c r="D33" s="8" t="s">
        <v>5</v>
      </c>
      <c r="E33" s="9" t="s">
        <v>620</v>
      </c>
      <c r="F33" s="9" t="s">
        <v>336</v>
      </c>
      <c r="G33" s="9" t="s">
        <v>337</v>
      </c>
      <c r="H33" s="9" t="s">
        <v>338</v>
      </c>
      <c r="I33" s="9" t="str" cm="1">
        <f t="array" aca="1" ref="I33:L33" ca="1">"NCalls"&amp;CHAR(10)&amp;E33:H33</f>
        <v>NCalls
CSVRead
v0.14</v>
      </c>
      <c r="J33" s="9" t="str">
        <f ca="1"/>
        <v>NCalls
sdkn104
v1.9</v>
      </c>
      <c r="K33" s="9" t="str">
        <f ca="1"/>
        <v>NCalls
ws_garcia
v3.1.5</v>
      </c>
      <c r="L33" s="41" t="str">
        <f ca="1"/>
        <v>NCalls
CSV.jl
v0.8.5+</v>
      </c>
      <c r="M33" s="8" t="s">
        <v>6</v>
      </c>
      <c r="N33" s="8" t="s">
        <v>7</v>
      </c>
    </row>
    <row r="34" spans="1:14" x14ac:dyDescent="0.35">
      <c r="A34">
        <f ca="1">LEN(B34)</f>
        <v>32</v>
      </c>
      <c r="B34" t="str">
        <f ca="1">REPT("x",32)</f>
        <v>xxxxxxxxxxxxxxxxxxxxxxxxxxxxxxxx</v>
      </c>
      <c r="C34" s="39">
        <v>1</v>
      </c>
      <c r="D34">
        <v>1</v>
      </c>
      <c r="E34">
        <v>2.3386839102479734E-4</v>
      </c>
      <c r="F34">
        <v>1.6191863018170076E-4</v>
      </c>
      <c r="G34">
        <v>3.0726527641309971E-3</v>
      </c>
      <c r="H34">
        <v>3.4204405527431931E-4</v>
      </c>
      <c r="I34" s="39">
        <v>21380</v>
      </c>
      <c r="J34" s="39">
        <v>30880</v>
      </c>
      <c r="K34" s="39">
        <v>1628</v>
      </c>
      <c r="L34" s="39">
        <v>14618</v>
      </c>
      <c r="M34" s="39" t="s">
        <v>361</v>
      </c>
      <c r="N34" s="39">
        <v>34</v>
      </c>
    </row>
    <row r="35" spans="1:14" x14ac:dyDescent="0.35">
      <c r="A35">
        <f t="shared" ref="A35:A54" ca="1" si="1">LEN(B35)</f>
        <v>32</v>
      </c>
      <c r="B35" t="str">
        <f t="shared" ref="B35:B54" ca="1" si="2">REPT("x",32)</f>
        <v>xxxxxxxxxxxxxxxxxxxxxxxxxxxxxxxx</v>
      </c>
      <c r="C35" s="39">
        <v>2</v>
      </c>
      <c r="D35">
        <v>1</v>
      </c>
      <c r="E35">
        <v>2.3889661728988709E-4</v>
      </c>
      <c r="F35">
        <v>1.6211870824842659E-4</v>
      </c>
      <c r="G35">
        <v>2.7165319391165592E-3</v>
      </c>
      <c r="H35">
        <v>2.94681174104227E-4</v>
      </c>
      <c r="I35" s="39">
        <v>20930</v>
      </c>
      <c r="J35" s="39">
        <v>30842</v>
      </c>
      <c r="K35" s="39">
        <v>1841</v>
      </c>
      <c r="L35" s="39">
        <v>17015</v>
      </c>
      <c r="M35" s="39" t="s">
        <v>362</v>
      </c>
      <c r="N35" s="39">
        <v>68</v>
      </c>
    </row>
    <row r="36" spans="1:14" x14ac:dyDescent="0.35">
      <c r="A36">
        <f t="shared" ca="1" si="1"/>
        <v>32</v>
      </c>
      <c r="B36" t="str">
        <f t="shared" ca="1" si="2"/>
        <v>xxxxxxxxxxxxxxxxxxxxxxxxxxxxxxxx</v>
      </c>
      <c r="C36" s="39">
        <v>4</v>
      </c>
      <c r="D36">
        <v>1</v>
      </c>
      <c r="E36">
        <v>2.4330552284128199E-4</v>
      </c>
      <c r="F36">
        <v>1.7304604948482354E-4</v>
      </c>
      <c r="G36">
        <v>2.8563655625926656E-3</v>
      </c>
      <c r="H36">
        <v>2.7922947669015922E-4</v>
      </c>
      <c r="I36" s="39">
        <v>20551</v>
      </c>
      <c r="J36" s="39">
        <v>28895</v>
      </c>
      <c r="K36" s="39">
        <v>1751</v>
      </c>
      <c r="L36" s="39">
        <v>17910</v>
      </c>
      <c r="M36" s="39" t="s">
        <v>363</v>
      </c>
      <c r="N36" s="39">
        <v>136</v>
      </c>
    </row>
    <row r="37" spans="1:14" x14ac:dyDescent="0.35">
      <c r="A37">
        <f t="shared" ca="1" si="1"/>
        <v>32</v>
      </c>
      <c r="B37" t="str">
        <f t="shared" ca="1" si="2"/>
        <v>xxxxxxxxxxxxxxxxxxxxxxxxxxxxxxxx</v>
      </c>
      <c r="C37" s="39">
        <v>8</v>
      </c>
      <c r="D37">
        <v>1</v>
      </c>
      <c r="E37">
        <v>2.714004722339783E-4</v>
      </c>
      <c r="F37">
        <v>1.9924331938506098E-4</v>
      </c>
      <c r="G37">
        <v>2.8386681610728941E-3</v>
      </c>
      <c r="H37">
        <v>2.8538812785388126E-4</v>
      </c>
      <c r="I37" s="39">
        <v>18423</v>
      </c>
      <c r="J37" s="39">
        <v>25095</v>
      </c>
      <c r="K37" s="39">
        <v>1762</v>
      </c>
      <c r="L37" s="39">
        <v>17520</v>
      </c>
      <c r="M37" s="39" t="s">
        <v>364</v>
      </c>
      <c r="N37" s="39">
        <v>272</v>
      </c>
    </row>
    <row r="38" spans="1:14" x14ac:dyDescent="0.35">
      <c r="A38">
        <f t="shared" ca="1" si="1"/>
        <v>32</v>
      </c>
      <c r="B38" t="str">
        <f t="shared" ca="1" si="2"/>
        <v>xxxxxxxxxxxxxxxxxxxxxxxxxxxxxxxx</v>
      </c>
      <c r="C38" s="39">
        <v>16</v>
      </c>
      <c r="D38">
        <v>1</v>
      </c>
      <c r="E38">
        <v>2.9879737675161033E-4</v>
      </c>
      <c r="F38">
        <v>2.1473448572567163E-4</v>
      </c>
      <c r="G38">
        <v>2.8744047126283163E-3</v>
      </c>
      <c r="H38">
        <v>2.9453345900094249E-4</v>
      </c>
      <c r="I38" s="39">
        <v>16735</v>
      </c>
      <c r="J38" s="39">
        <v>23285</v>
      </c>
      <c r="K38" s="39">
        <v>1740</v>
      </c>
      <c r="L38" s="39">
        <v>16976</v>
      </c>
      <c r="M38" s="39" t="s">
        <v>365</v>
      </c>
      <c r="N38" s="39">
        <v>544</v>
      </c>
    </row>
    <row r="39" spans="1:14" x14ac:dyDescent="0.35">
      <c r="A39">
        <f t="shared" ca="1" si="1"/>
        <v>32</v>
      </c>
      <c r="B39" t="str">
        <f t="shared" ca="1" si="2"/>
        <v>xxxxxxxxxxxxxxxxxxxxxxxxxxxxxxxx</v>
      </c>
      <c r="C39" s="39">
        <v>32</v>
      </c>
      <c r="D39">
        <v>1</v>
      </c>
      <c r="E39">
        <v>3.6390537806327001E-4</v>
      </c>
      <c r="F39">
        <v>2.8226547364527846E-4</v>
      </c>
      <c r="G39">
        <v>3.0003799640656807E-3</v>
      </c>
      <c r="H39">
        <v>2.9301453352086266E-4</v>
      </c>
      <c r="I39" s="39">
        <v>13741</v>
      </c>
      <c r="J39" s="39">
        <v>17714</v>
      </c>
      <c r="K39" s="39">
        <v>1667</v>
      </c>
      <c r="L39" s="39">
        <v>17064</v>
      </c>
      <c r="M39" s="39" t="s">
        <v>366</v>
      </c>
      <c r="N39" s="39">
        <v>1088</v>
      </c>
    </row>
    <row r="40" spans="1:14" x14ac:dyDescent="0.35">
      <c r="A40">
        <f t="shared" ca="1" si="1"/>
        <v>32</v>
      </c>
      <c r="B40" t="str">
        <f t="shared" ca="1" si="2"/>
        <v>xxxxxxxxxxxxxxxxxxxxxxxxxxxxxxxx</v>
      </c>
      <c r="C40" s="39">
        <v>64</v>
      </c>
      <c r="D40">
        <v>1</v>
      </c>
      <c r="E40">
        <v>4.8823766233471353E-4</v>
      </c>
      <c r="F40">
        <v>3.8370060620250887E-4</v>
      </c>
      <c r="G40">
        <v>3.3165067639658896E-3</v>
      </c>
      <c r="H40">
        <v>2.7915805929317177E-4</v>
      </c>
      <c r="I40" s="39">
        <v>10241</v>
      </c>
      <c r="J40" s="39">
        <v>13032</v>
      </c>
      <c r="K40" s="39">
        <v>1508</v>
      </c>
      <c r="L40" s="39">
        <v>17911</v>
      </c>
      <c r="M40" s="39" t="s">
        <v>367</v>
      </c>
      <c r="N40" s="39">
        <v>2176</v>
      </c>
    </row>
    <row r="41" spans="1:14" x14ac:dyDescent="0.35">
      <c r="A41">
        <f t="shared" ca="1" si="1"/>
        <v>32</v>
      </c>
      <c r="B41" t="str">
        <f t="shared" ca="1" si="2"/>
        <v>xxxxxxxxxxxxxxxxxxxxxxxxxxxxxxxx</v>
      </c>
      <c r="C41" s="39">
        <v>128</v>
      </c>
      <c r="D41">
        <v>1</v>
      </c>
      <c r="E41">
        <v>8.8653421988842867E-4</v>
      </c>
      <c r="F41">
        <v>5.9957923261533611E-4</v>
      </c>
      <c r="G41">
        <v>3.6182802459615916E-3</v>
      </c>
      <c r="H41">
        <v>3.0894710825506676E-4</v>
      </c>
      <c r="I41" s="39">
        <v>5640</v>
      </c>
      <c r="J41" s="39">
        <v>8340</v>
      </c>
      <c r="K41" s="39">
        <v>1382</v>
      </c>
      <c r="L41" s="39">
        <v>16184</v>
      </c>
      <c r="M41" s="39" t="s">
        <v>368</v>
      </c>
      <c r="N41" s="39">
        <v>4352</v>
      </c>
    </row>
    <row r="42" spans="1:14" x14ac:dyDescent="0.35">
      <c r="A42">
        <f t="shared" ca="1" si="1"/>
        <v>32</v>
      </c>
      <c r="B42" t="str">
        <f t="shared" ca="1" si="2"/>
        <v>xxxxxxxxxxxxxxxxxxxxxxxxxxxxxxxx</v>
      </c>
      <c r="C42" s="39">
        <v>256</v>
      </c>
      <c r="D42">
        <v>1</v>
      </c>
      <c r="E42">
        <v>1.2762446911204958E-3</v>
      </c>
      <c r="F42">
        <v>1.067860281837103E-3</v>
      </c>
      <c r="G42">
        <v>4.4772632050285432E-3</v>
      </c>
      <c r="H42">
        <v>3.9872408293460925E-4</v>
      </c>
      <c r="I42" s="39">
        <v>3918</v>
      </c>
      <c r="J42" s="39">
        <v>4683</v>
      </c>
      <c r="K42" s="39">
        <v>1117</v>
      </c>
      <c r="L42" s="39">
        <v>12540</v>
      </c>
      <c r="M42" s="39" t="s">
        <v>369</v>
      </c>
      <c r="N42" s="39">
        <v>8704</v>
      </c>
    </row>
    <row r="43" spans="1:14" x14ac:dyDescent="0.35">
      <c r="A43">
        <f t="shared" ca="1" si="1"/>
        <v>32</v>
      </c>
      <c r="B43" t="str">
        <f t="shared" ca="1" si="2"/>
        <v>xxxxxxxxxxxxxxxxxxxxxxxxxxxxxxxx</v>
      </c>
      <c r="C43" s="39">
        <v>512</v>
      </c>
      <c r="D43">
        <v>1</v>
      </c>
      <c r="E43">
        <v>2.2851206487118723E-3</v>
      </c>
      <c r="F43">
        <v>2.0490464973211935E-3</v>
      </c>
      <c r="G43">
        <v>6.1942912130455241E-3</v>
      </c>
      <c r="H43">
        <v>4.164584374479427E-4</v>
      </c>
      <c r="I43" s="39">
        <v>2189</v>
      </c>
      <c r="J43" s="39">
        <v>2441</v>
      </c>
      <c r="K43" s="39">
        <v>808</v>
      </c>
      <c r="L43" s="39">
        <v>12006</v>
      </c>
      <c r="M43" s="39" t="s">
        <v>370</v>
      </c>
      <c r="N43" s="39">
        <v>17408</v>
      </c>
    </row>
    <row r="44" spans="1:14" x14ac:dyDescent="0.35">
      <c r="A44">
        <f t="shared" ca="1" si="1"/>
        <v>32</v>
      </c>
      <c r="B44" t="str">
        <f t="shared" ca="1" si="2"/>
        <v>xxxxxxxxxxxxxxxxxxxxxxxxxxxxxxxx</v>
      </c>
      <c r="C44" s="39">
        <v>1024</v>
      </c>
      <c r="D44">
        <v>1</v>
      </c>
      <c r="E44">
        <v>4.3854290096286769E-3</v>
      </c>
      <c r="F44">
        <v>3.8296333079156429E-3</v>
      </c>
      <c r="G44">
        <v>9.2564232900477043E-3</v>
      </c>
      <c r="H44">
        <v>5.2537564358516337E-4</v>
      </c>
      <c r="I44" s="39">
        <v>1141</v>
      </c>
      <c r="J44" s="39">
        <v>1306</v>
      </c>
      <c r="K44" s="39">
        <v>541</v>
      </c>
      <c r="L44" s="39">
        <v>9517</v>
      </c>
      <c r="M44" s="39" t="s">
        <v>371</v>
      </c>
      <c r="N44" s="39">
        <v>34816</v>
      </c>
    </row>
    <row r="45" spans="1:14" x14ac:dyDescent="0.35">
      <c r="A45">
        <f t="shared" ca="1" si="1"/>
        <v>32</v>
      </c>
      <c r="B45" t="str">
        <f t="shared" ca="1" si="2"/>
        <v>xxxxxxxxxxxxxxxxxxxxxxxxxxxxxxxx</v>
      </c>
      <c r="C45" s="39">
        <v>2048</v>
      </c>
      <c r="D45">
        <v>1</v>
      </c>
      <c r="E45">
        <v>8.5822233277665361E-3</v>
      </c>
      <c r="F45">
        <v>8.3532050086375029E-3</v>
      </c>
      <c r="G45">
        <v>1.9847769841795697E-2</v>
      </c>
      <c r="H45">
        <v>7.1633237822349568E-4</v>
      </c>
      <c r="I45" s="39">
        <v>583</v>
      </c>
      <c r="J45" s="39">
        <v>599</v>
      </c>
      <c r="K45" s="39">
        <v>252</v>
      </c>
      <c r="L45" s="39">
        <v>6980</v>
      </c>
      <c r="M45" s="39" t="s">
        <v>372</v>
      </c>
      <c r="N45" s="39">
        <v>69632</v>
      </c>
    </row>
    <row r="46" spans="1:14" x14ac:dyDescent="0.35">
      <c r="A46">
        <f t="shared" ca="1" si="1"/>
        <v>32</v>
      </c>
      <c r="B46" t="str">
        <f t="shared" ca="1" si="2"/>
        <v>xxxxxxxxxxxxxxxxxxxxxxxxxxxxxxxx</v>
      </c>
      <c r="C46" s="39">
        <v>4096</v>
      </c>
      <c r="D46">
        <v>1</v>
      </c>
      <c r="E46">
        <v>1.7699053357174296E-2</v>
      </c>
      <c r="F46">
        <v>1.5359302454176674E-2</v>
      </c>
      <c r="G46">
        <v>3.0710014724601175E-2</v>
      </c>
      <c r="H46">
        <v>1.126887536623845E-3</v>
      </c>
      <c r="I46" s="39">
        <v>283</v>
      </c>
      <c r="J46" s="39">
        <v>326</v>
      </c>
      <c r="K46" s="39">
        <v>163</v>
      </c>
      <c r="L46" s="39">
        <v>4437</v>
      </c>
      <c r="M46" s="39" t="s">
        <v>373</v>
      </c>
      <c r="N46" s="39">
        <v>139264</v>
      </c>
    </row>
    <row r="47" spans="1:14" x14ac:dyDescent="0.35">
      <c r="A47">
        <f t="shared" ca="1" si="1"/>
        <v>32</v>
      </c>
      <c r="B47" t="str">
        <f t="shared" ca="1" si="2"/>
        <v>xxxxxxxxxxxxxxxxxxxxxxxxxxxxxxxx</v>
      </c>
      <c r="C47" s="39">
        <v>8192</v>
      </c>
      <c r="D47">
        <v>1</v>
      </c>
      <c r="E47">
        <v>3.8452722137537962E-2</v>
      </c>
      <c r="F47">
        <v>3.165965632954023E-2</v>
      </c>
      <c r="G47">
        <v>5.684861250020648E-2</v>
      </c>
      <c r="H47">
        <v>2.2231110466851126E-3</v>
      </c>
      <c r="I47" s="39">
        <v>131</v>
      </c>
      <c r="J47" s="39">
        <v>158</v>
      </c>
      <c r="K47" s="39">
        <v>88</v>
      </c>
      <c r="L47" s="39">
        <v>2250</v>
      </c>
      <c r="M47" s="39" t="s">
        <v>374</v>
      </c>
      <c r="N47" s="39">
        <v>278528</v>
      </c>
    </row>
    <row r="48" spans="1:14" x14ac:dyDescent="0.35">
      <c r="A48">
        <f t="shared" ca="1" si="1"/>
        <v>32</v>
      </c>
      <c r="B48" t="str">
        <f t="shared" ca="1" si="2"/>
        <v>xxxxxxxxxxxxxxxxxxxxxxxxxxxxxxxx</v>
      </c>
      <c r="C48" s="39">
        <v>16384</v>
      </c>
      <c r="D48">
        <v>1</v>
      </c>
      <c r="E48">
        <v>7.3564345585456228E-2</v>
      </c>
      <c r="F48">
        <v>6.4993257144490238E-2</v>
      </c>
      <c r="G48">
        <v>0.11170435333624482</v>
      </c>
      <c r="H48">
        <v>4.2898800115438104E-3</v>
      </c>
      <c r="I48" s="39">
        <v>68</v>
      </c>
      <c r="J48" s="39">
        <v>77</v>
      </c>
      <c r="K48" s="39">
        <v>45</v>
      </c>
      <c r="L48" s="39">
        <v>1166</v>
      </c>
      <c r="M48" s="39" t="s">
        <v>375</v>
      </c>
      <c r="N48" s="39">
        <v>557056</v>
      </c>
    </row>
    <row r="49" spans="1:14" x14ac:dyDescent="0.35">
      <c r="A49">
        <f t="shared" ca="1" si="1"/>
        <v>32</v>
      </c>
      <c r="B49" t="str">
        <f t="shared" ca="1" si="2"/>
        <v>xxxxxxxxxxxxxxxxxxxxxxxxxxxxxxxx</v>
      </c>
      <c r="C49" s="39">
        <v>32768</v>
      </c>
      <c r="D49">
        <v>1</v>
      </c>
      <c r="E49">
        <v>0.14852488235406139</v>
      </c>
      <c r="F49">
        <v>0.13302271841951696</v>
      </c>
      <c r="G49">
        <v>0.21035622800700365</v>
      </c>
      <c r="H49">
        <v>7.6079024369955783E-3</v>
      </c>
      <c r="I49" s="39">
        <v>34</v>
      </c>
      <c r="J49" s="39">
        <v>38</v>
      </c>
      <c r="K49" s="39">
        <v>25</v>
      </c>
      <c r="L49" s="39">
        <v>658</v>
      </c>
      <c r="M49" s="39" t="s">
        <v>376</v>
      </c>
      <c r="N49" s="39">
        <v>1114112</v>
      </c>
    </row>
    <row r="50" spans="1:14" x14ac:dyDescent="0.35">
      <c r="A50">
        <f t="shared" ca="1" si="1"/>
        <v>32</v>
      </c>
      <c r="B50" t="str">
        <f t="shared" ca="1" si="2"/>
        <v>xxxxxxxxxxxxxxxxxxxxxxxxxxxxxxxx</v>
      </c>
      <c r="C50" s="39">
        <v>65536</v>
      </c>
      <c r="D50">
        <v>1</v>
      </c>
      <c r="E50">
        <v>0.30915222352589755</v>
      </c>
      <c r="F50">
        <v>0.26373958420988758</v>
      </c>
      <c r="G50">
        <v>0.39920033845835579</v>
      </c>
      <c r="H50">
        <v>1.4204545454545454E-2</v>
      </c>
      <c r="I50" s="39">
        <v>17</v>
      </c>
      <c r="J50" s="39">
        <v>19</v>
      </c>
      <c r="K50" s="39">
        <v>13</v>
      </c>
      <c r="L50" s="39">
        <v>352</v>
      </c>
      <c r="M50" s="39" t="s">
        <v>377</v>
      </c>
      <c r="N50" s="39">
        <v>2228224</v>
      </c>
    </row>
    <row r="51" spans="1:14" x14ac:dyDescent="0.35">
      <c r="A51">
        <f t="shared" ca="1" si="1"/>
        <v>32</v>
      </c>
      <c r="B51" t="str">
        <f t="shared" ca="1" si="2"/>
        <v>xxxxxxxxxxxxxxxxxxxxxxxxxxxxxxxx</v>
      </c>
      <c r="C51" s="39">
        <v>131072</v>
      </c>
      <c r="D51">
        <v>1</v>
      </c>
      <c r="E51">
        <v>0.6050184777575649</v>
      </c>
      <c r="F51">
        <v>0.55859645554381943</v>
      </c>
      <c r="G51">
        <v>0.78133104285890498</v>
      </c>
      <c r="H51">
        <v>2.889655239280613E-2</v>
      </c>
      <c r="I51" s="39">
        <v>9</v>
      </c>
      <c r="J51" s="39">
        <v>9</v>
      </c>
      <c r="K51" s="39">
        <v>7</v>
      </c>
      <c r="L51" s="39">
        <v>174</v>
      </c>
      <c r="M51" s="39" t="s">
        <v>378</v>
      </c>
      <c r="N51" s="39">
        <v>4456448</v>
      </c>
    </row>
    <row r="52" spans="1:14" x14ac:dyDescent="0.35">
      <c r="A52">
        <f t="shared" ca="1" si="1"/>
        <v>32</v>
      </c>
      <c r="B52" t="str">
        <f t="shared" ca="1" si="2"/>
        <v>xxxxxxxxxxxxxxxxxxxxxxxxxxxxxxxx</v>
      </c>
      <c r="C52" s="39">
        <v>262144</v>
      </c>
      <c r="D52">
        <v>1</v>
      </c>
      <c r="E52">
        <v>1.2896335749537684</v>
      </c>
      <c r="F52">
        <v>1.0972952399868519</v>
      </c>
      <c r="G52">
        <v>1.5785825999919325</v>
      </c>
      <c r="H52">
        <v>6.137804868744641E-2</v>
      </c>
      <c r="I52" s="39">
        <v>4</v>
      </c>
      <c r="J52" s="39">
        <v>5</v>
      </c>
      <c r="K52" s="39">
        <v>4</v>
      </c>
      <c r="L52" s="39">
        <v>82</v>
      </c>
      <c r="M52" s="39" t="s">
        <v>379</v>
      </c>
      <c r="N52" s="39">
        <v>8912896</v>
      </c>
    </row>
    <row r="53" spans="1:14" x14ac:dyDescent="0.35">
      <c r="A53">
        <f t="shared" ca="1" si="1"/>
        <v>32</v>
      </c>
      <c r="B53" t="str">
        <f t="shared" ca="1" si="2"/>
        <v>xxxxxxxxxxxxxxxxxxxxxxxxxxxxxxxx</v>
      </c>
      <c r="C53" s="39">
        <v>524288</v>
      </c>
      <c r="D53">
        <v>1</v>
      </c>
      <c r="E53">
        <v>2.4361299666731306</v>
      </c>
      <c r="F53">
        <v>2.257726633377994</v>
      </c>
      <c r="G53">
        <v>3.1496693000663072</v>
      </c>
      <c r="H53">
        <v>0.11160000165303548</v>
      </c>
      <c r="I53" s="39">
        <v>3</v>
      </c>
      <c r="J53" s="39">
        <v>3</v>
      </c>
      <c r="K53" s="39">
        <v>2</v>
      </c>
      <c r="L53" s="39">
        <v>45</v>
      </c>
      <c r="M53" s="39" t="s">
        <v>380</v>
      </c>
      <c r="N53" s="39">
        <v>17825792</v>
      </c>
    </row>
    <row r="54" spans="1:14" x14ac:dyDescent="0.35">
      <c r="A54">
        <f t="shared" ca="1" si="1"/>
        <v>32</v>
      </c>
      <c r="B54" t="str">
        <f t="shared" ca="1" si="2"/>
        <v>xxxxxxxxxxxxxxxxxxxxxxxxxxxxxxxx</v>
      </c>
      <c r="C54" s="39">
        <v>1048576</v>
      </c>
      <c r="D54">
        <v>1</v>
      </c>
      <c r="E54">
        <v>4.8666715500876307</v>
      </c>
      <c r="F54">
        <v>4.4201353499665856</v>
      </c>
      <c r="G54">
        <v>6.1012505998369306</v>
      </c>
      <c r="H54">
        <v>0.24123809451148623</v>
      </c>
      <c r="I54" s="39">
        <v>2</v>
      </c>
      <c r="J54" s="39">
        <v>2</v>
      </c>
      <c r="K54" s="39">
        <v>1</v>
      </c>
      <c r="L54" s="39">
        <v>21</v>
      </c>
      <c r="M54" s="39" t="s">
        <v>381</v>
      </c>
      <c r="N54" s="39">
        <v>35651584</v>
      </c>
    </row>
    <row r="55" spans="1:14" x14ac:dyDescent="0.35">
      <c r="C55" s="39"/>
      <c r="I55" s="39"/>
      <c r="J55" s="39"/>
      <c r="K55" s="39"/>
      <c r="L55" s="39"/>
    </row>
    <row r="56" spans="1:14" x14ac:dyDescent="0.35">
      <c r="I56" s="39"/>
      <c r="J56" s="39"/>
      <c r="K56" s="39"/>
      <c r="L56" s="39"/>
      <c r="N56">
        <f ca="1">N54/1000000/E54</f>
        <v>7.3256605943250985</v>
      </c>
    </row>
    <row r="57" spans="1:14" x14ac:dyDescent="0.35">
      <c r="I57" s="39"/>
      <c r="J57" s="39"/>
      <c r="K57" s="39"/>
      <c r="L57" s="39"/>
      <c r="N57" s="39">
        <f ca="1">C54*D54/E54</f>
        <v>215460.60571544408</v>
      </c>
    </row>
    <row r="58" spans="1:14" x14ac:dyDescent="0.35">
      <c r="I58" s="39"/>
      <c r="J58" s="39"/>
      <c r="K58" s="39"/>
      <c r="L58" s="39"/>
      <c r="M58" s="10" t="s">
        <v>492</v>
      </c>
    </row>
    <row r="59" spans="1:14" x14ac:dyDescent="0.35">
      <c r="I59" s="39"/>
      <c r="J59" s="39"/>
      <c r="K59" s="39"/>
      <c r="L59" s="39"/>
      <c r="M59" t="s">
        <v>500</v>
      </c>
    </row>
    <row r="60" spans="1:14" ht="43.5" x14ac:dyDescent="0.35">
      <c r="A60" s="8" t="s">
        <v>2</v>
      </c>
      <c r="B60" s="8" t="s">
        <v>3</v>
      </c>
      <c r="C60" s="8" t="s">
        <v>4</v>
      </c>
      <c r="D60" s="8" t="s">
        <v>5</v>
      </c>
      <c r="E60" s="9" t="s">
        <v>620</v>
      </c>
      <c r="F60" s="9" t="s">
        <v>336</v>
      </c>
      <c r="G60" s="9" t="s">
        <v>337</v>
      </c>
      <c r="H60" s="9" t="s">
        <v>338</v>
      </c>
      <c r="I60" s="9" t="str" cm="1">
        <f t="array" aca="1" ref="I60:L60" ca="1">"NCalls"&amp;CHAR(10)&amp;E60:H60</f>
        <v>NCalls
CSVRead
v0.14</v>
      </c>
      <c r="J60" s="9" t="str">
        <f ca="1"/>
        <v>NCalls
sdkn104
v1.9</v>
      </c>
      <c r="K60" s="9" t="str">
        <f ca="1"/>
        <v>NCalls
ws_garcia
v3.1.5</v>
      </c>
      <c r="L60" s="41" t="str">
        <f ca="1"/>
        <v>NCalls
CSV.jl
v0.8.5+</v>
      </c>
      <c r="M60" s="8" t="s">
        <v>6</v>
      </c>
      <c r="N60" s="8" t="s">
        <v>7</v>
      </c>
    </row>
    <row r="61" spans="1:14" x14ac:dyDescent="0.35">
      <c r="A61">
        <f ca="1">LEN(B61)</f>
        <v>20</v>
      </c>
      <c r="B61" t="str">
        <f ca="1">"""xxxxxxxx"&amp;CHAR(13)&amp;CHAR(10)&amp;"yyyyyyyy"""</f>
        <v>"xxxxxxxx_x000D_
yyyyyyyy"</v>
      </c>
      <c r="C61" s="39">
        <v>1</v>
      </c>
      <c r="D61">
        <v>1</v>
      </c>
      <c r="E61">
        <v>2.5300197339109796E-4</v>
      </c>
      <c r="F61">
        <v>1.9533695355204708E-4</v>
      </c>
      <c r="G61">
        <v>4.0155555376481045E-3</v>
      </c>
      <c r="H61">
        <v>2.6981132692403869E-4</v>
      </c>
      <c r="I61" s="39">
        <v>19763</v>
      </c>
      <c r="J61" s="39">
        <v>25597</v>
      </c>
      <c r="K61" s="39">
        <v>1246</v>
      </c>
      <c r="L61" s="39">
        <v>18550</v>
      </c>
      <c r="M61" s="39" t="s">
        <v>382</v>
      </c>
      <c r="N61" s="39">
        <v>26</v>
      </c>
    </row>
    <row r="62" spans="1:14" x14ac:dyDescent="0.35">
      <c r="A62">
        <f t="shared" ref="A62:A81" ca="1" si="3">LEN(B62)</f>
        <v>20</v>
      </c>
      <c r="B62" t="str">
        <f t="shared" ref="B62:B81" ca="1" si="4">"""xxxxxxxx"&amp;CHAR(13)&amp;CHAR(10)&amp;"yyyyyyyy"""</f>
        <v>"xxxxxxxx_x000D_
yyyyyyyy"</v>
      </c>
      <c r="C62" s="39">
        <v>2</v>
      </c>
      <c r="D62">
        <v>1</v>
      </c>
      <c r="E62">
        <v>3.1342406444322059E-4</v>
      </c>
      <c r="F62">
        <v>2.0457842969083171E-4</v>
      </c>
      <c r="G62">
        <v>3.3080162038218487E-3</v>
      </c>
      <c r="H62">
        <v>2.5379422364346985E-4</v>
      </c>
      <c r="I62" s="39">
        <v>15953</v>
      </c>
      <c r="J62" s="39">
        <v>24441</v>
      </c>
      <c r="K62" s="39">
        <v>1512</v>
      </c>
      <c r="L62" s="39">
        <v>19701</v>
      </c>
      <c r="M62" s="39" t="s">
        <v>383</v>
      </c>
      <c r="N62" s="39">
        <v>52</v>
      </c>
    </row>
    <row r="63" spans="1:14" x14ac:dyDescent="0.35">
      <c r="A63">
        <f t="shared" ca="1" si="3"/>
        <v>20</v>
      </c>
      <c r="B63" t="str">
        <f t="shared" ca="1" si="4"/>
        <v>"xxxxxxxx_x000D_
yyyyyyyy"</v>
      </c>
      <c r="C63" s="39">
        <v>4</v>
      </c>
      <c r="D63">
        <v>1</v>
      </c>
      <c r="E63">
        <v>2.6891377325361778E-4</v>
      </c>
      <c r="F63">
        <v>1.9432981733813321E-4</v>
      </c>
      <c r="G63">
        <v>3.3456894315243464E-3</v>
      </c>
      <c r="H63">
        <v>2.5272947836635666E-4</v>
      </c>
      <c r="I63" s="39">
        <v>18594</v>
      </c>
      <c r="J63" s="39">
        <v>25730</v>
      </c>
      <c r="K63" s="39">
        <v>1495</v>
      </c>
      <c r="L63" s="39">
        <v>19784</v>
      </c>
      <c r="M63" s="39" t="s">
        <v>384</v>
      </c>
      <c r="N63" s="39">
        <v>104</v>
      </c>
    </row>
    <row r="64" spans="1:14" x14ac:dyDescent="0.35">
      <c r="A64">
        <f t="shared" ca="1" si="3"/>
        <v>20</v>
      </c>
      <c r="B64" t="str">
        <f t="shared" ca="1" si="4"/>
        <v>"xxxxxxxx_x000D_
yyyyyyyy"</v>
      </c>
      <c r="C64" s="39">
        <v>8</v>
      </c>
      <c r="D64">
        <v>1</v>
      </c>
      <c r="E64">
        <v>3.264002154124494E-4</v>
      </c>
      <c r="F64">
        <v>2.1949750658482823E-4</v>
      </c>
      <c r="G64">
        <v>3.5823017192329345E-3</v>
      </c>
      <c r="H64">
        <v>2.6289228447252022E-4</v>
      </c>
      <c r="I64" s="39">
        <v>15319</v>
      </c>
      <c r="J64" s="39">
        <v>22780</v>
      </c>
      <c r="K64" s="39">
        <v>1396</v>
      </c>
      <c r="L64" s="39">
        <v>19023</v>
      </c>
      <c r="M64" s="39" t="s">
        <v>385</v>
      </c>
      <c r="N64" s="39">
        <v>208</v>
      </c>
    </row>
    <row r="65" spans="1:14" x14ac:dyDescent="0.35">
      <c r="A65">
        <f t="shared" ca="1" si="3"/>
        <v>20</v>
      </c>
      <c r="B65" t="str">
        <f t="shared" ca="1" si="4"/>
        <v>"xxxxxxxx_x000D_
yyyyyyyy"</v>
      </c>
      <c r="C65" s="39">
        <v>16</v>
      </c>
      <c r="D65">
        <v>1</v>
      </c>
      <c r="E65">
        <v>3.5132286396660767E-4</v>
      </c>
      <c r="F65">
        <v>2.7537317987072273E-4</v>
      </c>
      <c r="G65">
        <v>3.9272275510254303E-3</v>
      </c>
      <c r="H65">
        <v>2.6372698982013817E-4</v>
      </c>
      <c r="I65" s="39">
        <v>14232</v>
      </c>
      <c r="J65" s="39">
        <v>18158</v>
      </c>
      <c r="K65" s="39">
        <v>1274</v>
      </c>
      <c r="L65" s="39">
        <v>18959</v>
      </c>
      <c r="M65" s="39" t="s">
        <v>386</v>
      </c>
      <c r="N65" s="39">
        <v>416</v>
      </c>
    </row>
    <row r="66" spans="1:14" x14ac:dyDescent="0.35">
      <c r="A66">
        <f t="shared" ca="1" si="3"/>
        <v>20</v>
      </c>
      <c r="B66" t="str">
        <f t="shared" ca="1" si="4"/>
        <v>"xxxxxxxx_x000D_
yyyyyyyy"</v>
      </c>
      <c r="C66" s="39">
        <v>32</v>
      </c>
      <c r="D66">
        <v>1</v>
      </c>
      <c r="E66">
        <v>4.4931065683980408E-4</v>
      </c>
      <c r="F66">
        <v>3.6617401685171494E-4</v>
      </c>
      <c r="G66">
        <v>4.7893679118269188E-3</v>
      </c>
      <c r="H66">
        <v>2.8628685943315199E-4</v>
      </c>
      <c r="I66" s="39">
        <v>11129</v>
      </c>
      <c r="J66" s="39">
        <v>13655</v>
      </c>
      <c r="K66" s="39">
        <v>1044</v>
      </c>
      <c r="L66" s="39">
        <v>17465</v>
      </c>
      <c r="M66" s="39" t="s">
        <v>387</v>
      </c>
      <c r="N66" s="39">
        <v>832</v>
      </c>
    </row>
    <row r="67" spans="1:14" x14ac:dyDescent="0.35">
      <c r="A67">
        <f t="shared" ca="1" si="3"/>
        <v>20</v>
      </c>
      <c r="B67" t="str">
        <f t="shared" ca="1" si="4"/>
        <v>"xxxxxxxx_x000D_
yyyyyyyy"</v>
      </c>
      <c r="C67" s="39">
        <v>64</v>
      </c>
      <c r="D67">
        <v>1</v>
      </c>
      <c r="E67">
        <v>6.49876631139084E-4</v>
      </c>
      <c r="F67">
        <v>5.5636042060399531E-4</v>
      </c>
      <c r="G67">
        <v>6.3564827191741639E-3</v>
      </c>
      <c r="H67">
        <v>2.810409757742679E-4</v>
      </c>
      <c r="I67" s="39">
        <v>7694</v>
      </c>
      <c r="J67" s="39">
        <v>8987</v>
      </c>
      <c r="K67" s="39">
        <v>787</v>
      </c>
      <c r="L67" s="39">
        <v>17791</v>
      </c>
      <c r="M67" s="39" t="s">
        <v>388</v>
      </c>
      <c r="N67" s="39">
        <v>1664</v>
      </c>
    </row>
    <row r="68" spans="1:14" x14ac:dyDescent="0.35">
      <c r="A68">
        <f t="shared" ca="1" si="3"/>
        <v>20</v>
      </c>
      <c r="B68" t="str">
        <f t="shared" ca="1" si="4"/>
        <v>"xxxxxxxx_x000D_
yyyyyyyy"</v>
      </c>
      <c r="C68" s="39">
        <v>128</v>
      </c>
      <c r="D68">
        <v>1</v>
      </c>
      <c r="E68">
        <v>1.0105946240814895E-3</v>
      </c>
      <c r="F68">
        <v>9.5456115672861515E-4</v>
      </c>
      <c r="G68">
        <v>1.0021054910081541E-2</v>
      </c>
      <c r="H68">
        <v>2.9140925515794383E-4</v>
      </c>
      <c r="I68" s="39">
        <v>4948</v>
      </c>
      <c r="J68" s="39">
        <v>5239</v>
      </c>
      <c r="K68" s="39">
        <v>499</v>
      </c>
      <c r="L68" s="39">
        <v>17158</v>
      </c>
      <c r="M68" s="39" t="s">
        <v>389</v>
      </c>
      <c r="N68" s="39">
        <v>3328</v>
      </c>
    </row>
    <row r="69" spans="1:14" x14ac:dyDescent="0.35">
      <c r="A69">
        <f t="shared" ca="1" si="3"/>
        <v>20</v>
      </c>
      <c r="B69" t="str">
        <f t="shared" ca="1" si="4"/>
        <v>"xxxxxxxx_x000D_
yyyyyyyy"</v>
      </c>
      <c r="C69" s="39">
        <v>256</v>
      </c>
      <c r="D69">
        <v>1</v>
      </c>
      <c r="E69">
        <v>1.7790346961121489E-3</v>
      </c>
      <c r="F69">
        <v>1.7911198424384862E-3</v>
      </c>
      <c r="G69">
        <v>1.613795645159459E-2</v>
      </c>
      <c r="H69">
        <v>3.2575412078962801E-4</v>
      </c>
      <c r="I69" s="39">
        <v>2813</v>
      </c>
      <c r="J69" s="39">
        <v>2792</v>
      </c>
      <c r="K69" s="39">
        <v>310</v>
      </c>
      <c r="L69" s="39">
        <v>15349</v>
      </c>
      <c r="M69" s="39" t="s">
        <v>390</v>
      </c>
      <c r="N69" s="39">
        <v>6656</v>
      </c>
    </row>
    <row r="70" spans="1:14" x14ac:dyDescent="0.35">
      <c r="A70">
        <f t="shared" ca="1" si="3"/>
        <v>20</v>
      </c>
      <c r="B70" t="str">
        <f t="shared" ca="1" si="4"/>
        <v>"xxxxxxxx_x000D_
yyyyyyyy"</v>
      </c>
      <c r="C70" s="39">
        <v>512</v>
      </c>
      <c r="D70">
        <v>1</v>
      </c>
      <c r="E70">
        <v>3.3747881241507236E-3</v>
      </c>
      <c r="F70">
        <v>3.376900945374444E-3</v>
      </c>
      <c r="G70">
        <v>3.0741802453880477E-2</v>
      </c>
      <c r="H70">
        <v>4.5570543200874956E-4</v>
      </c>
      <c r="I70" s="39">
        <v>1482</v>
      </c>
      <c r="J70" s="39">
        <v>1481</v>
      </c>
      <c r="K70" s="39">
        <v>163</v>
      </c>
      <c r="L70" s="39">
        <v>10972</v>
      </c>
      <c r="M70" s="39" t="s">
        <v>391</v>
      </c>
      <c r="N70" s="39">
        <v>13312</v>
      </c>
    </row>
    <row r="71" spans="1:14" x14ac:dyDescent="0.35">
      <c r="A71">
        <f t="shared" ca="1" si="3"/>
        <v>20</v>
      </c>
      <c r="B71" t="str">
        <f t="shared" ca="1" si="4"/>
        <v>"xxxxxxxx_x000D_
yyyyyyyy"</v>
      </c>
      <c r="C71" s="39">
        <v>1024</v>
      </c>
      <c r="D71">
        <v>1</v>
      </c>
      <c r="E71">
        <v>6.7737469555500069E-3</v>
      </c>
      <c r="F71">
        <v>7.0166541374488351E-3</v>
      </c>
      <c r="G71">
        <v>5.594764110994422E-2</v>
      </c>
      <c r="H71">
        <v>6.0790273556231007E-4</v>
      </c>
      <c r="I71" s="39">
        <v>739</v>
      </c>
      <c r="J71" s="39">
        <v>713</v>
      </c>
      <c r="K71" s="39">
        <v>90</v>
      </c>
      <c r="L71" s="39">
        <v>8225</v>
      </c>
      <c r="M71" s="39" t="s">
        <v>392</v>
      </c>
      <c r="N71" s="39">
        <v>26624</v>
      </c>
    </row>
    <row r="72" spans="1:14" x14ac:dyDescent="0.35">
      <c r="A72">
        <f t="shared" ca="1" si="3"/>
        <v>20</v>
      </c>
      <c r="B72" t="str">
        <f t="shared" ca="1" si="4"/>
        <v>"xxxxxxxx_x000D_
yyyyyyyy"</v>
      </c>
      <c r="C72" s="39">
        <v>2048</v>
      </c>
      <c r="D72">
        <v>1</v>
      </c>
      <c r="E72">
        <v>1.346734784961608E-2</v>
      </c>
      <c r="F72">
        <v>1.3708229863072095E-2</v>
      </c>
      <c r="G72">
        <v>0.11083729782283468</v>
      </c>
      <c r="H72">
        <v>7.6452599388379206E-4</v>
      </c>
      <c r="I72" s="39">
        <v>372</v>
      </c>
      <c r="J72" s="39">
        <v>365</v>
      </c>
      <c r="K72" s="39">
        <v>46</v>
      </c>
      <c r="L72" s="39">
        <v>6540</v>
      </c>
      <c r="M72" s="39" t="s">
        <v>393</v>
      </c>
      <c r="N72" s="39">
        <v>53248</v>
      </c>
    </row>
    <row r="73" spans="1:14" x14ac:dyDescent="0.35">
      <c r="A73">
        <f t="shared" ca="1" si="3"/>
        <v>20</v>
      </c>
      <c r="B73" t="str">
        <f t="shared" ca="1" si="4"/>
        <v>"xxxxxxxx_x000D_
yyyyyyyy"</v>
      </c>
      <c r="C73" s="39">
        <v>4096</v>
      </c>
      <c r="D73">
        <v>1</v>
      </c>
      <c r="E73">
        <v>2.8000324021494171E-2</v>
      </c>
      <c r="F73">
        <v>2.9207896511611896E-2</v>
      </c>
      <c r="G73">
        <v>0.20862729999741228</v>
      </c>
      <c r="H73">
        <v>1.1544321712694671E-3</v>
      </c>
      <c r="I73" s="39">
        <v>179</v>
      </c>
      <c r="J73" s="39">
        <v>172</v>
      </c>
      <c r="K73" s="39">
        <v>24</v>
      </c>
      <c r="L73" s="39">
        <v>4332</v>
      </c>
      <c r="M73" s="39" t="s">
        <v>394</v>
      </c>
      <c r="N73" s="39">
        <v>106496</v>
      </c>
    </row>
    <row r="74" spans="1:14" x14ac:dyDescent="0.35">
      <c r="A74">
        <f t="shared" ca="1" si="3"/>
        <v>20</v>
      </c>
      <c r="B74" t="str">
        <f t="shared" ca="1" si="4"/>
        <v>"xxxxxxxx_x000D_
yyyyyyyy"</v>
      </c>
      <c r="C74" s="39">
        <v>8192</v>
      </c>
      <c r="D74">
        <v>1</v>
      </c>
      <c r="E74">
        <v>5.4085112905370131E-2</v>
      </c>
      <c r="F74">
        <v>6.1177398782314325E-2</v>
      </c>
      <c r="G74">
        <v>0.43446525000035763</v>
      </c>
      <c r="H74">
        <v>2.8555111364934323E-3</v>
      </c>
      <c r="I74" s="39">
        <v>93</v>
      </c>
      <c r="J74" s="39">
        <v>82</v>
      </c>
      <c r="K74" s="39">
        <v>12</v>
      </c>
      <c r="L74" s="39">
        <v>1751</v>
      </c>
      <c r="M74" s="39" t="s">
        <v>395</v>
      </c>
      <c r="N74" s="39">
        <v>212992</v>
      </c>
    </row>
    <row r="75" spans="1:14" x14ac:dyDescent="0.35">
      <c r="A75">
        <f t="shared" ca="1" si="3"/>
        <v>20</v>
      </c>
      <c r="B75" t="str">
        <f t="shared" ca="1" si="4"/>
        <v>"xxxxxxxx_x000D_
yyyyyyyy"</v>
      </c>
      <c r="C75" s="39">
        <v>16384</v>
      </c>
      <c r="D75">
        <v>1</v>
      </c>
      <c r="E75">
        <v>0.11257553111451367</v>
      </c>
      <c r="F75">
        <v>0.11885157674767596</v>
      </c>
      <c r="G75">
        <v>0.8371897166750083</v>
      </c>
      <c r="H75">
        <v>4.6800748559222031E-3</v>
      </c>
      <c r="I75" s="39">
        <v>45</v>
      </c>
      <c r="J75" s="39">
        <v>43</v>
      </c>
      <c r="K75" s="39">
        <v>6</v>
      </c>
      <c r="L75" s="39">
        <v>1069</v>
      </c>
      <c r="M75" s="39" t="s">
        <v>396</v>
      </c>
      <c r="N75" s="39">
        <v>425984</v>
      </c>
    </row>
    <row r="76" spans="1:14" x14ac:dyDescent="0.35">
      <c r="A76">
        <f t="shared" ca="1" si="3"/>
        <v>20</v>
      </c>
      <c r="B76" t="str">
        <f t="shared" ca="1" si="4"/>
        <v>"xxxxxxxx_x000D_
yyyyyyyy"</v>
      </c>
      <c r="C76" s="39">
        <v>32768</v>
      </c>
      <c r="D76">
        <v>1</v>
      </c>
      <c r="E76">
        <v>0.22785291817589579</v>
      </c>
      <c r="F76">
        <v>0.2398024523808133</v>
      </c>
      <c r="G76">
        <v>1.6350267750094645</v>
      </c>
      <c r="H76">
        <v>8.4619288113718313E-3</v>
      </c>
      <c r="I76" s="39">
        <v>22</v>
      </c>
      <c r="J76" s="39">
        <v>21</v>
      </c>
      <c r="K76" s="39">
        <v>4</v>
      </c>
      <c r="L76" s="39">
        <v>591</v>
      </c>
      <c r="M76" s="39" t="s">
        <v>397</v>
      </c>
      <c r="N76" s="39">
        <v>851968</v>
      </c>
    </row>
    <row r="77" spans="1:14" x14ac:dyDescent="0.35">
      <c r="A77">
        <f t="shared" ca="1" si="3"/>
        <v>20</v>
      </c>
      <c r="B77" t="str">
        <f t="shared" ca="1" si="4"/>
        <v>"xxxxxxxx_x000D_
yyyyyyyy"</v>
      </c>
      <c r="C77" s="39">
        <v>65536</v>
      </c>
      <c r="D77">
        <v>1</v>
      </c>
      <c r="E77">
        <v>0.43829103332245722</v>
      </c>
      <c r="F77">
        <v>0.47948735454966401</v>
      </c>
      <c r="G77">
        <v>3.2051809000549838</v>
      </c>
      <c r="H77">
        <v>1.488095238095238E-2</v>
      </c>
      <c r="I77" s="39">
        <v>12</v>
      </c>
      <c r="J77" s="39">
        <v>11</v>
      </c>
      <c r="K77" s="39">
        <v>2</v>
      </c>
      <c r="L77" s="39">
        <v>336</v>
      </c>
      <c r="M77" s="39" t="s">
        <v>398</v>
      </c>
      <c r="N77" s="39">
        <v>1703936</v>
      </c>
    </row>
    <row r="78" spans="1:14" x14ac:dyDescent="0.35">
      <c r="A78">
        <f t="shared" ca="1" si="3"/>
        <v>20</v>
      </c>
      <c r="B78" t="str">
        <f t="shared" ca="1" si="4"/>
        <v>"xxxxxxxx_x000D_
yyyyyyyy"</v>
      </c>
      <c r="C78" s="39">
        <v>131072</v>
      </c>
      <c r="D78">
        <v>1</v>
      </c>
      <c r="E78">
        <v>0.94937775000774616</v>
      </c>
      <c r="F78">
        <v>0.94753575002929813</v>
      </c>
      <c r="G78">
        <v>6.4737803998868912</v>
      </c>
      <c r="H78">
        <v>3.2751633450875874E-2</v>
      </c>
      <c r="I78" s="39">
        <v>6</v>
      </c>
      <c r="J78" s="39">
        <v>6</v>
      </c>
      <c r="K78" s="39">
        <v>1</v>
      </c>
      <c r="L78" s="39">
        <v>153</v>
      </c>
      <c r="M78" s="39" t="s">
        <v>399</v>
      </c>
      <c r="N78" s="39">
        <v>3407872</v>
      </c>
    </row>
    <row r="79" spans="1:14" x14ac:dyDescent="0.35">
      <c r="A79">
        <f t="shared" ca="1" si="3"/>
        <v>20</v>
      </c>
      <c r="B79" t="str">
        <f t="shared" ca="1" si="4"/>
        <v>"xxxxxxxx_x000D_
yyyyyyyy"</v>
      </c>
      <c r="C79" s="39">
        <v>262144</v>
      </c>
      <c r="D79">
        <v>1</v>
      </c>
      <c r="E79">
        <v>1.7773139666921149</v>
      </c>
      <c r="F79">
        <v>1.9068737333485235</v>
      </c>
      <c r="G79">
        <v>12.43556909984909</v>
      </c>
      <c r="H79">
        <v>6.1341465973272558E-2</v>
      </c>
      <c r="I79" s="39">
        <v>3</v>
      </c>
      <c r="J79" s="39">
        <v>3</v>
      </c>
      <c r="K79" s="39">
        <v>1</v>
      </c>
      <c r="L79" s="39">
        <v>82</v>
      </c>
      <c r="M79" s="39" t="s">
        <v>400</v>
      </c>
      <c r="N79" s="39">
        <v>6815744</v>
      </c>
    </row>
    <row r="80" spans="1:14" x14ac:dyDescent="0.35">
      <c r="A80">
        <f t="shared" ca="1" si="3"/>
        <v>20</v>
      </c>
      <c r="B80" t="str">
        <f t="shared" ca="1" si="4"/>
        <v>"xxxxxxxx_x000D_
yyyyyyyy"</v>
      </c>
      <c r="C80" s="39">
        <v>524288</v>
      </c>
      <c r="D80">
        <v>1</v>
      </c>
      <c r="E80">
        <v>3.6922488498967141</v>
      </c>
      <c r="F80">
        <v>3.7951733999652788</v>
      </c>
      <c r="G80">
        <v>25.306580899981782</v>
      </c>
      <c r="H80">
        <v>0.12019047282990955</v>
      </c>
      <c r="I80" s="39">
        <v>2</v>
      </c>
      <c r="J80" s="39">
        <v>2</v>
      </c>
      <c r="K80" s="39">
        <v>1</v>
      </c>
      <c r="L80" s="39">
        <v>42</v>
      </c>
      <c r="M80" s="39" t="s">
        <v>401</v>
      </c>
      <c r="N80" s="39">
        <v>13631488</v>
      </c>
    </row>
    <row r="81" spans="1:14" x14ac:dyDescent="0.35">
      <c r="A81">
        <f t="shared" ca="1" si="3"/>
        <v>20</v>
      </c>
      <c r="B81" t="str">
        <f t="shared" ca="1" si="4"/>
        <v>"xxxxxxxx_x000D_
yyyyyyyy"</v>
      </c>
      <c r="C81" s="39">
        <v>1048576</v>
      </c>
      <c r="D81">
        <v>1</v>
      </c>
      <c r="E81">
        <v>7.1889224001206458</v>
      </c>
      <c r="F81">
        <v>7.5574201999697834</v>
      </c>
      <c r="G81">
        <v>53.515276999911293</v>
      </c>
      <c r="H81">
        <v>0.31800000369548798</v>
      </c>
      <c r="I81" s="39">
        <v>1</v>
      </c>
      <c r="J81" s="39">
        <v>1</v>
      </c>
      <c r="K81" s="39">
        <v>1</v>
      </c>
      <c r="L81" s="39">
        <v>16</v>
      </c>
      <c r="M81" s="39" t="s">
        <v>402</v>
      </c>
      <c r="N81" s="39">
        <v>27262976</v>
      </c>
    </row>
    <row r="82" spans="1:14" x14ac:dyDescent="0.35">
      <c r="C82" s="39"/>
      <c r="I82" s="39"/>
      <c r="J82" s="39"/>
      <c r="K82" s="39"/>
      <c r="L82" s="39"/>
    </row>
    <row r="83" spans="1:14" x14ac:dyDescent="0.35">
      <c r="I83" s="39"/>
      <c r="J83" s="39"/>
      <c r="K83" s="39"/>
      <c r="L83" s="39"/>
      <c r="N83">
        <f ca="1">N81/1000000/E81</f>
        <v>3.7923591996962531</v>
      </c>
    </row>
    <row r="84" spans="1:14" x14ac:dyDescent="0.35">
      <c r="G84">
        <f ca="1">G81/E81</f>
        <v>7.4441305694179132</v>
      </c>
      <c r="I84" s="39"/>
      <c r="J84" s="39"/>
      <c r="K84" s="39"/>
      <c r="L84" s="39"/>
      <c r="N84" s="39">
        <f ca="1">C81*D81/E81</f>
        <v>145859.96921908666</v>
      </c>
    </row>
    <row r="85" spans="1:14" x14ac:dyDescent="0.35">
      <c r="G85">
        <f ca="1">E81/H81</f>
        <v>22.606673951503002</v>
      </c>
      <c r="I85" s="39"/>
      <c r="J85" s="39"/>
      <c r="K85" s="39"/>
      <c r="L85" s="39"/>
      <c r="M85" s="10" t="s">
        <v>495</v>
      </c>
    </row>
    <row r="86" spans="1:14" x14ac:dyDescent="0.35">
      <c r="I86" s="39"/>
      <c r="J86" s="39"/>
      <c r="K86" s="39"/>
      <c r="L86" s="39"/>
      <c r="M86" t="s">
        <v>501</v>
      </c>
    </row>
    <row r="87" spans="1:14" ht="43.5" x14ac:dyDescent="0.35">
      <c r="A87" s="8" t="s">
        <v>2</v>
      </c>
      <c r="B87" s="8" t="s">
        <v>3</v>
      </c>
      <c r="C87" s="8" t="s">
        <v>4</v>
      </c>
      <c r="D87" s="8" t="s">
        <v>5</v>
      </c>
      <c r="E87" s="9" t="s">
        <v>620</v>
      </c>
      <c r="F87" s="9" t="s">
        <v>336</v>
      </c>
      <c r="G87" s="9" t="s">
        <v>337</v>
      </c>
      <c r="H87" s="9" t="s">
        <v>338</v>
      </c>
      <c r="I87" s="9" t="str" cm="1">
        <f t="array" aca="1" ref="I87:L87" ca="1">"NCalls"&amp;CHAR(10)&amp;E87:H87</f>
        <v>NCalls
CSVRead
v0.14</v>
      </c>
      <c r="J87" s="9" t="str">
        <f ca="1"/>
        <v>NCalls
sdkn104
v1.9</v>
      </c>
      <c r="K87" s="9" t="str">
        <f ca="1"/>
        <v>NCalls
ws_garcia
v3.1.5</v>
      </c>
      <c r="L87" s="41" t="str">
        <f ca="1"/>
        <v>NCalls
CSV.jl
v0.8.5+</v>
      </c>
      <c r="M87" s="8" t="s">
        <v>6</v>
      </c>
      <c r="N87" s="8" t="s">
        <v>7</v>
      </c>
    </row>
    <row r="88" spans="1:14" x14ac:dyDescent="0.35">
      <c r="A88">
        <f ca="1">LEN(B88)</f>
        <v>17</v>
      </c>
      <c r="B88">
        <v>0.71905720709757637</v>
      </c>
      <c r="C88" s="11">
        <v>1</v>
      </c>
      <c r="D88" s="12">
        <v>10</v>
      </c>
      <c r="E88">
        <v>2.7034790484246272E-4</v>
      </c>
      <c r="F88">
        <v>1.7956398405546192E-4</v>
      </c>
      <c r="G88">
        <v>3.0154587703489213E-3</v>
      </c>
      <c r="H88">
        <v>3.1533804238143291E-4</v>
      </c>
      <c r="I88" s="39">
        <v>18495</v>
      </c>
      <c r="J88" s="39">
        <v>27846</v>
      </c>
      <c r="K88" s="39">
        <v>1659</v>
      </c>
      <c r="L88" s="39">
        <v>15856</v>
      </c>
      <c r="M88" s="39" t="s">
        <v>403</v>
      </c>
      <c r="N88" s="39">
        <v>181</v>
      </c>
    </row>
    <row r="89" spans="1:14" x14ac:dyDescent="0.35">
      <c r="A89">
        <f t="shared" ref="A89:A106" ca="1" si="5">LEN(B89)</f>
        <v>17</v>
      </c>
      <c r="B89">
        <v>0.71905720709757637</v>
      </c>
      <c r="C89" s="11">
        <v>2</v>
      </c>
      <c r="D89" s="12">
        <v>10</v>
      </c>
      <c r="E89">
        <v>2.9098240804593592E-4</v>
      </c>
      <c r="F89">
        <v>2.0696202814208948E-4</v>
      </c>
      <c r="G89">
        <v>2.9604488454677514E-3</v>
      </c>
      <c r="H89">
        <v>3.1409008103524091E-4</v>
      </c>
      <c r="I89" s="39">
        <v>17184</v>
      </c>
      <c r="J89" s="39">
        <v>24160</v>
      </c>
      <c r="K89" s="39">
        <v>1689</v>
      </c>
      <c r="L89" s="39">
        <v>15919</v>
      </c>
      <c r="M89" s="39" t="s">
        <v>404</v>
      </c>
      <c r="N89" s="39">
        <v>362</v>
      </c>
    </row>
    <row r="90" spans="1:14" x14ac:dyDescent="0.35">
      <c r="A90">
        <f t="shared" ca="1" si="5"/>
        <v>17</v>
      </c>
      <c r="B90">
        <v>0.71905720709757637</v>
      </c>
      <c r="C90" s="11">
        <v>4</v>
      </c>
      <c r="D90" s="12">
        <v>10</v>
      </c>
      <c r="E90">
        <v>3.5203513799820612E-4</v>
      </c>
      <c r="F90">
        <v>2.5684917038742424E-4</v>
      </c>
      <c r="G90">
        <v>4.5218013562127327E-3</v>
      </c>
      <c r="H90">
        <v>3.1729914963827898E-4</v>
      </c>
      <c r="I90" s="39">
        <v>14204</v>
      </c>
      <c r="J90" s="39">
        <v>19467</v>
      </c>
      <c r="K90" s="39">
        <v>1106</v>
      </c>
      <c r="L90" s="39">
        <v>15758</v>
      </c>
      <c r="M90" s="39" t="s">
        <v>405</v>
      </c>
      <c r="N90" s="39">
        <v>724</v>
      </c>
    </row>
    <row r="91" spans="1:14" x14ac:dyDescent="0.35">
      <c r="A91">
        <f t="shared" ca="1" si="5"/>
        <v>17</v>
      </c>
      <c r="B91">
        <v>0.71905720709757637</v>
      </c>
      <c r="C91" s="11">
        <v>8</v>
      </c>
      <c r="D91" s="12">
        <v>10</v>
      </c>
      <c r="E91">
        <v>5.0091731116292087E-4</v>
      </c>
      <c r="F91">
        <v>3.6764000441804262E-4</v>
      </c>
      <c r="G91">
        <v>3.300017941869687E-3</v>
      </c>
      <c r="H91">
        <v>3.3485132601125098E-4</v>
      </c>
      <c r="I91" s="39">
        <v>9982</v>
      </c>
      <c r="J91" s="39">
        <v>13601</v>
      </c>
      <c r="K91" s="39">
        <v>1516</v>
      </c>
      <c r="L91" s="39">
        <v>14932</v>
      </c>
      <c r="M91" s="39" t="s">
        <v>406</v>
      </c>
      <c r="N91" s="39">
        <v>1448</v>
      </c>
    </row>
    <row r="92" spans="1:14" x14ac:dyDescent="0.35">
      <c r="A92">
        <f t="shared" ca="1" si="5"/>
        <v>17</v>
      </c>
      <c r="B92">
        <v>0.71905720709757637</v>
      </c>
      <c r="C92" s="11">
        <v>16</v>
      </c>
      <c r="D92" s="12">
        <v>10</v>
      </c>
      <c r="E92">
        <v>7.4213401600497348E-4</v>
      </c>
      <c r="F92">
        <v>5.3650171674843956E-4</v>
      </c>
      <c r="G92">
        <v>4.8334711109814434E-3</v>
      </c>
      <c r="H92">
        <v>3.3333333333333332E-4</v>
      </c>
      <c r="I92" s="39">
        <v>6738</v>
      </c>
      <c r="J92" s="39">
        <v>9320</v>
      </c>
      <c r="K92" s="39">
        <v>1035</v>
      </c>
      <c r="L92" s="39">
        <v>15000</v>
      </c>
      <c r="M92" s="39" t="s">
        <v>407</v>
      </c>
      <c r="N92" s="39">
        <v>2896</v>
      </c>
    </row>
    <row r="93" spans="1:14" x14ac:dyDescent="0.35">
      <c r="A93">
        <f t="shared" ca="1" si="5"/>
        <v>17</v>
      </c>
      <c r="B93">
        <v>0.71905720709757637</v>
      </c>
      <c r="C93" s="11">
        <v>32</v>
      </c>
      <c r="D93" s="12">
        <v>10</v>
      </c>
      <c r="E93">
        <v>1.2355827774059957E-3</v>
      </c>
      <c r="F93">
        <v>9.2547353319672051E-4</v>
      </c>
      <c r="G93">
        <v>4.679223666946823E-3</v>
      </c>
      <c r="H93">
        <v>3.5984166966534722E-4</v>
      </c>
      <c r="I93" s="39">
        <v>4047</v>
      </c>
      <c r="J93" s="39">
        <v>5403</v>
      </c>
      <c r="K93" s="39">
        <v>1069</v>
      </c>
      <c r="L93" s="39">
        <v>13895</v>
      </c>
      <c r="M93" s="39" t="s">
        <v>408</v>
      </c>
      <c r="N93" s="39">
        <v>5792</v>
      </c>
    </row>
    <row r="94" spans="1:14" x14ac:dyDescent="0.35">
      <c r="A94">
        <f t="shared" ca="1" si="5"/>
        <v>17</v>
      </c>
      <c r="B94">
        <v>0.71905720709757637</v>
      </c>
      <c r="C94" s="11">
        <v>64</v>
      </c>
      <c r="D94" s="12">
        <v>10</v>
      </c>
      <c r="E94">
        <v>2.1220683496552895E-3</v>
      </c>
      <c r="F94">
        <v>1.7432913907409835E-3</v>
      </c>
      <c r="G94">
        <v>5.6290665915900056E-3</v>
      </c>
      <c r="H94">
        <v>4.8449612403100775E-4</v>
      </c>
      <c r="I94" s="39">
        <v>2357</v>
      </c>
      <c r="J94" s="39">
        <v>2869</v>
      </c>
      <c r="K94" s="39">
        <v>889</v>
      </c>
      <c r="L94" s="39">
        <v>10320</v>
      </c>
      <c r="M94" s="39" t="s">
        <v>409</v>
      </c>
      <c r="N94" s="39">
        <v>11584</v>
      </c>
    </row>
    <row r="95" spans="1:14" x14ac:dyDescent="0.35">
      <c r="A95">
        <f t="shared" ca="1" si="5"/>
        <v>17</v>
      </c>
      <c r="B95">
        <v>0.71905720709757637</v>
      </c>
      <c r="C95" s="11">
        <v>128</v>
      </c>
      <c r="D95" s="12">
        <v>10</v>
      </c>
      <c r="E95">
        <v>4.0035593273823524E-3</v>
      </c>
      <c r="F95">
        <v>3.1610438054163769E-3</v>
      </c>
      <c r="G95">
        <v>8.5767027442734921E-3</v>
      </c>
      <c r="H95">
        <v>5.207248489897938E-4</v>
      </c>
      <c r="I95" s="39">
        <v>1249</v>
      </c>
      <c r="J95" s="39">
        <v>1582</v>
      </c>
      <c r="K95" s="39">
        <v>583</v>
      </c>
      <c r="L95" s="39">
        <v>9602</v>
      </c>
      <c r="M95" s="39" t="s">
        <v>410</v>
      </c>
      <c r="N95" s="39">
        <v>23168</v>
      </c>
    </row>
    <row r="96" spans="1:14" x14ac:dyDescent="0.35">
      <c r="A96">
        <f t="shared" ca="1" si="5"/>
        <v>17</v>
      </c>
      <c r="B96">
        <v>0.71905720709757637</v>
      </c>
      <c r="C96" s="11">
        <v>256</v>
      </c>
      <c r="D96" s="12">
        <v>10</v>
      </c>
      <c r="E96">
        <v>1.2229859268451791E-2</v>
      </c>
      <c r="F96">
        <v>8.8885605680966359E-3</v>
      </c>
      <c r="G96">
        <v>1.9663198039337408E-2</v>
      </c>
      <c r="H96">
        <v>7.9026394815868495E-4</v>
      </c>
      <c r="I96" s="39">
        <v>410</v>
      </c>
      <c r="J96" s="39">
        <v>563</v>
      </c>
      <c r="K96" s="39">
        <v>255</v>
      </c>
      <c r="L96" s="39">
        <v>6327</v>
      </c>
      <c r="M96" s="39" t="s">
        <v>411</v>
      </c>
      <c r="N96" s="39">
        <v>46336</v>
      </c>
    </row>
    <row r="97" spans="1:14" x14ac:dyDescent="0.35">
      <c r="A97">
        <f t="shared" ca="1" si="5"/>
        <v>17</v>
      </c>
      <c r="B97">
        <v>0.71905720709757637</v>
      </c>
      <c r="C97" s="11">
        <v>512</v>
      </c>
      <c r="D97" s="12">
        <v>10</v>
      </c>
      <c r="E97">
        <v>1.7322851556826988E-2</v>
      </c>
      <c r="F97">
        <v>1.3705454246868214E-2</v>
      </c>
      <c r="G97">
        <v>2.8795333332970911E-2</v>
      </c>
      <c r="H97">
        <v>2.0056157240272766E-3</v>
      </c>
      <c r="I97" s="39">
        <v>289</v>
      </c>
      <c r="J97" s="39">
        <v>365</v>
      </c>
      <c r="K97" s="39">
        <v>174</v>
      </c>
      <c r="L97" s="39">
        <v>2493</v>
      </c>
      <c r="M97" s="39" t="s">
        <v>412</v>
      </c>
      <c r="N97" s="39">
        <v>92672</v>
      </c>
    </row>
    <row r="98" spans="1:14" x14ac:dyDescent="0.35">
      <c r="A98">
        <f t="shared" ca="1" si="5"/>
        <v>17</v>
      </c>
      <c r="B98">
        <v>0.71905720709757637</v>
      </c>
      <c r="C98" s="11">
        <v>1024</v>
      </c>
      <c r="D98" s="12">
        <v>10</v>
      </c>
      <c r="E98">
        <v>3.3338871523922939E-2</v>
      </c>
      <c r="F98">
        <v>2.7039736755997749E-2</v>
      </c>
      <c r="G98">
        <v>4.9930617821836235E-2</v>
      </c>
      <c r="H98">
        <v>1.7023082501371944E-3</v>
      </c>
      <c r="I98" s="39">
        <v>151</v>
      </c>
      <c r="J98" s="39">
        <v>185</v>
      </c>
      <c r="K98" s="39">
        <v>101</v>
      </c>
      <c r="L98" s="39">
        <v>2946</v>
      </c>
      <c r="M98" s="39" t="s">
        <v>413</v>
      </c>
      <c r="N98" s="39">
        <v>185344</v>
      </c>
    </row>
    <row r="99" spans="1:14" x14ac:dyDescent="0.35">
      <c r="A99">
        <f t="shared" ca="1" si="5"/>
        <v>17</v>
      </c>
      <c r="B99">
        <v>0.71905720709757637</v>
      </c>
      <c r="C99" s="11">
        <v>2048</v>
      </c>
      <c r="D99" s="12">
        <v>10</v>
      </c>
      <c r="E99">
        <v>7.5060774624319884E-2</v>
      </c>
      <c r="F99">
        <v>5.6594939326888388E-2</v>
      </c>
      <c r="G99">
        <v>9.6811003848695412E-2</v>
      </c>
      <c r="H99">
        <v>2.277322479935943E-3</v>
      </c>
      <c r="I99" s="39">
        <v>67</v>
      </c>
      <c r="J99" s="39">
        <v>89</v>
      </c>
      <c r="K99" s="39">
        <v>52</v>
      </c>
      <c r="L99" s="39">
        <v>2196</v>
      </c>
      <c r="M99" s="39" t="s">
        <v>414</v>
      </c>
      <c r="N99" s="39">
        <v>370688</v>
      </c>
    </row>
    <row r="100" spans="1:14" x14ac:dyDescent="0.35">
      <c r="A100">
        <f t="shared" ca="1" si="5"/>
        <v>17</v>
      </c>
      <c r="B100">
        <v>0.71905720709757637</v>
      </c>
      <c r="C100" s="11">
        <v>4096</v>
      </c>
      <c r="D100" s="12">
        <v>10</v>
      </c>
      <c r="E100">
        <v>0.20975037083068551</v>
      </c>
      <c r="F100">
        <v>0.17256390332865218</v>
      </c>
      <c r="G100">
        <v>0.25015701500233262</v>
      </c>
      <c r="H100">
        <v>3.3944331296673455E-3</v>
      </c>
      <c r="I100" s="39">
        <v>24</v>
      </c>
      <c r="J100" s="39">
        <v>30</v>
      </c>
      <c r="K100" s="39">
        <v>20</v>
      </c>
      <c r="L100" s="39">
        <v>1473</v>
      </c>
      <c r="M100" s="39" t="s">
        <v>415</v>
      </c>
      <c r="N100" s="39">
        <v>741376</v>
      </c>
    </row>
    <row r="101" spans="1:14" x14ac:dyDescent="0.35">
      <c r="A101">
        <f t="shared" ca="1" si="5"/>
        <v>17</v>
      </c>
      <c r="B101">
        <v>0.71905720709757637</v>
      </c>
      <c r="C101" s="11">
        <v>8192</v>
      </c>
      <c r="D101" s="12">
        <v>10</v>
      </c>
      <c r="E101">
        <v>0.27709189473994467</v>
      </c>
      <c r="F101">
        <v>0.22929624999365347</v>
      </c>
      <c r="G101">
        <v>0.38136928571787265</v>
      </c>
      <c r="H101">
        <v>6.5688071369656102E-3</v>
      </c>
      <c r="I101" s="39">
        <v>19</v>
      </c>
      <c r="J101" s="39">
        <v>22</v>
      </c>
      <c r="K101" s="39">
        <v>14</v>
      </c>
      <c r="L101" s="39">
        <v>763</v>
      </c>
      <c r="M101" s="39" t="s">
        <v>416</v>
      </c>
      <c r="N101" s="39">
        <v>1482752</v>
      </c>
    </row>
    <row r="102" spans="1:14" x14ac:dyDescent="0.35">
      <c r="A102">
        <f t="shared" ca="1" si="5"/>
        <v>17</v>
      </c>
      <c r="B102">
        <v>0.71905720709757637</v>
      </c>
      <c r="C102" s="11">
        <v>16384</v>
      </c>
      <c r="D102" s="12">
        <v>10</v>
      </c>
      <c r="E102">
        <v>0.59118803331835401</v>
      </c>
      <c r="F102">
        <v>0.59313554443522465</v>
      </c>
      <c r="G102">
        <v>0.77296251427781371</v>
      </c>
      <c r="H102">
        <v>1.1565819623563912E-2</v>
      </c>
      <c r="I102" s="39">
        <v>9</v>
      </c>
      <c r="J102" s="39">
        <v>9</v>
      </c>
      <c r="K102" s="39">
        <v>7</v>
      </c>
      <c r="L102" s="39">
        <v>433</v>
      </c>
      <c r="M102" s="39" t="s">
        <v>417</v>
      </c>
      <c r="N102" s="39">
        <v>2965504</v>
      </c>
    </row>
    <row r="103" spans="1:14" x14ac:dyDescent="0.35">
      <c r="A103">
        <f t="shared" ca="1" si="5"/>
        <v>17</v>
      </c>
      <c r="B103">
        <v>0.71905720709757637</v>
      </c>
      <c r="C103" s="11">
        <v>32768</v>
      </c>
      <c r="D103" s="12">
        <v>10</v>
      </c>
      <c r="E103">
        <v>1.2298624999821186</v>
      </c>
      <c r="F103">
        <v>0.99713696663578355</v>
      </c>
      <c r="G103">
        <v>1.5675251249922439</v>
      </c>
      <c r="H103">
        <v>2.665957491448585E-2</v>
      </c>
      <c r="I103" s="39">
        <v>5</v>
      </c>
      <c r="J103" s="39">
        <v>6</v>
      </c>
      <c r="K103" s="39">
        <v>4</v>
      </c>
      <c r="L103" s="39">
        <v>188</v>
      </c>
      <c r="M103" s="39" t="s">
        <v>418</v>
      </c>
      <c r="N103" s="39">
        <v>5931008</v>
      </c>
    </row>
    <row r="104" spans="1:14" x14ac:dyDescent="0.35">
      <c r="A104">
        <f t="shared" ca="1" si="5"/>
        <v>17</v>
      </c>
      <c r="B104">
        <v>0.71905720709757637</v>
      </c>
      <c r="C104" s="11">
        <v>65536</v>
      </c>
      <c r="D104" s="12">
        <v>10</v>
      </c>
      <c r="E104">
        <v>2.5824687333467105</v>
      </c>
      <c r="F104">
        <v>2.8443584999768063</v>
      </c>
      <c r="G104">
        <v>6.6753598998766392</v>
      </c>
      <c r="H104">
        <v>4.3938597043355308E-2</v>
      </c>
      <c r="I104" s="39">
        <v>3</v>
      </c>
      <c r="J104" s="39">
        <v>2</v>
      </c>
      <c r="K104" s="39">
        <v>1</v>
      </c>
      <c r="L104" s="39">
        <v>114</v>
      </c>
      <c r="M104" s="39" t="s">
        <v>419</v>
      </c>
      <c r="N104" s="39">
        <v>11862016</v>
      </c>
    </row>
    <row r="105" spans="1:14" x14ac:dyDescent="0.35">
      <c r="A105">
        <f t="shared" ca="1" si="5"/>
        <v>17</v>
      </c>
      <c r="B105">
        <v>0.71905720709757637</v>
      </c>
      <c r="C105" s="11">
        <v>131072</v>
      </c>
      <c r="D105" s="12">
        <v>10</v>
      </c>
      <c r="E105">
        <v>5.0349153999704868</v>
      </c>
      <c r="F105">
        <v>3.8164045000448823</v>
      </c>
      <c r="G105">
        <v>8.7466917000710964</v>
      </c>
      <c r="H105">
        <v>9.2944445433440034E-2</v>
      </c>
      <c r="I105" s="39">
        <v>1</v>
      </c>
      <c r="J105" s="39">
        <v>2</v>
      </c>
      <c r="K105" s="39">
        <v>1</v>
      </c>
      <c r="L105" s="39">
        <v>54</v>
      </c>
      <c r="M105" s="39" t="s">
        <v>420</v>
      </c>
      <c r="N105" s="39">
        <v>23724032</v>
      </c>
    </row>
    <row r="106" spans="1:14" x14ac:dyDescent="0.35">
      <c r="A106">
        <f t="shared" ca="1" si="5"/>
        <v>17</v>
      </c>
      <c r="B106">
        <v>0.71905720709757637</v>
      </c>
      <c r="C106" s="11">
        <v>262144</v>
      </c>
      <c r="D106" s="12">
        <v>10</v>
      </c>
      <c r="E106">
        <v>9.1122057000175118</v>
      </c>
      <c r="F106">
        <v>7.9241896001622081</v>
      </c>
      <c r="G106">
        <v>12.850476199993864</v>
      </c>
      <c r="H106">
        <v>0.16703333059946696</v>
      </c>
      <c r="I106" s="39">
        <v>1</v>
      </c>
      <c r="J106" s="39">
        <v>1</v>
      </c>
      <c r="K106" s="39">
        <v>1</v>
      </c>
      <c r="L106" s="39">
        <v>30</v>
      </c>
      <c r="M106" s="39" t="s">
        <v>421</v>
      </c>
      <c r="N106" s="39">
        <v>47448064</v>
      </c>
    </row>
    <row r="107" spans="1:14" x14ac:dyDescent="0.35">
      <c r="C107" s="39"/>
      <c r="I107" s="39"/>
      <c r="J107" s="39"/>
      <c r="K107" s="39"/>
      <c r="L107" s="39"/>
      <c r="M107" s="39"/>
    </row>
    <row r="108" spans="1:14" x14ac:dyDescent="0.35">
      <c r="C108" s="39"/>
      <c r="I108" s="39"/>
      <c r="J108" s="39"/>
      <c r="K108" s="39"/>
      <c r="L108" s="39"/>
      <c r="M108" s="39"/>
      <c r="N108">
        <f ca="1">N106/1000000/E106</f>
        <v>5.207088773238385</v>
      </c>
    </row>
    <row r="109" spans="1:14" x14ac:dyDescent="0.35">
      <c r="I109" s="39"/>
      <c r="J109" s="39"/>
      <c r="K109" s="39"/>
      <c r="L109" s="39"/>
      <c r="N109" s="39">
        <f ca="1">C106*D106/E106</f>
        <v>287684.46260985552</v>
      </c>
    </row>
    <row r="110" spans="1:14" x14ac:dyDescent="0.35">
      <c r="C110" s="11"/>
      <c r="D110" s="12"/>
      <c r="I110" s="39"/>
      <c r="J110" s="39"/>
      <c r="K110" s="39"/>
      <c r="L110" s="39"/>
      <c r="M110" s="39"/>
    </row>
    <row r="111" spans="1:14" x14ac:dyDescent="0.35">
      <c r="I111" s="39"/>
      <c r="J111" s="39"/>
      <c r="K111" s="39"/>
      <c r="L111" s="39"/>
    </row>
    <row r="112" spans="1:14" x14ac:dyDescent="0.35">
      <c r="I112" s="39"/>
      <c r="J112" s="39"/>
      <c r="K112" s="39"/>
      <c r="L112" s="39"/>
      <c r="M112" s="10" t="s">
        <v>496</v>
      </c>
    </row>
    <row r="113" spans="1:14" x14ac:dyDescent="0.35">
      <c r="I113" s="39"/>
      <c r="J113" s="39"/>
      <c r="K113" s="39"/>
      <c r="L113" s="39"/>
      <c r="M113" t="s">
        <v>502</v>
      </c>
    </row>
    <row r="114" spans="1:14" ht="43.5" x14ac:dyDescent="0.35">
      <c r="A114" s="8" t="s">
        <v>2</v>
      </c>
      <c r="B114" s="8" t="s">
        <v>3</v>
      </c>
      <c r="C114" s="8" t="s">
        <v>4</v>
      </c>
      <c r="D114" s="8" t="s">
        <v>5</v>
      </c>
      <c r="E114" s="9" t="s">
        <v>620</v>
      </c>
      <c r="F114" s="9" t="s">
        <v>336</v>
      </c>
      <c r="G114" s="9" t="s">
        <v>337</v>
      </c>
      <c r="H114" s="9" t="s">
        <v>338</v>
      </c>
      <c r="I114" s="9" t="str" cm="1">
        <f t="array" aca="1" ref="I114:L114" ca="1">"NCalls"&amp;CHAR(10)&amp;E114:H114</f>
        <v>NCalls
CSVRead
v0.14</v>
      </c>
      <c r="J114" s="9" t="str">
        <f ca="1"/>
        <v>NCalls
sdkn104
v1.9</v>
      </c>
      <c r="K114" s="9" t="str">
        <f ca="1"/>
        <v>NCalls
ws_garcia
v3.1.5</v>
      </c>
      <c r="L114" s="41" t="str">
        <f ca="1"/>
        <v>NCalls
CSV.jl
v0.8.5+</v>
      </c>
      <c r="M114" s="8" t="s">
        <v>6</v>
      </c>
      <c r="N114" s="8" t="s">
        <v>7</v>
      </c>
    </row>
    <row r="115" spans="1:14" x14ac:dyDescent="0.35">
      <c r="A115">
        <f ca="1">LEN(B115)</f>
        <v>16</v>
      </c>
      <c r="B115" t="str">
        <f ca="1">REPT("x",16)</f>
        <v>xxxxxxxxxxxxxxxx</v>
      </c>
      <c r="C115" s="11">
        <v>8</v>
      </c>
      <c r="D115" s="11">
        <v>1</v>
      </c>
      <c r="E115">
        <v>3.2389367146525846E-4</v>
      </c>
      <c r="F115">
        <v>2.4048517699661211E-4</v>
      </c>
      <c r="G115">
        <v>3.3527258711794627E-3</v>
      </c>
      <c r="H115">
        <v>2.5893595100434359E-4</v>
      </c>
      <c r="I115" s="39">
        <v>15438</v>
      </c>
      <c r="J115" s="39">
        <v>20792</v>
      </c>
      <c r="K115" s="39">
        <v>1492</v>
      </c>
      <c r="L115" s="39">
        <v>19360</v>
      </c>
      <c r="M115" s="39" t="s">
        <v>422</v>
      </c>
      <c r="N115" s="39">
        <v>144</v>
      </c>
    </row>
    <row r="116" spans="1:14" x14ac:dyDescent="0.35">
      <c r="A116">
        <f t="shared" ref="A116:A128" ca="1" si="6">LEN(B116)</f>
        <v>16</v>
      </c>
      <c r="B116" t="str">
        <f t="shared" ref="B116:B128" ca="1" si="7">REPT("x",16)</f>
        <v>xxxxxxxxxxxxxxxx</v>
      </c>
      <c r="C116" s="11">
        <v>8</v>
      </c>
      <c r="D116" s="11">
        <v>2</v>
      </c>
      <c r="E116">
        <v>3.9291669809718037E-4</v>
      </c>
      <c r="F116">
        <v>3.2777413306132039E-4</v>
      </c>
      <c r="G116">
        <v>5.9160574293752504E-3</v>
      </c>
      <c r="H116">
        <v>2.8167427187200721E-4</v>
      </c>
      <c r="I116" s="39">
        <v>12726</v>
      </c>
      <c r="J116" s="39">
        <v>15255</v>
      </c>
      <c r="K116" s="39">
        <v>848</v>
      </c>
      <c r="L116" s="39">
        <v>17751</v>
      </c>
      <c r="M116" s="39" t="s">
        <v>423</v>
      </c>
      <c r="N116" s="39">
        <v>280</v>
      </c>
    </row>
    <row r="117" spans="1:14" x14ac:dyDescent="0.35">
      <c r="A117">
        <f t="shared" ca="1" si="6"/>
        <v>16</v>
      </c>
      <c r="B117" t="str">
        <f t="shared" ca="1" si="7"/>
        <v>xxxxxxxxxxxxxxxx</v>
      </c>
      <c r="C117" s="11">
        <v>8</v>
      </c>
      <c r="D117" s="11">
        <v>4</v>
      </c>
      <c r="E117">
        <v>3.923995683881352E-4</v>
      </c>
      <c r="F117">
        <v>5.0441836982418307E-4</v>
      </c>
      <c r="G117">
        <v>3.5195907108933992E-3</v>
      </c>
      <c r="H117">
        <v>3.0484087306426044E-4</v>
      </c>
      <c r="I117" s="39">
        <v>12743</v>
      </c>
      <c r="J117" s="39">
        <v>9913</v>
      </c>
      <c r="K117" s="39">
        <v>1421</v>
      </c>
      <c r="L117" s="39">
        <v>16402</v>
      </c>
      <c r="M117" s="39" t="s">
        <v>424</v>
      </c>
      <c r="N117" s="39">
        <v>552</v>
      </c>
    </row>
    <row r="118" spans="1:14" x14ac:dyDescent="0.35">
      <c r="A118">
        <f t="shared" ca="1" si="6"/>
        <v>16</v>
      </c>
      <c r="B118" t="str">
        <f t="shared" ca="1" si="7"/>
        <v>xxxxxxxxxxxxxxxx</v>
      </c>
      <c r="C118" s="11">
        <v>8</v>
      </c>
      <c r="D118" s="11">
        <v>8</v>
      </c>
      <c r="E118">
        <v>4.7454159627990727E-4</v>
      </c>
      <c r="F118">
        <v>3.4556515548962637E-4</v>
      </c>
      <c r="G118">
        <v>3.8125246952049343E-3</v>
      </c>
      <c r="H118">
        <v>3.5080333964779346E-4</v>
      </c>
      <c r="I118" s="39">
        <v>10537</v>
      </c>
      <c r="J118" s="39">
        <v>14470</v>
      </c>
      <c r="K118" s="39">
        <v>1312</v>
      </c>
      <c r="L118" s="39">
        <v>14253</v>
      </c>
      <c r="M118" s="39" t="s">
        <v>425</v>
      </c>
      <c r="N118" s="39">
        <v>1096</v>
      </c>
    </row>
    <row r="119" spans="1:14" x14ac:dyDescent="0.35">
      <c r="A119">
        <f t="shared" ca="1" si="6"/>
        <v>16</v>
      </c>
      <c r="B119" t="str">
        <f t="shared" ca="1" si="7"/>
        <v>xxxxxxxxxxxxxxxx</v>
      </c>
      <c r="C119" s="11">
        <v>8</v>
      </c>
      <c r="D119" s="11">
        <v>16</v>
      </c>
      <c r="E119">
        <v>6.8847764009394654E-4</v>
      </c>
      <c r="F119">
        <v>5.6110151481285483E-4</v>
      </c>
      <c r="G119">
        <v>4.4055411454684019E-3</v>
      </c>
      <c r="H119">
        <v>4.3353854157634613E-4</v>
      </c>
      <c r="I119" s="39">
        <v>7263</v>
      </c>
      <c r="J119" s="39">
        <v>8912</v>
      </c>
      <c r="K119" s="39">
        <v>1135</v>
      </c>
      <c r="L119" s="39">
        <v>11533</v>
      </c>
      <c r="M119" s="39" t="s">
        <v>426</v>
      </c>
      <c r="N119" s="39">
        <v>2184</v>
      </c>
    </row>
    <row r="120" spans="1:14" x14ac:dyDescent="0.35">
      <c r="A120">
        <f t="shared" ca="1" si="6"/>
        <v>16</v>
      </c>
      <c r="B120" t="str">
        <f t="shared" ca="1" si="7"/>
        <v>xxxxxxxxxxxxxxxx</v>
      </c>
      <c r="C120" s="11">
        <v>8</v>
      </c>
      <c r="D120" s="11">
        <v>32</v>
      </c>
      <c r="E120">
        <v>1.2472143926281166E-3</v>
      </c>
      <c r="F120">
        <v>8.3373024342808322E-4</v>
      </c>
      <c r="G120">
        <v>5.9905002392761546E-3</v>
      </c>
      <c r="H120">
        <v>5.6465273856578201E-4</v>
      </c>
      <c r="I120" s="39">
        <v>4009</v>
      </c>
      <c r="J120" s="39">
        <v>5998</v>
      </c>
      <c r="K120" s="39">
        <v>835</v>
      </c>
      <c r="L120" s="39">
        <v>8855</v>
      </c>
      <c r="M120" s="39" t="s">
        <v>427</v>
      </c>
      <c r="N120" s="39">
        <v>4360</v>
      </c>
    </row>
    <row r="121" spans="1:14" x14ac:dyDescent="0.35">
      <c r="A121">
        <f t="shared" ca="1" si="6"/>
        <v>16</v>
      </c>
      <c r="B121" t="str">
        <f t="shared" ca="1" si="7"/>
        <v>xxxxxxxxxxxxxxxx</v>
      </c>
      <c r="C121" s="11">
        <v>8</v>
      </c>
      <c r="D121" s="11">
        <v>64</v>
      </c>
      <c r="E121">
        <v>2.4040045192053254E-3</v>
      </c>
      <c r="F121">
        <v>1.5890128058382857E-3</v>
      </c>
      <c r="G121">
        <v>1.1470673623956193E-2</v>
      </c>
      <c r="H121">
        <v>9.1390970572107475E-4</v>
      </c>
      <c r="I121" s="39">
        <v>2080</v>
      </c>
      <c r="J121" s="39">
        <v>3147</v>
      </c>
      <c r="K121" s="39">
        <v>436</v>
      </c>
      <c r="L121" s="39">
        <v>5471</v>
      </c>
      <c r="M121" s="39" t="s">
        <v>428</v>
      </c>
      <c r="N121" s="39">
        <v>8712</v>
      </c>
    </row>
    <row r="122" spans="1:14" x14ac:dyDescent="0.35">
      <c r="A122">
        <f t="shared" ca="1" si="6"/>
        <v>16</v>
      </c>
      <c r="B122" t="str">
        <f t="shared" ca="1" si="7"/>
        <v>xxxxxxxxxxxxxxxx</v>
      </c>
      <c r="C122" s="11">
        <v>8</v>
      </c>
      <c r="D122" s="11">
        <v>128</v>
      </c>
      <c r="E122">
        <v>3.6453543731171647E-3</v>
      </c>
      <c r="F122">
        <v>2.7591086596854635E-3</v>
      </c>
      <c r="G122">
        <v>2.8645673714844243E-2</v>
      </c>
      <c r="H122">
        <v>1.4240956992309882E-3</v>
      </c>
      <c r="I122" s="39">
        <v>1372</v>
      </c>
      <c r="J122" s="39">
        <v>1813</v>
      </c>
      <c r="K122" s="39">
        <v>175</v>
      </c>
      <c r="L122" s="39">
        <v>3511</v>
      </c>
      <c r="M122" s="39" t="s">
        <v>429</v>
      </c>
      <c r="N122" s="39">
        <v>17416</v>
      </c>
    </row>
    <row r="123" spans="1:14" x14ac:dyDescent="0.35">
      <c r="A123">
        <f t="shared" ca="1" si="6"/>
        <v>16</v>
      </c>
      <c r="B123" t="str">
        <f t="shared" ca="1" si="7"/>
        <v>xxxxxxxxxxxxxxxx</v>
      </c>
      <c r="C123" s="11">
        <v>8</v>
      </c>
      <c r="D123" s="11">
        <v>256</v>
      </c>
      <c r="E123">
        <v>7.6572010717903807E-3</v>
      </c>
      <c r="F123">
        <v>5.3913015086938434E-3</v>
      </c>
      <c r="G123">
        <v>0.10256705714427695</v>
      </c>
      <c r="H123">
        <v>2.6709334055582683E-3</v>
      </c>
      <c r="I123" s="39">
        <v>653</v>
      </c>
      <c r="J123" s="39">
        <v>928</v>
      </c>
      <c r="K123" s="39">
        <v>49</v>
      </c>
      <c r="L123" s="39">
        <v>1875</v>
      </c>
      <c r="M123" s="39" t="s">
        <v>430</v>
      </c>
      <c r="N123" s="39">
        <v>34824</v>
      </c>
    </row>
    <row r="124" spans="1:14" x14ac:dyDescent="0.35">
      <c r="A124">
        <f t="shared" ca="1" si="6"/>
        <v>16</v>
      </c>
      <c r="B124" t="str">
        <f t="shared" ca="1" si="7"/>
        <v>xxxxxxxxxxxxxxxx</v>
      </c>
      <c r="C124" s="11">
        <v>8</v>
      </c>
      <c r="D124" s="11">
        <v>512</v>
      </c>
      <c r="E124">
        <v>1.4157624010885881E-2</v>
      </c>
      <c r="F124">
        <v>1.0645116383130563E-2</v>
      </c>
      <c r="G124">
        <v>0.36370801428399446</v>
      </c>
      <c r="H124">
        <v>4.8459303933520654E-3</v>
      </c>
      <c r="I124" s="39">
        <v>354</v>
      </c>
      <c r="J124" s="39">
        <v>470</v>
      </c>
      <c r="K124" s="39">
        <v>14</v>
      </c>
      <c r="L124" s="39">
        <v>1032</v>
      </c>
      <c r="M124" s="39" t="s">
        <v>431</v>
      </c>
      <c r="N124" s="39">
        <v>69640</v>
      </c>
    </row>
    <row r="125" spans="1:14" x14ac:dyDescent="0.35">
      <c r="A125">
        <f t="shared" ca="1" si="6"/>
        <v>16</v>
      </c>
      <c r="B125" t="str">
        <f t="shared" ca="1" si="7"/>
        <v>xxxxxxxxxxxxxxxx</v>
      </c>
      <c r="C125" s="11">
        <v>8</v>
      </c>
      <c r="D125" s="11">
        <v>1024</v>
      </c>
      <c r="E125">
        <v>2.9150770349038201E-2</v>
      </c>
      <c r="F125">
        <v>2.0907876249596787E-2</v>
      </c>
      <c r="G125">
        <v>1.3288703750004061</v>
      </c>
      <c r="H125">
        <v>1.0362318583897181E-2</v>
      </c>
      <c r="I125" s="39">
        <v>172</v>
      </c>
      <c r="J125" s="39">
        <v>240</v>
      </c>
      <c r="K125" s="39">
        <v>4</v>
      </c>
      <c r="L125" s="39">
        <v>483</v>
      </c>
      <c r="M125" s="39" t="s">
        <v>432</v>
      </c>
      <c r="N125" s="39">
        <v>139272</v>
      </c>
    </row>
    <row r="126" spans="1:14" x14ac:dyDescent="0.35">
      <c r="A126">
        <f t="shared" ca="1" si="6"/>
        <v>16</v>
      </c>
      <c r="B126" t="str">
        <f t="shared" ca="1" si="7"/>
        <v>xxxxxxxxxxxxxxxx</v>
      </c>
      <c r="C126" s="11">
        <v>8</v>
      </c>
      <c r="D126" s="11">
        <v>2048</v>
      </c>
      <c r="E126">
        <v>5.4024310752509103E-2</v>
      </c>
      <c r="F126">
        <v>4.5141909007184407E-2</v>
      </c>
      <c r="G126">
        <v>6.6539302999153733</v>
      </c>
      <c r="H126">
        <v>2.0457142226550044E-2</v>
      </c>
      <c r="I126" s="39">
        <v>93</v>
      </c>
      <c r="J126" s="39">
        <v>111</v>
      </c>
      <c r="K126" s="39">
        <v>1</v>
      </c>
      <c r="L126" s="39">
        <v>245</v>
      </c>
      <c r="M126" s="39" t="s">
        <v>433</v>
      </c>
      <c r="N126" s="39">
        <v>278536</v>
      </c>
    </row>
    <row r="127" spans="1:14" x14ac:dyDescent="0.35">
      <c r="A127">
        <f t="shared" ca="1" si="6"/>
        <v>16</v>
      </c>
      <c r="B127" t="str">
        <f t="shared" ca="1" si="7"/>
        <v>xxxxxxxxxxxxxxxx</v>
      </c>
      <c r="C127" s="11">
        <v>8</v>
      </c>
      <c r="D127" s="11">
        <v>4096</v>
      </c>
      <c r="E127">
        <v>0.10998182608644762</v>
      </c>
      <c r="F127">
        <v>9.0414548213759965E-2</v>
      </c>
      <c r="G127">
        <v>20.703904799884185</v>
      </c>
      <c r="H127">
        <v>4.3181035025366424E-2</v>
      </c>
      <c r="I127" s="39">
        <v>46</v>
      </c>
      <c r="J127" s="39">
        <v>56</v>
      </c>
      <c r="K127" s="39">
        <v>1</v>
      </c>
      <c r="L127" s="39">
        <v>116</v>
      </c>
      <c r="M127" s="39" t="s">
        <v>434</v>
      </c>
      <c r="N127" s="39">
        <v>557064</v>
      </c>
    </row>
    <row r="128" spans="1:14" x14ac:dyDescent="0.35">
      <c r="A128">
        <f t="shared" ca="1" si="6"/>
        <v>16</v>
      </c>
      <c r="B128" t="str">
        <f t="shared" ca="1" si="7"/>
        <v>xxxxxxxxxxxxxxxx</v>
      </c>
      <c r="C128" s="11">
        <v>8</v>
      </c>
      <c r="D128" s="11">
        <v>8192</v>
      </c>
      <c r="E128">
        <v>0.20015724400058388</v>
      </c>
      <c r="F128">
        <v>0.16386683548109665</v>
      </c>
      <c r="G128">
        <v>84.01813290012069</v>
      </c>
      <c r="H128">
        <v>8.1112903933371269E-2</v>
      </c>
      <c r="I128" s="39">
        <v>25</v>
      </c>
      <c r="J128" s="39">
        <v>31</v>
      </c>
      <c r="K128" s="39">
        <v>1</v>
      </c>
      <c r="L128" s="39">
        <v>62</v>
      </c>
      <c r="M128" s="39" t="s">
        <v>435</v>
      </c>
      <c r="N128" s="39">
        <v>1114120</v>
      </c>
    </row>
    <row r="129" spans="1:14" x14ac:dyDescent="0.35">
      <c r="I129" s="39"/>
      <c r="J129" s="39"/>
      <c r="K129" s="39"/>
      <c r="L129" s="39"/>
    </row>
    <row r="130" spans="1:14" x14ac:dyDescent="0.35">
      <c r="I130" s="39"/>
      <c r="J130" s="39"/>
      <c r="K130" s="39"/>
      <c r="L130" s="39"/>
    </row>
    <row r="131" spans="1:14" x14ac:dyDescent="0.35">
      <c r="I131" s="39"/>
      <c r="J131" s="39"/>
      <c r="K131" s="39"/>
      <c r="L131" s="39"/>
      <c r="N131" s="39"/>
    </row>
    <row r="132" spans="1:14" x14ac:dyDescent="0.35">
      <c r="I132" s="39"/>
      <c r="J132" s="39"/>
      <c r="K132" s="39"/>
      <c r="L132" s="39"/>
    </row>
    <row r="133" spans="1:14" x14ac:dyDescent="0.35">
      <c r="I133" s="39"/>
      <c r="J133" s="39"/>
      <c r="K133" s="39"/>
      <c r="L133" s="39"/>
    </row>
    <row r="134" spans="1:14" x14ac:dyDescent="0.35">
      <c r="I134" s="39"/>
      <c r="J134" s="39"/>
      <c r="K134" s="39"/>
      <c r="L134" s="39"/>
    </row>
    <row r="135" spans="1:14" x14ac:dyDescent="0.35">
      <c r="I135" s="39"/>
      <c r="J135" s="39"/>
      <c r="K135" s="39"/>
      <c r="L135" s="39"/>
    </row>
    <row r="136" spans="1:14" x14ac:dyDescent="0.35">
      <c r="I136" s="39"/>
      <c r="J136" s="39"/>
      <c r="K136" s="39"/>
      <c r="L136" s="39"/>
    </row>
    <row r="137" spans="1:14" x14ac:dyDescent="0.35">
      <c r="I137" s="39"/>
      <c r="J137" s="39"/>
      <c r="K137" s="39"/>
      <c r="L137" s="39"/>
    </row>
    <row r="138" spans="1:14" x14ac:dyDescent="0.35">
      <c r="I138" s="39"/>
      <c r="J138" s="39"/>
      <c r="K138" s="39"/>
      <c r="L138" s="39"/>
    </row>
    <row r="139" spans="1:14" x14ac:dyDescent="0.35">
      <c r="I139" s="39"/>
      <c r="J139" s="39"/>
      <c r="K139" s="39"/>
      <c r="L139" s="39"/>
      <c r="M139" s="10" t="s">
        <v>497</v>
      </c>
    </row>
    <row r="140" spans="1:14" x14ac:dyDescent="0.35">
      <c r="I140" s="39"/>
      <c r="J140" s="39"/>
      <c r="K140" s="39"/>
      <c r="L140" s="39"/>
      <c r="M140" t="s">
        <v>503</v>
      </c>
    </row>
    <row r="141" spans="1:14" ht="43.5" x14ac:dyDescent="0.35">
      <c r="A141" s="8" t="s">
        <v>2</v>
      </c>
      <c r="B141" s="8" t="s">
        <v>3</v>
      </c>
      <c r="C141" s="8" t="s">
        <v>4</v>
      </c>
      <c r="D141" s="8" t="s">
        <v>5</v>
      </c>
      <c r="E141" s="9" t="s">
        <v>620</v>
      </c>
      <c r="F141" s="9" t="s">
        <v>336</v>
      </c>
      <c r="G141" s="9" t="s">
        <v>337</v>
      </c>
      <c r="H141" s="9" t="s">
        <v>338</v>
      </c>
      <c r="I141" s="9" t="str" cm="1">
        <f t="array" aca="1" ref="I141:L141" ca="1">"NCalls"&amp;CHAR(10)&amp;E141:H141</f>
        <v>NCalls
CSVRead
v0.14</v>
      </c>
      <c r="J141" s="9" t="str">
        <f ca="1"/>
        <v>NCalls
sdkn104
v1.9</v>
      </c>
      <c r="K141" s="9" t="str">
        <f ca="1"/>
        <v>NCalls
ws_garcia
v3.1.5</v>
      </c>
      <c r="L141" s="41" t="str">
        <f ca="1"/>
        <v>NCalls
CSV.jl
v0.8.5+</v>
      </c>
      <c r="M141" s="8" t="s">
        <v>6</v>
      </c>
      <c r="N141" s="8" t="s">
        <v>7</v>
      </c>
    </row>
    <row r="142" spans="1:14" x14ac:dyDescent="0.35">
      <c r="A142" s="39" cm="1">
        <f t="array" aca="1" ref="A142:A156" ca="1">LEN(B142:B156)</f>
        <v>1</v>
      </c>
      <c r="B142" t="s">
        <v>8</v>
      </c>
      <c r="C142" s="39">
        <v>1024</v>
      </c>
      <c r="D142">
        <v>8</v>
      </c>
      <c r="E142">
        <v>1.7843101067581212E-2</v>
      </c>
      <c r="F142">
        <v>1.2755322704276982E-2</v>
      </c>
      <c r="G142">
        <v>3.4328422603222913E-2</v>
      </c>
      <c r="H142">
        <v>1.364256480218281E-3</v>
      </c>
      <c r="I142" s="39">
        <v>281</v>
      </c>
      <c r="J142" s="39">
        <v>392</v>
      </c>
      <c r="K142" s="39">
        <v>146</v>
      </c>
      <c r="L142" s="39">
        <v>3665</v>
      </c>
      <c r="M142" s="39" t="s">
        <v>436</v>
      </c>
      <c r="N142" s="39">
        <v>17408</v>
      </c>
    </row>
    <row r="143" spans="1:14" x14ac:dyDescent="0.35">
      <c r="A143" s="39">
        <f ca="1"/>
        <v>2</v>
      </c>
      <c r="B143" t="s">
        <v>9</v>
      </c>
      <c r="C143" s="39">
        <v>1024</v>
      </c>
      <c r="D143">
        <v>8</v>
      </c>
      <c r="E143">
        <v>2.2143536726367222E-2</v>
      </c>
      <c r="F143">
        <v>1.3040206510292288E-2</v>
      </c>
      <c r="G143">
        <v>3.6109511511025136E-2</v>
      </c>
      <c r="H143">
        <v>2.6033316845077204E-3</v>
      </c>
      <c r="I143" s="39">
        <v>226</v>
      </c>
      <c r="J143" s="39">
        <v>384</v>
      </c>
      <c r="K143" s="39">
        <v>139</v>
      </c>
      <c r="L143" s="39">
        <v>1921</v>
      </c>
      <c r="M143" s="39" t="s">
        <v>437</v>
      </c>
      <c r="N143" s="39">
        <v>25600</v>
      </c>
    </row>
    <row r="144" spans="1:14" x14ac:dyDescent="0.35">
      <c r="A144" s="39">
        <f ca="1"/>
        <v>4</v>
      </c>
      <c r="B144" t="s">
        <v>10</v>
      </c>
      <c r="C144" s="39">
        <v>1024</v>
      </c>
      <c r="D144">
        <v>8</v>
      </c>
      <c r="E144">
        <v>2.0120139358131343E-2</v>
      </c>
      <c r="F144">
        <v>1.4261212251003184E-2</v>
      </c>
      <c r="G144">
        <v>3.6158674820359768E-2</v>
      </c>
      <c r="H144">
        <v>2.742965371061713E-3</v>
      </c>
      <c r="I144" s="39">
        <v>249</v>
      </c>
      <c r="J144" s="39">
        <v>351</v>
      </c>
      <c r="K144" s="39">
        <v>139</v>
      </c>
      <c r="L144" s="39">
        <v>1848</v>
      </c>
      <c r="M144" s="39" t="s">
        <v>438</v>
      </c>
      <c r="N144" s="39">
        <v>41984</v>
      </c>
    </row>
    <row r="145" spans="1:14" x14ac:dyDescent="0.35">
      <c r="A145" s="39">
        <f ca="1"/>
        <v>8</v>
      </c>
      <c r="B145" t="s">
        <v>11</v>
      </c>
      <c r="C145" s="39">
        <v>1024</v>
      </c>
      <c r="D145">
        <v>8</v>
      </c>
      <c r="E145">
        <v>2.2193586725774591E-2</v>
      </c>
      <c r="F145">
        <v>1.7415785764266428E-2</v>
      </c>
      <c r="G145">
        <v>3.7158210370344696E-2</v>
      </c>
      <c r="H145">
        <v>1.7979144192736426E-3</v>
      </c>
      <c r="I145" s="39">
        <v>226</v>
      </c>
      <c r="J145" s="39">
        <v>288</v>
      </c>
      <c r="K145" s="39">
        <v>135</v>
      </c>
      <c r="L145" s="39">
        <v>2781</v>
      </c>
      <c r="M145" s="39" t="s">
        <v>439</v>
      </c>
      <c r="N145" s="39">
        <v>74752</v>
      </c>
    </row>
    <row r="146" spans="1:14" x14ac:dyDescent="0.35">
      <c r="A146" s="39">
        <f ca="1"/>
        <v>16</v>
      </c>
      <c r="B146" t="s">
        <v>12</v>
      </c>
      <c r="C146" s="39">
        <v>1024</v>
      </c>
      <c r="D146">
        <v>8</v>
      </c>
      <c r="E146">
        <v>2.8081259218060189E-2</v>
      </c>
      <c r="F146">
        <v>2.2036399118938701E-2</v>
      </c>
      <c r="G146">
        <v>3.8426004579461374E-2</v>
      </c>
      <c r="H146">
        <v>1.3818734256758089E-3</v>
      </c>
      <c r="I146" s="39">
        <v>179</v>
      </c>
      <c r="J146" s="39">
        <v>227</v>
      </c>
      <c r="K146" s="39">
        <v>131</v>
      </c>
      <c r="L146" s="39">
        <v>3619</v>
      </c>
      <c r="M146" s="39" t="s">
        <v>440</v>
      </c>
      <c r="N146" s="39">
        <v>140288</v>
      </c>
    </row>
    <row r="147" spans="1:14" x14ac:dyDescent="0.35">
      <c r="A147" s="39">
        <f ca="1"/>
        <v>32</v>
      </c>
      <c r="B147" t="s">
        <v>13</v>
      </c>
      <c r="C147" s="39">
        <v>1024</v>
      </c>
      <c r="D147">
        <v>8</v>
      </c>
      <c r="E147">
        <v>3.6450248550745135E-2</v>
      </c>
      <c r="F147">
        <v>3.167405189751777E-2</v>
      </c>
      <c r="G147">
        <v>4.1428198347114455E-2</v>
      </c>
      <c r="H147">
        <v>1.85459940652819E-3</v>
      </c>
      <c r="I147" s="39">
        <v>138</v>
      </c>
      <c r="J147" s="39">
        <v>158</v>
      </c>
      <c r="K147" s="39">
        <v>121</v>
      </c>
      <c r="L147" s="39">
        <v>2696</v>
      </c>
      <c r="M147" s="39" t="s">
        <v>441</v>
      </c>
      <c r="N147" s="39">
        <v>271360</v>
      </c>
    </row>
    <row r="148" spans="1:14" x14ac:dyDescent="0.35">
      <c r="A148" s="39">
        <f ca="1"/>
        <v>64</v>
      </c>
      <c r="B148" t="s">
        <v>14</v>
      </c>
      <c r="C148" s="39">
        <v>1024</v>
      </c>
      <c r="D148">
        <v>8</v>
      </c>
      <c r="E148">
        <v>5.7900532183569227E-2</v>
      </c>
      <c r="F148">
        <v>5.1100276529370825E-2</v>
      </c>
      <c r="G148">
        <v>3.9965215078111557E-2</v>
      </c>
      <c r="H148">
        <v>2.5863494596905399E-3</v>
      </c>
      <c r="I148" s="39">
        <v>87</v>
      </c>
      <c r="J148" s="39">
        <v>98</v>
      </c>
      <c r="K148" s="39">
        <v>126</v>
      </c>
      <c r="L148" s="39">
        <v>1934</v>
      </c>
      <c r="M148" s="39" t="s">
        <v>442</v>
      </c>
      <c r="N148" s="39">
        <v>533504</v>
      </c>
    </row>
    <row r="149" spans="1:14" x14ac:dyDescent="0.35">
      <c r="A149" s="39">
        <f ca="1"/>
        <v>128</v>
      </c>
      <c r="B149" t="s">
        <v>15</v>
      </c>
      <c r="C149" s="39">
        <v>1024</v>
      </c>
      <c r="D149">
        <v>8</v>
      </c>
      <c r="E149">
        <v>9.4685675470896485E-2</v>
      </c>
      <c r="F149">
        <v>8.7908596490722218E-2</v>
      </c>
      <c r="G149">
        <v>5.1149216328500488E-2</v>
      </c>
      <c r="H149">
        <v>2.4955089458686386E-3</v>
      </c>
      <c r="I149" s="39">
        <v>53</v>
      </c>
      <c r="J149" s="39">
        <v>57</v>
      </c>
      <c r="K149" s="39">
        <v>98</v>
      </c>
      <c r="L149" s="39">
        <v>2004</v>
      </c>
      <c r="M149" s="39" t="s">
        <v>443</v>
      </c>
      <c r="N149" s="39">
        <v>1057792</v>
      </c>
    </row>
    <row r="150" spans="1:14" x14ac:dyDescent="0.35">
      <c r="A150" s="39">
        <f ca="1"/>
        <v>256</v>
      </c>
      <c r="B150" t="s">
        <v>16</v>
      </c>
      <c r="C150" s="39">
        <v>1024</v>
      </c>
      <c r="D150">
        <v>8</v>
      </c>
      <c r="E150">
        <v>0.16879466332805654</v>
      </c>
      <c r="F150">
        <v>0.16441877741336583</v>
      </c>
      <c r="G150">
        <v>6.5597925973185284E-2</v>
      </c>
      <c r="H150">
        <v>4.0428455355867032E-3</v>
      </c>
      <c r="I150" s="39">
        <v>30</v>
      </c>
      <c r="J150" s="39">
        <v>31</v>
      </c>
      <c r="K150" s="39">
        <v>77</v>
      </c>
      <c r="L150" s="39">
        <v>1237</v>
      </c>
      <c r="M150" s="39" t="s">
        <v>444</v>
      </c>
      <c r="N150" s="39">
        <v>2106368</v>
      </c>
    </row>
    <row r="151" spans="1:14" x14ac:dyDescent="0.35">
      <c r="A151" s="39">
        <f ca="1"/>
        <v>512</v>
      </c>
      <c r="B151" t="s">
        <v>17</v>
      </c>
      <c r="C151" s="39">
        <v>1024</v>
      </c>
      <c r="D151">
        <v>8</v>
      </c>
      <c r="E151">
        <v>0.34755982666586838</v>
      </c>
      <c r="F151">
        <v>0.34909867999764782</v>
      </c>
      <c r="G151">
        <v>0.10525561874965206</v>
      </c>
      <c r="H151">
        <v>1.0026052146254178E-2</v>
      </c>
      <c r="I151" s="39">
        <v>15</v>
      </c>
      <c r="J151" s="39">
        <v>15</v>
      </c>
      <c r="K151" s="39">
        <v>48</v>
      </c>
      <c r="L151" s="39">
        <v>499</v>
      </c>
      <c r="M151" s="39" t="s">
        <v>445</v>
      </c>
      <c r="N151" s="39">
        <v>4203520</v>
      </c>
    </row>
    <row r="152" spans="1:14" x14ac:dyDescent="0.35">
      <c r="A152" s="39">
        <f ca="1"/>
        <v>1024</v>
      </c>
      <c r="B152" t="s">
        <v>18</v>
      </c>
      <c r="C152" s="39">
        <v>1024</v>
      </c>
      <c r="D152">
        <v>8</v>
      </c>
      <c r="E152">
        <v>0.62395444445105064</v>
      </c>
      <c r="F152">
        <v>0.60693062223597538</v>
      </c>
      <c r="G152">
        <v>0.3189896374969976</v>
      </c>
      <c r="H152">
        <v>9.9365077321491545E-3</v>
      </c>
      <c r="I152" s="39">
        <v>9</v>
      </c>
      <c r="J152" s="39">
        <v>9</v>
      </c>
      <c r="K152" s="39">
        <v>16</v>
      </c>
      <c r="L152" s="39">
        <v>504</v>
      </c>
      <c r="M152" s="39" t="s">
        <v>446</v>
      </c>
      <c r="N152" s="39">
        <v>8397824</v>
      </c>
    </row>
    <row r="153" spans="1:14" x14ac:dyDescent="0.35">
      <c r="A153" s="39">
        <f ca="1"/>
        <v>2048</v>
      </c>
      <c r="B153" t="s">
        <v>19</v>
      </c>
      <c r="C153" s="39">
        <v>1024</v>
      </c>
      <c r="D153">
        <v>8</v>
      </c>
      <c r="E153">
        <v>1.4731898999889381</v>
      </c>
      <c r="F153">
        <v>1.2197190400213003</v>
      </c>
      <c r="G153">
        <v>0.85384173334265745</v>
      </c>
      <c r="H153">
        <v>2.1982456508435701E-2</v>
      </c>
      <c r="I153" s="39">
        <v>4</v>
      </c>
      <c r="J153" s="39">
        <v>5</v>
      </c>
      <c r="K153" s="39">
        <v>6</v>
      </c>
      <c r="L153" s="39">
        <v>228</v>
      </c>
      <c r="M153" s="39" t="s">
        <v>447</v>
      </c>
      <c r="N153" s="39">
        <v>16786432</v>
      </c>
    </row>
    <row r="154" spans="1:14" x14ac:dyDescent="0.35">
      <c r="A154" s="39">
        <f ca="1"/>
        <v>4096</v>
      </c>
      <c r="B154" t="s">
        <v>20</v>
      </c>
      <c r="C154" s="39">
        <v>1024</v>
      </c>
      <c r="D154">
        <v>8</v>
      </c>
      <c r="E154">
        <v>2.8366426500724629</v>
      </c>
      <c r="F154">
        <v>2.6005792999640107</v>
      </c>
      <c r="G154">
        <v>3.0455874500330538</v>
      </c>
      <c r="H154">
        <v>5.067999839782715E-2</v>
      </c>
      <c r="I154" s="39">
        <v>2</v>
      </c>
      <c r="J154" s="39">
        <v>2</v>
      </c>
      <c r="K154" s="39">
        <v>2</v>
      </c>
      <c r="L154" s="39">
        <v>100</v>
      </c>
      <c r="M154" s="39" t="s">
        <v>448</v>
      </c>
      <c r="N154" s="39">
        <v>33563648</v>
      </c>
    </row>
    <row r="155" spans="1:14" x14ac:dyDescent="0.35">
      <c r="A155" s="39">
        <f ca="1"/>
        <v>8192</v>
      </c>
      <c r="B155" t="s">
        <v>21</v>
      </c>
      <c r="C155" s="39">
        <v>1024</v>
      </c>
      <c r="D155">
        <v>8</v>
      </c>
      <c r="E155">
        <v>5.2588512999936938</v>
      </c>
      <c r="F155">
        <v>5.0116866999305785</v>
      </c>
      <c r="G155">
        <v>12.017903300002217</v>
      </c>
      <c r="H155">
        <v>9.8156863567875882E-2</v>
      </c>
      <c r="I155" s="39">
        <v>1</v>
      </c>
      <c r="J155" s="39">
        <v>1</v>
      </c>
      <c r="K155" s="39">
        <v>1</v>
      </c>
      <c r="L155" s="39">
        <v>51</v>
      </c>
      <c r="M155" s="39" t="s">
        <v>449</v>
      </c>
      <c r="N155" s="39">
        <v>67118080</v>
      </c>
    </row>
    <row r="156" spans="1:14" x14ac:dyDescent="0.35">
      <c r="A156" s="39">
        <f ca="1"/>
        <v>16384</v>
      </c>
      <c r="B156" t="s">
        <v>22</v>
      </c>
      <c r="C156" s="39">
        <v>1024</v>
      </c>
      <c r="D156">
        <v>8</v>
      </c>
      <c r="E156">
        <v>11.078408899949864</v>
      </c>
      <c r="F156">
        <v>10.804766900138929</v>
      </c>
      <c r="G156">
        <v>93.967303199926391</v>
      </c>
      <c r="H156">
        <v>0.14027778307596842</v>
      </c>
      <c r="I156" s="39">
        <v>1</v>
      </c>
      <c r="J156" s="39">
        <v>1</v>
      </c>
      <c r="K156" s="39">
        <v>1</v>
      </c>
      <c r="L156" s="39">
        <v>36</v>
      </c>
      <c r="M156" s="39" t="s">
        <v>450</v>
      </c>
      <c r="N156" s="39">
        <v>134226944</v>
      </c>
    </row>
    <row r="157" spans="1:14" x14ac:dyDescent="0.35">
      <c r="I157" s="39"/>
      <c r="J157" s="39"/>
      <c r="K157" s="39"/>
      <c r="L157" s="39"/>
    </row>
    <row r="158" spans="1:14" x14ac:dyDescent="0.35">
      <c r="I158" s="39"/>
      <c r="J158" s="39"/>
      <c r="K158" s="39"/>
      <c r="L158" s="39"/>
      <c r="N158">
        <f ca="1">N156/1000000/E156</f>
        <v>12.11608500933807</v>
      </c>
    </row>
    <row r="159" spans="1:14" x14ac:dyDescent="0.35">
      <c r="I159" s="39"/>
      <c r="J159" s="39"/>
      <c r="K159" s="39"/>
      <c r="L159" s="39"/>
      <c r="N159" s="39">
        <f ca="1">C156*D156/E156</f>
        <v>739.45636724395263</v>
      </c>
    </row>
    <row r="160" spans="1:14" x14ac:dyDescent="0.35">
      <c r="I160" s="39"/>
      <c r="J160" s="39"/>
      <c r="K160" s="39"/>
      <c r="L160" s="39"/>
    </row>
    <row r="161" spans="1:14" x14ac:dyDescent="0.35">
      <c r="I161" s="39"/>
      <c r="J161" s="39"/>
      <c r="K161" s="39"/>
      <c r="L161" s="39"/>
    </row>
    <row r="162" spans="1:14" x14ac:dyDescent="0.35">
      <c r="I162" s="39"/>
      <c r="J162" s="39"/>
      <c r="K162" s="39"/>
      <c r="L162" s="39"/>
    </row>
    <row r="163" spans="1:14" x14ac:dyDescent="0.35">
      <c r="I163" s="39"/>
      <c r="J163" s="39"/>
      <c r="K163" s="39"/>
      <c r="L163" s="39"/>
    </row>
    <row r="164" spans="1:14" x14ac:dyDescent="0.35">
      <c r="I164" s="39"/>
      <c r="J164" s="39"/>
      <c r="K164" s="39"/>
      <c r="L164" s="39"/>
    </row>
    <row r="165" spans="1:14" x14ac:dyDescent="0.35">
      <c r="I165" s="39"/>
      <c r="J165" s="39"/>
      <c r="K165" s="39"/>
      <c r="L165" s="39"/>
    </row>
    <row r="166" spans="1:14" x14ac:dyDescent="0.35">
      <c r="I166" s="39"/>
      <c r="J166" s="39"/>
      <c r="K166" s="39"/>
      <c r="L166" s="39"/>
      <c r="M166" s="10" t="s">
        <v>498</v>
      </c>
    </row>
    <row r="167" spans="1:14" ht="58" x14ac:dyDescent="0.35">
      <c r="I167" s="39"/>
      <c r="J167" s="39"/>
      <c r="K167" s="39"/>
      <c r="L167" s="39"/>
      <c r="M167" s="45" t="s">
        <v>504</v>
      </c>
    </row>
    <row r="168" spans="1:14" ht="43.5" x14ac:dyDescent="0.35">
      <c r="A168" s="8" t="s">
        <v>2</v>
      </c>
      <c r="B168" s="8" t="s">
        <v>3</v>
      </c>
      <c r="C168" s="8" t="s">
        <v>4</v>
      </c>
      <c r="D168" s="8" t="s">
        <v>5</v>
      </c>
      <c r="E168" s="9" t="s">
        <v>620</v>
      </c>
      <c r="F168" s="9" t="s">
        <v>336</v>
      </c>
      <c r="G168" s="9" t="s">
        <v>337</v>
      </c>
      <c r="H168" s="9" t="s">
        <v>338</v>
      </c>
      <c r="I168" s="9" t="str" cm="1">
        <f t="array" aca="1" ref="I168:L168" ca="1">"NCalls"&amp;CHAR(10)&amp;E168:H168</f>
        <v>NCalls
CSVRead
v0.14</v>
      </c>
      <c r="J168" s="9" t="str">
        <f ca="1"/>
        <v>NCalls
sdkn104
v1.9</v>
      </c>
      <c r="K168" s="9" t="str">
        <f ca="1"/>
        <v>NCalls
ws_garcia
v3.1.5</v>
      </c>
      <c r="L168" s="41" t="str">
        <f ca="1"/>
        <v>NCalls
CSV.jl
v0.8.5+</v>
      </c>
      <c r="M168" s="8" t="s">
        <v>6</v>
      </c>
      <c r="N168" s="8" t="s">
        <v>7</v>
      </c>
    </row>
    <row r="169" spans="1:14" x14ac:dyDescent="0.35">
      <c r="A169" s="39">
        <v>3</v>
      </c>
      <c r="B169" t="s">
        <v>23</v>
      </c>
      <c r="C169" s="39">
        <v>1024</v>
      </c>
      <c r="D169">
        <v>8</v>
      </c>
      <c r="E169">
        <v>5.9959782143345193E-2</v>
      </c>
      <c r="F169">
        <v>4.6998128036002271E-2</v>
      </c>
      <c r="G169">
        <v>0.10428097500213578</v>
      </c>
      <c r="H169">
        <v>2.2690562284576913E-3</v>
      </c>
      <c r="I169" s="39">
        <v>84</v>
      </c>
      <c r="J169" s="39">
        <v>107</v>
      </c>
      <c r="K169" s="39">
        <v>48</v>
      </c>
      <c r="L169" s="39">
        <v>2204</v>
      </c>
      <c r="M169" s="44" t="s">
        <v>451</v>
      </c>
      <c r="N169" s="39">
        <v>66560</v>
      </c>
    </row>
    <row r="170" spans="1:14" x14ac:dyDescent="0.35">
      <c r="A170" s="39">
        <v>4</v>
      </c>
      <c r="B170" t="s">
        <v>24</v>
      </c>
      <c r="C170" s="39">
        <v>1024</v>
      </c>
      <c r="D170">
        <v>8</v>
      </c>
      <c r="E170">
        <v>8.0862275809199816E-2</v>
      </c>
      <c r="F170">
        <v>4.9397517646224624E-2</v>
      </c>
      <c r="G170">
        <v>9.1358189094303682E-2</v>
      </c>
      <c r="H170">
        <v>2.2025539821488695E-3</v>
      </c>
      <c r="I170" s="39">
        <v>62</v>
      </c>
      <c r="J170" s="39">
        <v>102</v>
      </c>
      <c r="K170" s="39">
        <v>55</v>
      </c>
      <c r="L170" s="39">
        <v>2271</v>
      </c>
      <c r="M170" s="39" t="s">
        <v>452</v>
      </c>
      <c r="N170" s="39">
        <v>74752</v>
      </c>
    </row>
    <row r="171" spans="1:14" x14ac:dyDescent="0.35">
      <c r="A171" s="39">
        <v>6</v>
      </c>
      <c r="B171" t="s">
        <v>25</v>
      </c>
      <c r="C171" s="39">
        <v>1024</v>
      </c>
      <c r="D171">
        <v>8</v>
      </c>
      <c r="E171">
        <v>7.0492473240731893E-2</v>
      </c>
      <c r="F171">
        <v>5.2491942706789509E-2</v>
      </c>
      <c r="G171">
        <v>9.5470115094322641E-2</v>
      </c>
      <c r="H171">
        <v>2.303546719263359E-3</v>
      </c>
      <c r="I171" s="39">
        <v>71</v>
      </c>
      <c r="J171" s="39">
        <v>96</v>
      </c>
      <c r="K171" s="39">
        <v>53</v>
      </c>
      <c r="L171" s="39">
        <v>2171</v>
      </c>
      <c r="M171" s="39" t="s">
        <v>453</v>
      </c>
      <c r="N171" s="39">
        <v>91136</v>
      </c>
    </row>
    <row r="172" spans="1:14" x14ac:dyDescent="0.35">
      <c r="A172" s="39">
        <v>10</v>
      </c>
      <c r="B172" t="s">
        <v>26</v>
      </c>
      <c r="C172" s="39">
        <v>1024</v>
      </c>
      <c r="D172">
        <v>8</v>
      </c>
      <c r="E172">
        <v>0.10435026530556533</v>
      </c>
      <c r="F172">
        <v>6.7606131080538034E-2</v>
      </c>
      <c r="G172">
        <v>0.14218310810424187</v>
      </c>
      <c r="H172">
        <v>1.7024174327545114E-3</v>
      </c>
      <c r="I172" s="39">
        <v>49</v>
      </c>
      <c r="J172" s="39">
        <v>74</v>
      </c>
      <c r="K172" s="39">
        <v>37</v>
      </c>
      <c r="L172" s="39">
        <v>2937</v>
      </c>
      <c r="M172" s="39" t="s">
        <v>454</v>
      </c>
      <c r="N172" s="39">
        <v>123904</v>
      </c>
    </row>
    <row r="173" spans="1:14" x14ac:dyDescent="0.35">
      <c r="A173" s="39">
        <v>18</v>
      </c>
      <c r="B173" t="s">
        <v>27</v>
      </c>
      <c r="C173" s="39">
        <v>1024</v>
      </c>
      <c r="D173">
        <v>8</v>
      </c>
      <c r="E173">
        <v>8.5509718644385363E-2</v>
      </c>
      <c r="F173">
        <v>5.7294565909118814E-2</v>
      </c>
      <c r="G173">
        <v>9.345132777795058E-2</v>
      </c>
      <c r="H173">
        <v>1.8529084577698228E-3</v>
      </c>
      <c r="I173" s="39">
        <v>59</v>
      </c>
      <c r="J173" s="39">
        <v>88</v>
      </c>
      <c r="K173" s="39">
        <v>54</v>
      </c>
      <c r="L173" s="39">
        <v>2699</v>
      </c>
      <c r="M173" s="39" t="s">
        <v>455</v>
      </c>
      <c r="N173" s="39">
        <v>189440</v>
      </c>
    </row>
    <row r="174" spans="1:14" x14ac:dyDescent="0.35">
      <c r="A174" s="39">
        <v>34</v>
      </c>
      <c r="B174" t="s">
        <v>28</v>
      </c>
      <c r="C174" s="39">
        <v>1024</v>
      </c>
      <c r="D174">
        <v>8</v>
      </c>
      <c r="E174">
        <v>7.2697775360817715E-2</v>
      </c>
      <c r="F174">
        <v>6.9702530554625108E-2</v>
      </c>
      <c r="G174">
        <v>8.0649458067191218E-2</v>
      </c>
      <c r="H174">
        <v>2.866209132661814E-3</v>
      </c>
      <c r="I174" s="39">
        <v>69</v>
      </c>
      <c r="J174" s="39">
        <v>72</v>
      </c>
      <c r="K174" s="39">
        <v>62</v>
      </c>
      <c r="L174" s="39">
        <v>1749</v>
      </c>
      <c r="M174" s="39" t="s">
        <v>456</v>
      </c>
      <c r="N174" s="39">
        <v>320512</v>
      </c>
    </row>
    <row r="175" spans="1:14" x14ac:dyDescent="0.35">
      <c r="A175" s="39">
        <v>66</v>
      </c>
      <c r="B175" t="s">
        <v>29</v>
      </c>
      <c r="C175" s="39">
        <v>1024</v>
      </c>
      <c r="D175">
        <v>8</v>
      </c>
      <c r="E175">
        <v>9.8866494121395199E-2</v>
      </c>
      <c r="F175">
        <v>9.2129676361483601E-2</v>
      </c>
      <c r="G175">
        <v>0.10068984199780971</v>
      </c>
      <c r="H175">
        <v>3.0562347188264061E-3</v>
      </c>
      <c r="I175" s="39">
        <v>51</v>
      </c>
      <c r="J175" s="39">
        <v>55</v>
      </c>
      <c r="K175" s="39">
        <v>50</v>
      </c>
      <c r="L175" s="39">
        <v>1636</v>
      </c>
      <c r="M175" s="39" t="s">
        <v>457</v>
      </c>
      <c r="N175" s="39">
        <v>582656</v>
      </c>
    </row>
    <row r="176" spans="1:14" x14ac:dyDescent="0.35">
      <c r="A176" s="39">
        <v>130</v>
      </c>
      <c r="B176" t="s">
        <v>30</v>
      </c>
      <c r="C176" s="39">
        <v>1024</v>
      </c>
      <c r="D176">
        <v>8</v>
      </c>
      <c r="E176">
        <v>0.14179184999860203</v>
      </c>
      <c r="F176">
        <v>0.14015398333625248</v>
      </c>
      <c r="G176">
        <v>0.10323124285787344</v>
      </c>
      <c r="H176">
        <v>3.271208171059969E-3</v>
      </c>
      <c r="I176" s="39">
        <v>36</v>
      </c>
      <c r="J176" s="39">
        <v>36</v>
      </c>
      <c r="K176" s="39">
        <v>49</v>
      </c>
      <c r="L176" s="39">
        <v>1556</v>
      </c>
      <c r="M176" s="39" t="s">
        <v>458</v>
      </c>
      <c r="N176" s="39">
        <v>1106944</v>
      </c>
    </row>
    <row r="177" spans="1:14" x14ac:dyDescent="0.35">
      <c r="A177" s="39">
        <v>258</v>
      </c>
      <c r="B177" t="s">
        <v>31</v>
      </c>
      <c r="C177" s="39">
        <v>1024</v>
      </c>
      <c r="D177">
        <v>8</v>
      </c>
      <c r="E177">
        <v>0.21745403333140226</v>
      </c>
      <c r="F177">
        <v>0.21068991250164495</v>
      </c>
      <c r="G177">
        <v>0.13176992368320689</v>
      </c>
      <c r="H177">
        <v>5.5465632161650052E-3</v>
      </c>
      <c r="I177" s="39">
        <v>24</v>
      </c>
      <c r="J177" s="39">
        <v>24</v>
      </c>
      <c r="K177" s="39">
        <v>38</v>
      </c>
      <c r="L177" s="39">
        <v>902</v>
      </c>
      <c r="M177" s="39" t="s">
        <v>459</v>
      </c>
      <c r="N177" s="39">
        <v>2155520</v>
      </c>
    </row>
    <row r="178" spans="1:14" x14ac:dyDescent="0.35">
      <c r="A178" s="39">
        <v>514</v>
      </c>
      <c r="B178" t="s">
        <v>32</v>
      </c>
      <c r="C178" s="39">
        <v>1024</v>
      </c>
      <c r="D178">
        <v>8</v>
      </c>
      <c r="E178">
        <v>0.3581557142814355</v>
      </c>
      <c r="F178">
        <v>0.34285347332867483</v>
      </c>
      <c r="G178">
        <v>0.14377817714453808</v>
      </c>
      <c r="H178">
        <v>1.0118342950734396E-2</v>
      </c>
      <c r="I178" s="39">
        <v>14</v>
      </c>
      <c r="J178" s="39">
        <v>15</v>
      </c>
      <c r="K178" s="39">
        <v>35</v>
      </c>
      <c r="L178" s="39">
        <v>507</v>
      </c>
      <c r="M178" s="39" t="s">
        <v>460</v>
      </c>
      <c r="N178" s="39">
        <v>4252672</v>
      </c>
    </row>
    <row r="179" spans="1:14" x14ac:dyDescent="0.35">
      <c r="A179" s="39">
        <v>1026</v>
      </c>
      <c r="B179" t="s">
        <v>33</v>
      </c>
      <c r="C179" s="39">
        <v>1024</v>
      </c>
      <c r="D179">
        <v>8</v>
      </c>
      <c r="E179">
        <v>0.65973662500618957</v>
      </c>
      <c r="F179">
        <v>0.64424041251186281</v>
      </c>
      <c r="G179">
        <v>0.25968662499217315</v>
      </c>
      <c r="H179">
        <v>1.3891667127609253E-2</v>
      </c>
      <c r="I179" s="39">
        <v>8</v>
      </c>
      <c r="J179" s="39">
        <v>8</v>
      </c>
      <c r="K179" s="39">
        <v>20</v>
      </c>
      <c r="L179" s="39">
        <v>360</v>
      </c>
      <c r="M179" s="39" t="s">
        <v>461</v>
      </c>
      <c r="N179" s="39">
        <v>8446976</v>
      </c>
    </row>
    <row r="180" spans="1:14" x14ac:dyDescent="0.35">
      <c r="A180" s="39">
        <v>2050</v>
      </c>
      <c r="B180" t="s">
        <v>34</v>
      </c>
      <c r="C180" s="39">
        <v>1024</v>
      </c>
      <c r="D180">
        <v>8</v>
      </c>
      <c r="E180">
        <v>1.2382514200173318</v>
      </c>
      <c r="F180">
        <v>1.2167625000234694</v>
      </c>
      <c r="G180">
        <v>0.92099116665000713</v>
      </c>
      <c r="H180">
        <v>2.1743478982344917E-2</v>
      </c>
      <c r="I180" s="39">
        <v>5</v>
      </c>
      <c r="J180" s="39">
        <v>5</v>
      </c>
      <c r="K180" s="39">
        <v>6</v>
      </c>
      <c r="L180" s="39">
        <v>230</v>
      </c>
      <c r="M180" s="39" t="s">
        <v>462</v>
      </c>
      <c r="N180" s="39">
        <v>16835584</v>
      </c>
    </row>
    <row r="181" spans="1:14" x14ac:dyDescent="0.35">
      <c r="A181" s="39">
        <v>4098</v>
      </c>
      <c r="B181" t="s">
        <v>35</v>
      </c>
      <c r="C181" s="39">
        <v>1024</v>
      </c>
      <c r="D181">
        <v>8</v>
      </c>
      <c r="E181">
        <v>2.4251118999285004</v>
      </c>
      <c r="F181">
        <v>2.4182281667211405</v>
      </c>
      <c r="G181">
        <v>3.1974261999130249</v>
      </c>
      <c r="H181">
        <v>4.6444444744675246E-2</v>
      </c>
      <c r="I181" s="39">
        <v>3</v>
      </c>
      <c r="J181" s="39">
        <v>3</v>
      </c>
      <c r="K181" s="39">
        <v>2</v>
      </c>
      <c r="L181" s="39">
        <v>108</v>
      </c>
      <c r="M181" s="39" t="s">
        <v>463</v>
      </c>
      <c r="N181" s="39">
        <v>33612800</v>
      </c>
    </row>
    <row r="182" spans="1:14" x14ac:dyDescent="0.35">
      <c r="A182" s="39">
        <v>8194</v>
      </c>
      <c r="B182" t="s">
        <v>36</v>
      </c>
      <c r="C182" s="39">
        <v>1024</v>
      </c>
      <c r="D182">
        <v>8</v>
      </c>
      <c r="E182">
        <v>5.2603188999928534</v>
      </c>
      <c r="F182">
        <v>6.0452172998338938</v>
      </c>
      <c r="G182">
        <v>13.944379199994728</v>
      </c>
      <c r="H182">
        <v>9.0999999216624675E-2</v>
      </c>
      <c r="I182" s="39">
        <v>2</v>
      </c>
      <c r="J182" s="39">
        <v>1</v>
      </c>
      <c r="K182" s="39">
        <v>1</v>
      </c>
      <c r="L182" s="39">
        <v>56</v>
      </c>
      <c r="M182" s="39" t="s">
        <v>464</v>
      </c>
      <c r="N182" s="39">
        <v>67167232</v>
      </c>
    </row>
    <row r="183" spans="1:14" x14ac:dyDescent="0.35">
      <c r="A183" s="39">
        <v>16386</v>
      </c>
      <c r="B183" t="s">
        <v>37</v>
      </c>
      <c r="C183" s="39">
        <v>1024</v>
      </c>
      <c r="D183">
        <v>8</v>
      </c>
      <c r="E183">
        <v>10.607631100108847</v>
      </c>
      <c r="F183">
        <v>10.319272400112823</v>
      </c>
      <c r="G183">
        <v>77.747447399888188</v>
      </c>
      <c r="H183">
        <v>0.74888888994852698</v>
      </c>
      <c r="I183" s="39">
        <v>1</v>
      </c>
      <c r="J183" s="39">
        <v>1</v>
      </c>
      <c r="K183" s="39">
        <v>1</v>
      </c>
      <c r="L183" s="39">
        <v>9</v>
      </c>
      <c r="M183" s="39" t="s">
        <v>465</v>
      </c>
      <c r="N183" s="39">
        <v>134276096</v>
      </c>
    </row>
    <row r="184" spans="1:14" x14ac:dyDescent="0.35">
      <c r="I184" s="39"/>
      <c r="J184" s="39"/>
      <c r="K184" s="39"/>
      <c r="L184" s="39"/>
    </row>
    <row r="185" spans="1:14" x14ac:dyDescent="0.35">
      <c r="I185" s="39"/>
      <c r="J185" s="39"/>
      <c r="K185" s="39"/>
      <c r="L185" s="39"/>
    </row>
    <row r="186" spans="1:14" x14ac:dyDescent="0.35">
      <c r="I186" s="39"/>
      <c r="J186" s="39"/>
      <c r="K186" s="39"/>
      <c r="L186" s="39"/>
      <c r="N186" s="39"/>
    </row>
    <row r="187" spans="1:14" x14ac:dyDescent="0.35">
      <c r="I187" s="39"/>
      <c r="J187" s="39"/>
      <c r="K187" s="39"/>
      <c r="L187" s="39"/>
    </row>
    <row r="188" spans="1:14" x14ac:dyDescent="0.35">
      <c r="I188" s="39"/>
      <c r="J188" s="39"/>
      <c r="K188" s="39"/>
      <c r="L188" s="39"/>
    </row>
    <row r="189" spans="1:14" x14ac:dyDescent="0.35">
      <c r="I189" s="39"/>
      <c r="J189" s="39"/>
      <c r="K189" s="39"/>
      <c r="L189" s="39"/>
    </row>
    <row r="190" spans="1:14" x14ac:dyDescent="0.35">
      <c r="I190" s="39"/>
      <c r="J190" s="39"/>
      <c r="K190" s="39"/>
      <c r="L190" s="39"/>
    </row>
    <row r="191" spans="1:14" x14ac:dyDescent="0.35">
      <c r="I191" s="39"/>
      <c r="J191" s="39"/>
      <c r="K191" s="39"/>
      <c r="L191" s="39"/>
    </row>
    <row r="192" spans="1:14" x14ac:dyDescent="0.35">
      <c r="I192" s="39"/>
      <c r="J192" s="39"/>
      <c r="K192" s="39"/>
      <c r="L192" s="39"/>
    </row>
    <row r="193" spans="9:12" x14ac:dyDescent="0.35">
      <c r="I193" s="39"/>
      <c r="J193" s="39"/>
      <c r="K193" s="39"/>
      <c r="L193" s="39"/>
    </row>
    <row r="194" spans="9:12" x14ac:dyDescent="0.35">
      <c r="I194" s="39"/>
      <c r="J194" s="39"/>
      <c r="K194" s="39"/>
      <c r="L194" s="39"/>
    </row>
    <row r="195" spans="9:12" x14ac:dyDescent="0.35">
      <c r="I195" s="39"/>
      <c r="J195" s="39"/>
      <c r="K195" s="39"/>
      <c r="L195" s="39"/>
    </row>
    <row r="196" spans="9:12" x14ac:dyDescent="0.35">
      <c r="I196" s="39"/>
      <c r="J196" s="39"/>
      <c r="K196" s="39"/>
      <c r="L196" s="39"/>
    </row>
    <row r="197" spans="9:12" x14ac:dyDescent="0.35">
      <c r="I197" s="39"/>
      <c r="J197" s="39"/>
      <c r="K197" s="39"/>
      <c r="L197" s="39"/>
    </row>
    <row r="198" spans="9:12" x14ac:dyDescent="0.35">
      <c r="I198" s="39"/>
      <c r="J198" s="39"/>
      <c r="K198" s="39"/>
      <c r="L198" s="39"/>
    </row>
    <row r="199" spans="9:12" x14ac:dyDescent="0.35">
      <c r="I199" s="39"/>
      <c r="J199" s="39"/>
      <c r="K199" s="39"/>
      <c r="L199" s="39"/>
    </row>
    <row r="200" spans="9:12" x14ac:dyDescent="0.35">
      <c r="I200" s="39"/>
      <c r="J200" s="39"/>
      <c r="K200" s="39"/>
      <c r="L200" s="39"/>
    </row>
    <row r="201" spans="9:12" x14ac:dyDescent="0.35">
      <c r="I201" s="39"/>
      <c r="J201" s="39"/>
      <c r="K201" s="39"/>
      <c r="L201" s="39"/>
    </row>
    <row r="202" spans="9:12" x14ac:dyDescent="0.35">
      <c r="I202" s="39"/>
      <c r="J202" s="39"/>
      <c r="K202" s="39"/>
      <c r="L202" s="39"/>
    </row>
    <row r="203" spans="9:12" x14ac:dyDescent="0.35">
      <c r="I203" s="39"/>
      <c r="J203" s="39"/>
      <c r="K203" s="39"/>
      <c r="L203" s="39"/>
    </row>
    <row r="204" spans="9:12" x14ac:dyDescent="0.35">
      <c r="I204" s="39"/>
      <c r="J204" s="39"/>
      <c r="K204" s="39"/>
      <c r="L204" s="39"/>
    </row>
    <row r="205" spans="9:12" x14ac:dyDescent="0.35">
      <c r="I205" s="39"/>
      <c r="J205" s="39"/>
      <c r="K205" s="39"/>
      <c r="L205" s="39"/>
    </row>
    <row r="206" spans="9:12" x14ac:dyDescent="0.35">
      <c r="I206" s="39"/>
      <c r="J206" s="39"/>
      <c r="K206" s="39"/>
      <c r="L206" s="39"/>
    </row>
    <row r="207" spans="9:12" x14ac:dyDescent="0.35">
      <c r="I207" s="39"/>
      <c r="J207" s="39"/>
      <c r="K207" s="39"/>
      <c r="L207" s="39"/>
    </row>
    <row r="208" spans="9:12" x14ac:dyDescent="0.35">
      <c r="I208" s="39"/>
      <c r="J208" s="39"/>
      <c r="K208" s="39"/>
      <c r="L208" s="39"/>
    </row>
    <row r="209" spans="9:12" x14ac:dyDescent="0.35">
      <c r="I209" s="39"/>
      <c r="J209" s="39"/>
      <c r="K209" s="39"/>
      <c r="L209" s="39"/>
    </row>
    <row r="210" spans="9:12" x14ac:dyDescent="0.35">
      <c r="I210" s="39"/>
      <c r="J210" s="39"/>
      <c r="K210" s="39"/>
      <c r="L210" s="39"/>
    </row>
    <row r="211" spans="9:12" x14ac:dyDescent="0.35">
      <c r="I211" s="39"/>
      <c r="J211" s="39"/>
      <c r="K211" s="39"/>
      <c r="L211" s="39"/>
    </row>
    <row r="212" spans="9:12" x14ac:dyDescent="0.35">
      <c r="I212" s="39"/>
      <c r="J212" s="39"/>
      <c r="K212" s="39"/>
      <c r="L212" s="39"/>
    </row>
    <row r="213" spans="9:12" x14ac:dyDescent="0.35">
      <c r="I213" s="39"/>
      <c r="J213" s="39"/>
      <c r="K213" s="39"/>
      <c r="L213" s="39"/>
    </row>
    <row r="214" spans="9:12" x14ac:dyDescent="0.35">
      <c r="I214" s="39"/>
      <c r="J214" s="39"/>
      <c r="K214" s="39"/>
      <c r="L214" s="39"/>
    </row>
    <row r="215" spans="9:12" x14ac:dyDescent="0.35">
      <c r="I215" s="39"/>
      <c r="J215" s="39"/>
      <c r="K215" s="39"/>
      <c r="L215" s="39"/>
    </row>
    <row r="216" spans="9:12" x14ac:dyDescent="0.35">
      <c r="I216" s="39"/>
      <c r="J216" s="39"/>
      <c r="K216" s="39"/>
      <c r="L216" s="39"/>
    </row>
    <row r="217" spans="9:12" x14ac:dyDescent="0.35">
      <c r="I217" s="39"/>
      <c r="J217" s="39"/>
      <c r="K217" s="39"/>
      <c r="L217" s="39"/>
    </row>
    <row r="218" spans="9:12" x14ac:dyDescent="0.35">
      <c r="I218" s="39"/>
      <c r="J218" s="39"/>
      <c r="K218" s="39"/>
      <c r="L218" s="39"/>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3249" r:id="rId4" name="Button 1">
              <controlPr defaultSize="0" print="0" autoFill="0" autoPict="0" macro="[0]!RunSpeedTests">
                <anchor moveWithCells="1" sizeWithCells="1">
                  <from>
                    <xdr:col>6</xdr:col>
                    <xdr:colOff>76200</xdr:colOff>
                    <xdr:row>0</xdr:row>
                    <xdr:rowOff>133350</xdr:rowOff>
                  </from>
                  <to>
                    <xdr:col>6</xdr:col>
                    <xdr:colOff>1066800</xdr:colOff>
                    <xdr:row>2</xdr:row>
                    <xdr:rowOff>133350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Performance3"/>
  <dimension ref="A2:P219"/>
  <sheetViews>
    <sheetView showGridLines="0" showRowColHeaders="0" zoomScaleNormal="100" workbookViewId="0">
      <pane ySplit="5" topLeftCell="A6" activePane="bottomLeft" state="frozen"/>
      <selection pane="bottomLeft"/>
    </sheetView>
  </sheetViews>
  <sheetFormatPr defaultColWidth="9.1796875" defaultRowHeight="14.5" x14ac:dyDescent="0.35"/>
  <cols>
    <col min="1" max="1" width="10.1796875" bestFit="1" customWidth="1"/>
    <col min="2" max="2" width="16" bestFit="1" customWidth="1"/>
    <col min="3" max="3" width="9.1796875" bestFit="1" customWidth="1"/>
    <col min="4" max="4" width="8.1796875" bestFit="1" customWidth="1"/>
    <col min="5" max="5" width="11.81640625" bestFit="1" customWidth="1"/>
    <col min="6" max="6" width="15.1796875" bestFit="1" customWidth="1"/>
    <col min="7" max="7" width="16.453125" bestFit="1" customWidth="1"/>
    <col min="8" max="9" width="16.453125" customWidth="1"/>
    <col min="10" max="10" width="11.1796875" bestFit="1" customWidth="1"/>
    <col min="11" max="11" width="11" bestFit="1" customWidth="1"/>
    <col min="12" max="12" width="14.1796875" bestFit="1" customWidth="1"/>
    <col min="13" max="13" width="14.1796875" customWidth="1"/>
    <col min="14" max="14" width="18.81640625" bestFit="1" customWidth="1"/>
    <col min="15" max="15" width="25.453125" customWidth="1"/>
    <col min="16" max="16" width="11.54296875" bestFit="1" customWidth="1"/>
  </cols>
  <sheetData>
    <row r="2" spans="1:16" ht="28.5" x14ac:dyDescent="0.65">
      <c r="A2" s="1" t="s">
        <v>203</v>
      </c>
    </row>
    <row r="3" spans="1:16" x14ac:dyDescent="0.35">
      <c r="P3" s="39"/>
    </row>
    <row r="5" spans="1:16" x14ac:dyDescent="0.35">
      <c r="A5" s="10" t="s">
        <v>630</v>
      </c>
      <c r="O5" s="10" t="s">
        <v>494</v>
      </c>
    </row>
    <row r="6" spans="1:16" x14ac:dyDescent="0.35">
      <c r="O6" t="s">
        <v>466</v>
      </c>
    </row>
    <row r="7" spans="1:16" ht="43.5" x14ac:dyDescent="0.35">
      <c r="A7" s="8" t="s">
        <v>2</v>
      </c>
      <c r="B7" s="8" t="s">
        <v>3</v>
      </c>
      <c r="C7" s="8" t="s">
        <v>4</v>
      </c>
      <c r="D7" s="8" t="s">
        <v>5</v>
      </c>
      <c r="E7" s="9" t="s">
        <v>621</v>
      </c>
      <c r="F7" s="9" t="s">
        <v>336</v>
      </c>
      <c r="G7" s="9" t="s">
        <v>337</v>
      </c>
      <c r="H7" s="9" t="s">
        <v>629</v>
      </c>
      <c r="I7" s="9" t="s">
        <v>338</v>
      </c>
      <c r="J7" s="9" t="str" cm="1">
        <f t="array" aca="1" ref="J7:N7" ca="1">"NCalls"&amp;CHAR(10)&amp;E7:I7</f>
        <v>NCalls
CSVRead
v0.4</v>
      </c>
      <c r="K7" s="9" t="str">
        <f ca="1"/>
        <v>NCalls
sdkn104
v1.9</v>
      </c>
      <c r="L7" s="9" t="str">
        <f ca="1"/>
        <v>NCalls
ws_garcia
v3.1.5</v>
      </c>
      <c r="M7" s="9" t="str">
        <f ca="1"/>
        <v>NCalls
ArrayFromCSVfile</v>
      </c>
      <c r="N7" s="41" t="str">
        <f ca="1"/>
        <v>NCalls
CSV.jl
v0.8.5+</v>
      </c>
      <c r="O7" s="8" t="s">
        <v>6</v>
      </c>
      <c r="P7" s="8" t="s">
        <v>7</v>
      </c>
    </row>
    <row r="8" spans="1:16" x14ac:dyDescent="0.35">
      <c r="A8">
        <f ca="1">LEN(B8)</f>
        <v>1</v>
      </c>
      <c r="B8" t="s">
        <v>8</v>
      </c>
      <c r="C8" s="39">
        <v>1</v>
      </c>
      <c r="D8">
        <v>1</v>
      </c>
      <c r="E8">
        <v>1.9245810238599224E-4</v>
      </c>
      <c r="F8">
        <v>1.3594306299437542E-4</v>
      </c>
      <c r="G8">
        <v>5.6886539249147204E-3</v>
      </c>
      <c r="H8">
        <v>1.3498111114114544E-4</v>
      </c>
      <c r="I8">
        <v>2.8878364329444379E-4</v>
      </c>
      <c r="J8" s="39">
        <v>25980</v>
      </c>
      <c r="K8" s="39">
        <v>36781</v>
      </c>
      <c r="L8" s="39">
        <v>879</v>
      </c>
      <c r="M8" s="39">
        <v>37043</v>
      </c>
      <c r="N8" s="39">
        <v>17314</v>
      </c>
      <c r="O8" s="42" t="s">
        <v>339</v>
      </c>
      <c r="P8" s="39">
        <v>3</v>
      </c>
    </row>
    <row r="9" spans="1:16" x14ac:dyDescent="0.35">
      <c r="A9">
        <f t="shared" ref="A9:A29" ca="1" si="0">LEN(B9)</f>
        <v>1</v>
      </c>
      <c r="B9" t="s">
        <v>8</v>
      </c>
      <c r="C9" s="39">
        <v>2</v>
      </c>
      <c r="D9">
        <v>1</v>
      </c>
      <c r="E9">
        <v>2.2163445769271222E-4</v>
      </c>
      <c r="F9">
        <v>1.5851744285557272E-4</v>
      </c>
      <c r="G9">
        <v>3.5579524893347759E-3</v>
      </c>
      <c r="H9">
        <v>1.5315777559970763E-4</v>
      </c>
      <c r="I9">
        <v>2.8235825615541E-4</v>
      </c>
      <c r="J9" s="39">
        <v>22561</v>
      </c>
      <c r="K9" s="39">
        <v>31543</v>
      </c>
      <c r="L9" s="39">
        <v>1406</v>
      </c>
      <c r="M9" s="39">
        <v>32647</v>
      </c>
      <c r="N9" s="39">
        <v>17708</v>
      </c>
      <c r="O9" s="43" t="s">
        <v>340</v>
      </c>
      <c r="P9" s="39">
        <v>6</v>
      </c>
    </row>
    <row r="10" spans="1:16" x14ac:dyDescent="0.35">
      <c r="A10">
        <f t="shared" ca="1" si="0"/>
        <v>1</v>
      </c>
      <c r="B10" t="s">
        <v>8</v>
      </c>
      <c r="C10" s="39">
        <v>4</v>
      </c>
      <c r="D10">
        <v>1</v>
      </c>
      <c r="E10">
        <v>2.2581422119850907E-4</v>
      </c>
      <c r="F10">
        <v>1.6039967920949692E-4</v>
      </c>
      <c r="G10">
        <v>3.5415121813022095E-3</v>
      </c>
      <c r="H10">
        <v>1.5443443802734509E-4</v>
      </c>
      <c r="I10">
        <v>3.2488628979857048E-4</v>
      </c>
      <c r="J10" s="39">
        <v>22143</v>
      </c>
      <c r="K10" s="39">
        <v>31173</v>
      </c>
      <c r="L10" s="39">
        <v>1412</v>
      </c>
      <c r="M10" s="39">
        <v>32377</v>
      </c>
      <c r="N10" s="39">
        <v>15390</v>
      </c>
      <c r="O10" s="43" t="s">
        <v>341</v>
      </c>
      <c r="P10" s="39">
        <v>12</v>
      </c>
    </row>
    <row r="11" spans="1:16" x14ac:dyDescent="0.35">
      <c r="A11">
        <f t="shared" ca="1" si="0"/>
        <v>1</v>
      </c>
      <c r="B11" t="s">
        <v>8</v>
      </c>
      <c r="C11" s="39">
        <v>8</v>
      </c>
      <c r="D11">
        <v>1</v>
      </c>
      <c r="E11">
        <v>2.3537419855973688E-4</v>
      </c>
      <c r="F11">
        <v>1.6645105695937929E-4</v>
      </c>
      <c r="G11">
        <v>3.5806365067961093E-3</v>
      </c>
      <c r="H11">
        <v>1.6080273355856481E-4</v>
      </c>
      <c r="I11">
        <v>2.8963679545849504E-4</v>
      </c>
      <c r="J11" s="39">
        <v>21243</v>
      </c>
      <c r="K11" s="39">
        <v>30039</v>
      </c>
      <c r="L11" s="39">
        <v>1397</v>
      </c>
      <c r="M11" s="39">
        <v>31095</v>
      </c>
      <c r="N11" s="39">
        <v>17263</v>
      </c>
      <c r="O11" s="43" t="s">
        <v>342</v>
      </c>
      <c r="P11" s="39">
        <v>24</v>
      </c>
    </row>
    <row r="12" spans="1:16" x14ac:dyDescent="0.35">
      <c r="A12">
        <f t="shared" ca="1" si="0"/>
        <v>1</v>
      </c>
      <c r="B12" t="s">
        <v>8</v>
      </c>
      <c r="C12" s="39">
        <v>16</v>
      </c>
      <c r="D12">
        <v>1</v>
      </c>
      <c r="E12">
        <v>2.5108427739300624E-4</v>
      </c>
      <c r="F12">
        <v>1.7839906522019869E-4</v>
      </c>
      <c r="G12">
        <v>3.5377359971734386E-3</v>
      </c>
      <c r="H12">
        <v>1.7035489421157089E-4</v>
      </c>
      <c r="I12">
        <v>2.9238056254020232E-4</v>
      </c>
      <c r="J12" s="39">
        <v>19914</v>
      </c>
      <c r="K12" s="39">
        <v>28028</v>
      </c>
      <c r="L12" s="39">
        <v>1414</v>
      </c>
      <c r="M12" s="39">
        <v>29351</v>
      </c>
      <c r="N12" s="39">
        <v>17101</v>
      </c>
      <c r="O12" s="43" t="s">
        <v>343</v>
      </c>
      <c r="P12" s="39">
        <v>48</v>
      </c>
    </row>
    <row r="13" spans="1:16" x14ac:dyDescent="0.35">
      <c r="A13">
        <f t="shared" ca="1" si="0"/>
        <v>1</v>
      </c>
      <c r="B13" t="s">
        <v>8</v>
      </c>
      <c r="C13" s="39">
        <v>32</v>
      </c>
      <c r="D13">
        <v>1</v>
      </c>
      <c r="E13">
        <v>2.7578343720706502E-4</v>
      </c>
      <c r="F13">
        <v>1.9946322004169034E-4</v>
      </c>
      <c r="G13">
        <v>3.7133812175206486E-3</v>
      </c>
      <c r="H13">
        <v>1.9406681156594071E-4</v>
      </c>
      <c r="I13">
        <v>2.9631385563588954E-4</v>
      </c>
      <c r="J13" s="39">
        <v>18131</v>
      </c>
      <c r="K13" s="39">
        <v>25068</v>
      </c>
      <c r="L13" s="39">
        <v>1347</v>
      </c>
      <c r="M13" s="39">
        <v>25765</v>
      </c>
      <c r="N13" s="39">
        <v>16874</v>
      </c>
      <c r="O13" s="43" t="s">
        <v>344</v>
      </c>
      <c r="P13" s="39">
        <v>96</v>
      </c>
    </row>
    <row r="14" spans="1:16" x14ac:dyDescent="0.35">
      <c r="A14">
        <f t="shared" ca="1" si="0"/>
        <v>1</v>
      </c>
      <c r="B14" t="s">
        <v>8</v>
      </c>
      <c r="C14" s="39">
        <v>64</v>
      </c>
      <c r="D14">
        <v>1</v>
      </c>
      <c r="E14">
        <v>3.3995580636351602E-4</v>
      </c>
      <c r="F14">
        <v>2.4900038842651831E-4</v>
      </c>
      <c r="G14">
        <v>3.7865520817562366E-3</v>
      </c>
      <c r="H14">
        <v>2.3913017694878095E-4</v>
      </c>
      <c r="I14">
        <v>3.0244374546334384E-4</v>
      </c>
      <c r="J14" s="39">
        <v>14708</v>
      </c>
      <c r="K14" s="39">
        <v>20081</v>
      </c>
      <c r="L14" s="39">
        <v>1321</v>
      </c>
      <c r="M14" s="39">
        <v>20910</v>
      </c>
      <c r="N14" s="39">
        <v>16532</v>
      </c>
      <c r="O14" s="43" t="s">
        <v>345</v>
      </c>
      <c r="P14" s="39">
        <v>192</v>
      </c>
    </row>
    <row r="15" spans="1:16" x14ac:dyDescent="0.35">
      <c r="A15">
        <f t="shared" ca="1" si="0"/>
        <v>1</v>
      </c>
      <c r="B15" t="s">
        <v>8</v>
      </c>
      <c r="C15" s="39">
        <v>128</v>
      </c>
      <c r="D15">
        <v>1</v>
      </c>
      <c r="E15">
        <v>4.6883507735581448E-4</v>
      </c>
      <c r="F15">
        <v>3.3811491073908341E-4</v>
      </c>
      <c r="G15">
        <v>5.7305776632328512E-3</v>
      </c>
      <c r="H15">
        <v>3.7985228653958272E-4</v>
      </c>
      <c r="I15">
        <v>3.0669201987364289E-4</v>
      </c>
      <c r="J15" s="39">
        <v>10665</v>
      </c>
      <c r="K15" s="39">
        <v>14788</v>
      </c>
      <c r="L15" s="39">
        <v>873</v>
      </c>
      <c r="M15" s="39">
        <v>13164</v>
      </c>
      <c r="N15" s="39">
        <v>16303</v>
      </c>
      <c r="O15" s="43" t="s">
        <v>346</v>
      </c>
      <c r="P15" s="39">
        <v>384</v>
      </c>
    </row>
    <row r="16" spans="1:16" x14ac:dyDescent="0.35">
      <c r="A16">
        <f t="shared" ca="1" si="0"/>
        <v>1</v>
      </c>
      <c r="B16" t="s">
        <v>8</v>
      </c>
      <c r="C16" s="39">
        <v>256</v>
      </c>
      <c r="D16">
        <v>1</v>
      </c>
      <c r="E16">
        <v>6.7968623079922542E-4</v>
      </c>
      <c r="F16">
        <v>5.1946261167765367E-4</v>
      </c>
      <c r="G16">
        <v>5.2972575211828431E-3</v>
      </c>
      <c r="H16">
        <v>4.9122999312367274E-4</v>
      </c>
      <c r="I16">
        <v>2.8933510792199528E-4</v>
      </c>
      <c r="J16" s="39">
        <v>7357</v>
      </c>
      <c r="K16" s="39">
        <v>9626</v>
      </c>
      <c r="L16" s="39">
        <v>944</v>
      </c>
      <c r="M16" s="39">
        <v>10179</v>
      </c>
      <c r="N16" s="39">
        <v>17281</v>
      </c>
      <c r="O16" s="43" t="s">
        <v>347</v>
      </c>
      <c r="P16" s="39">
        <v>768</v>
      </c>
    </row>
    <row r="17" spans="1:16" x14ac:dyDescent="0.35">
      <c r="A17">
        <f t="shared" ca="1" si="0"/>
        <v>1</v>
      </c>
      <c r="B17" t="s">
        <v>8</v>
      </c>
      <c r="C17" s="39">
        <v>512</v>
      </c>
      <c r="D17">
        <v>1</v>
      </c>
      <c r="E17">
        <v>1.1109463452577285E-3</v>
      </c>
      <c r="F17">
        <v>8.6570763504221712E-4</v>
      </c>
      <c r="G17">
        <v>6.5245761408111152E-3</v>
      </c>
      <c r="H17">
        <v>8.4031443454672553E-4</v>
      </c>
      <c r="I17">
        <v>3.1281281281281281E-4</v>
      </c>
      <c r="J17" s="39">
        <v>4501</v>
      </c>
      <c r="K17" s="39">
        <v>5776</v>
      </c>
      <c r="L17" s="39">
        <v>767</v>
      </c>
      <c r="M17" s="39">
        <v>5951</v>
      </c>
      <c r="N17" s="39">
        <v>15984</v>
      </c>
      <c r="O17" s="43" t="s">
        <v>348</v>
      </c>
      <c r="P17" s="39">
        <v>1536</v>
      </c>
    </row>
    <row r="18" spans="1:16" x14ac:dyDescent="0.35">
      <c r="A18">
        <f t="shared" ca="1" si="0"/>
        <v>1</v>
      </c>
      <c r="B18" t="s">
        <v>8</v>
      </c>
      <c r="C18" s="39">
        <v>1024</v>
      </c>
      <c r="D18">
        <v>1</v>
      </c>
      <c r="E18">
        <v>2.0510524200148335E-3</v>
      </c>
      <c r="F18">
        <v>1.5616634603354035E-3</v>
      </c>
      <c r="G18">
        <v>9.6753280463989198E-3</v>
      </c>
      <c r="H18">
        <v>1.6432132763716794E-3</v>
      </c>
      <c r="I18">
        <v>3.6791758646063282E-4</v>
      </c>
      <c r="J18" s="39">
        <v>2438</v>
      </c>
      <c r="K18" s="39">
        <v>3202</v>
      </c>
      <c r="L18" s="39">
        <v>517</v>
      </c>
      <c r="M18" s="39">
        <v>3043</v>
      </c>
      <c r="N18" s="39">
        <v>13590</v>
      </c>
      <c r="O18" s="43" t="s">
        <v>349</v>
      </c>
      <c r="P18" s="39">
        <v>3072</v>
      </c>
    </row>
    <row r="19" spans="1:16" x14ac:dyDescent="0.35">
      <c r="A19">
        <f t="shared" ca="1" si="0"/>
        <v>1</v>
      </c>
      <c r="B19" t="s">
        <v>8</v>
      </c>
      <c r="C19" s="39">
        <v>2048</v>
      </c>
      <c r="D19">
        <v>1</v>
      </c>
      <c r="E19">
        <v>3.9374697637789167E-3</v>
      </c>
      <c r="F19">
        <v>3.1192637554592673E-3</v>
      </c>
      <c r="G19">
        <v>1.5257307317103657E-2</v>
      </c>
      <c r="H19">
        <v>2.8477951025060334E-3</v>
      </c>
      <c r="I19">
        <v>5.0926869016092895E-4</v>
      </c>
      <c r="J19" s="39">
        <v>1270</v>
      </c>
      <c r="K19" s="39">
        <v>1603</v>
      </c>
      <c r="L19" s="39">
        <v>328</v>
      </c>
      <c r="M19" s="39">
        <v>1756</v>
      </c>
      <c r="N19" s="39">
        <v>9818</v>
      </c>
      <c r="O19" s="43" t="s">
        <v>350</v>
      </c>
      <c r="P19" s="39">
        <v>6144</v>
      </c>
    </row>
    <row r="20" spans="1:16" x14ac:dyDescent="0.35">
      <c r="A20">
        <f t="shared" ca="1" si="0"/>
        <v>1</v>
      </c>
      <c r="B20" t="s">
        <v>8</v>
      </c>
      <c r="C20" s="39">
        <v>4096</v>
      </c>
      <c r="D20">
        <v>1</v>
      </c>
      <c r="E20">
        <v>7.4854174887960543E-3</v>
      </c>
      <c r="F20">
        <v>5.6734104308364657E-3</v>
      </c>
      <c r="G20">
        <v>3.0219109036138489E-2</v>
      </c>
      <c r="H20">
        <v>5.5733062360776159E-3</v>
      </c>
      <c r="I20">
        <v>9.6469226316804938E-4</v>
      </c>
      <c r="J20" s="39">
        <v>669</v>
      </c>
      <c r="K20" s="39">
        <v>882</v>
      </c>
      <c r="L20" s="39">
        <v>166</v>
      </c>
      <c r="M20" s="39">
        <v>898</v>
      </c>
      <c r="N20" s="39">
        <v>5183</v>
      </c>
      <c r="O20" s="43" t="s">
        <v>351</v>
      </c>
      <c r="P20" s="39">
        <v>12288</v>
      </c>
    </row>
    <row r="21" spans="1:16" x14ac:dyDescent="0.35">
      <c r="A21">
        <f t="shared" ca="1" si="0"/>
        <v>1</v>
      </c>
      <c r="B21" t="s">
        <v>8</v>
      </c>
      <c r="C21" s="39">
        <v>8192</v>
      </c>
      <c r="D21">
        <v>1</v>
      </c>
      <c r="E21">
        <v>1.538660830768864E-2</v>
      </c>
      <c r="F21">
        <v>1.1494866206883399E-2</v>
      </c>
      <c r="G21">
        <v>4.8741033980600285E-2</v>
      </c>
      <c r="H21">
        <v>1.1111598888884246E-2</v>
      </c>
      <c r="I21">
        <v>1.5142337976983646E-3</v>
      </c>
      <c r="J21" s="39">
        <v>325</v>
      </c>
      <c r="K21" s="39">
        <v>435</v>
      </c>
      <c r="L21" s="39">
        <v>103</v>
      </c>
      <c r="M21" s="39">
        <v>450</v>
      </c>
      <c r="N21" s="39">
        <v>3302</v>
      </c>
      <c r="O21" s="43" t="s">
        <v>352</v>
      </c>
      <c r="P21" s="39">
        <v>24576</v>
      </c>
    </row>
    <row r="22" spans="1:16" x14ac:dyDescent="0.35">
      <c r="A22">
        <f t="shared" ca="1" si="0"/>
        <v>1</v>
      </c>
      <c r="B22" t="s">
        <v>8</v>
      </c>
      <c r="C22" s="39">
        <v>16384</v>
      </c>
      <c r="D22">
        <v>1</v>
      </c>
      <c r="E22">
        <v>2.9258074268936288E-2</v>
      </c>
      <c r="F22">
        <v>2.2498946636784697E-2</v>
      </c>
      <c r="G22">
        <v>9.0233687499806231E-2</v>
      </c>
      <c r="H22">
        <v>2.2499586547077049E-2</v>
      </c>
      <c r="I22">
        <v>2.7948574622694241E-3</v>
      </c>
      <c r="J22" s="39">
        <v>171</v>
      </c>
      <c r="K22" s="39">
        <v>223</v>
      </c>
      <c r="L22" s="39">
        <v>56</v>
      </c>
      <c r="M22" s="39">
        <v>223</v>
      </c>
      <c r="N22" s="39">
        <v>1789</v>
      </c>
      <c r="O22" s="43" t="s">
        <v>353</v>
      </c>
      <c r="P22" s="39">
        <v>49152</v>
      </c>
    </row>
    <row r="23" spans="1:16" x14ac:dyDescent="0.35">
      <c r="A23">
        <f t="shared" ca="1" si="0"/>
        <v>1</v>
      </c>
      <c r="B23" t="s">
        <v>8</v>
      </c>
      <c r="C23" s="39">
        <v>32768</v>
      </c>
      <c r="D23">
        <v>1</v>
      </c>
      <c r="E23">
        <v>5.7551893103538594E-2</v>
      </c>
      <c r="F23">
        <v>4.6098335779730208E-2</v>
      </c>
      <c r="G23">
        <v>0.17765420000018664</v>
      </c>
      <c r="H23">
        <v>4.7695639047638648E-2</v>
      </c>
      <c r="I23">
        <v>4.3449176072452916E-3</v>
      </c>
      <c r="J23" s="39">
        <v>87</v>
      </c>
      <c r="K23" s="39">
        <v>109</v>
      </c>
      <c r="L23" s="39">
        <v>29</v>
      </c>
      <c r="M23" s="39">
        <v>105</v>
      </c>
      <c r="N23" s="39">
        <v>1151</v>
      </c>
      <c r="O23" s="43" t="s">
        <v>354</v>
      </c>
      <c r="P23" s="39">
        <v>98304</v>
      </c>
    </row>
    <row r="24" spans="1:16" x14ac:dyDescent="0.35">
      <c r="A24">
        <f t="shared" ca="1" si="0"/>
        <v>1</v>
      </c>
      <c r="B24" t="s">
        <v>8</v>
      </c>
      <c r="C24" s="39">
        <v>65536</v>
      </c>
      <c r="D24">
        <v>1</v>
      </c>
      <c r="E24">
        <v>0.11524348409081787</v>
      </c>
      <c r="F24">
        <v>9.2389696363666604E-2</v>
      </c>
      <c r="G24">
        <v>0.34779826666635927</v>
      </c>
      <c r="H24">
        <v>9.484456415109134E-2</v>
      </c>
      <c r="I24">
        <v>7.7838256236739331E-3</v>
      </c>
      <c r="J24" s="39">
        <v>44</v>
      </c>
      <c r="K24" s="39">
        <v>55</v>
      </c>
      <c r="L24" s="39">
        <v>15</v>
      </c>
      <c r="M24" s="39">
        <v>53</v>
      </c>
      <c r="N24" s="39">
        <v>643</v>
      </c>
      <c r="O24" s="43" t="s">
        <v>355</v>
      </c>
      <c r="P24" s="39">
        <v>196608</v>
      </c>
    </row>
    <row r="25" spans="1:16" x14ac:dyDescent="0.35">
      <c r="A25">
        <f t="shared" ca="1" si="0"/>
        <v>1</v>
      </c>
      <c r="B25" t="s">
        <v>8</v>
      </c>
      <c r="C25" s="39">
        <v>131072</v>
      </c>
      <c r="D25">
        <v>1</v>
      </c>
      <c r="E25">
        <v>0.23830430000022965</v>
      </c>
      <c r="F25">
        <v>0.18251693571385527</v>
      </c>
      <c r="G25">
        <v>0.6672424125008547</v>
      </c>
      <c r="H25">
        <v>0.18952305185181709</v>
      </c>
      <c r="I25">
        <v>1.6587458034553151E-2</v>
      </c>
      <c r="J25" s="39">
        <v>22</v>
      </c>
      <c r="K25" s="39">
        <v>28</v>
      </c>
      <c r="L25" s="39">
        <v>8</v>
      </c>
      <c r="M25" s="39">
        <v>27</v>
      </c>
      <c r="N25" s="39">
        <v>303</v>
      </c>
      <c r="O25" s="43" t="s">
        <v>356</v>
      </c>
      <c r="P25" s="39">
        <v>393216</v>
      </c>
    </row>
    <row r="26" spans="1:16" x14ac:dyDescent="0.35">
      <c r="A26">
        <f t="shared" ca="1" si="0"/>
        <v>1</v>
      </c>
      <c r="B26" t="s">
        <v>8</v>
      </c>
      <c r="C26" s="39">
        <v>262144</v>
      </c>
      <c r="D26">
        <v>1</v>
      </c>
      <c r="E26">
        <v>0.46397152727215807</v>
      </c>
      <c r="F26">
        <v>0.35819367142851533</v>
      </c>
      <c r="G26">
        <v>1.3181699249980738</v>
      </c>
      <c r="H26">
        <v>0.52197440000018103</v>
      </c>
      <c r="I26">
        <v>3.0932098259160549E-2</v>
      </c>
      <c r="J26" s="39">
        <v>11</v>
      </c>
      <c r="K26" s="39">
        <v>14</v>
      </c>
      <c r="L26" s="39">
        <v>4</v>
      </c>
      <c r="M26" s="39">
        <v>10</v>
      </c>
      <c r="N26" s="39">
        <v>162</v>
      </c>
      <c r="O26" s="43" t="s">
        <v>357</v>
      </c>
      <c r="P26" s="39">
        <v>786432</v>
      </c>
    </row>
    <row r="27" spans="1:16" x14ac:dyDescent="0.35">
      <c r="A27">
        <f t="shared" ca="1" si="0"/>
        <v>1</v>
      </c>
      <c r="B27" t="s">
        <v>8</v>
      </c>
      <c r="C27" s="39">
        <v>524288</v>
      </c>
      <c r="D27">
        <v>1</v>
      </c>
      <c r="E27">
        <v>0.93845911666721804</v>
      </c>
      <c r="F27">
        <v>0.71529038571627879</v>
      </c>
      <c r="G27">
        <v>2.5906562000018312</v>
      </c>
      <c r="H27">
        <v>1.4370780999997805</v>
      </c>
      <c r="I27">
        <v>6.2234569478918006E-2</v>
      </c>
      <c r="J27" s="39">
        <v>6</v>
      </c>
      <c r="K27" s="39">
        <v>7</v>
      </c>
      <c r="L27" s="39">
        <v>2</v>
      </c>
      <c r="M27" s="39">
        <v>4</v>
      </c>
      <c r="N27" s="39">
        <v>81</v>
      </c>
      <c r="O27" s="43" t="s">
        <v>358</v>
      </c>
      <c r="P27" s="39">
        <v>1572864</v>
      </c>
    </row>
    <row r="28" spans="1:16" x14ac:dyDescent="0.35">
      <c r="A28">
        <f t="shared" ca="1" si="0"/>
        <v>1</v>
      </c>
      <c r="B28" t="s">
        <v>8</v>
      </c>
      <c r="C28" s="39">
        <v>1048576</v>
      </c>
      <c r="D28">
        <v>1</v>
      </c>
      <c r="E28">
        <v>1.8035423333349172</v>
      </c>
      <c r="F28">
        <v>1.4780514750018483</v>
      </c>
      <c r="G28">
        <v>5.2210930000001099</v>
      </c>
      <c r="H28">
        <v>4.2609138000043458</v>
      </c>
      <c r="I28">
        <v>0.13415789604187012</v>
      </c>
      <c r="J28" s="39">
        <v>3</v>
      </c>
      <c r="K28" s="39">
        <v>4</v>
      </c>
      <c r="L28" s="39">
        <v>1</v>
      </c>
      <c r="M28" s="39">
        <v>2</v>
      </c>
      <c r="N28" s="39">
        <v>38</v>
      </c>
      <c r="O28" s="43" t="s">
        <v>359</v>
      </c>
      <c r="P28" s="39">
        <v>3145728</v>
      </c>
    </row>
    <row r="29" spans="1:16" x14ac:dyDescent="0.35">
      <c r="A29">
        <f t="shared" ca="1" si="0"/>
        <v>1</v>
      </c>
      <c r="B29" t="s">
        <v>8</v>
      </c>
      <c r="C29" s="39">
        <v>2097152</v>
      </c>
      <c r="D29">
        <v>1</v>
      </c>
      <c r="E29">
        <v>3.6462057500029914</v>
      </c>
      <c r="F29">
        <v>2.9306522500046412</v>
      </c>
      <c r="G29">
        <v>9.9557077000063146</v>
      </c>
      <c r="H29">
        <v>14.966843700007303</v>
      </c>
      <c r="I29">
        <v>0.27861110369364422</v>
      </c>
      <c r="J29" s="39">
        <v>2</v>
      </c>
      <c r="K29" s="39">
        <v>2</v>
      </c>
      <c r="L29" s="39">
        <v>1</v>
      </c>
      <c r="M29" s="39">
        <v>1</v>
      </c>
      <c r="N29" s="39">
        <v>18</v>
      </c>
      <c r="O29" s="43" t="s">
        <v>360</v>
      </c>
      <c r="P29" s="39">
        <v>6291456</v>
      </c>
    </row>
    <row r="30" spans="1:16" x14ac:dyDescent="0.35">
      <c r="J30" s="39"/>
      <c r="K30" s="39"/>
      <c r="L30" s="39"/>
      <c r="M30" s="39"/>
      <c r="N30" s="39"/>
    </row>
    <row r="31" spans="1:16" x14ac:dyDescent="0.35">
      <c r="P31">
        <f ca="1">P29/1000000/E29</f>
        <v>1.7254802475134154</v>
      </c>
    </row>
    <row r="32" spans="1:16" x14ac:dyDescent="0.35">
      <c r="J32" s="39"/>
      <c r="K32" s="39"/>
      <c r="L32" s="39"/>
      <c r="M32" s="39"/>
      <c r="N32" s="39"/>
      <c r="O32" s="10" t="s">
        <v>493</v>
      </c>
      <c r="P32" s="39">
        <f ca="1">C29*D29/E29</f>
        <v>575160.08250447176</v>
      </c>
    </row>
    <row r="33" spans="1:16" x14ac:dyDescent="0.35">
      <c r="J33" s="39"/>
      <c r="K33" s="39"/>
      <c r="L33" s="39"/>
      <c r="M33" s="39"/>
      <c r="N33" s="39"/>
      <c r="O33" t="s">
        <v>499</v>
      </c>
    </row>
    <row r="34" spans="1:16" ht="43.5" x14ac:dyDescent="0.35">
      <c r="A34" s="8" t="s">
        <v>2</v>
      </c>
      <c r="B34" s="8" t="s">
        <v>3</v>
      </c>
      <c r="C34" s="8" t="s">
        <v>4</v>
      </c>
      <c r="D34" s="8" t="s">
        <v>5</v>
      </c>
      <c r="E34" s="9" t="str" cm="1">
        <f t="array" aca="1" ref="E34:I34" ca="1">ParserNames</f>
        <v>CSVRead
v0.4</v>
      </c>
      <c r="F34" s="9" t="str">
        <f ca="1"/>
        <v>sdkn104
v1.9</v>
      </c>
      <c r="G34" s="9" t="str">
        <f ca="1"/>
        <v>ws_garcia
v3.1.5</v>
      </c>
      <c r="H34" s="9" t="str">
        <f ca="1"/>
        <v>ArrayFromCSVfile</v>
      </c>
      <c r="I34" s="9" t="str">
        <f ca="1"/>
        <v>CSV.jl
v0.8.5+</v>
      </c>
      <c r="J34" s="9" t="str" cm="1">
        <f t="array" aca="1" ref="J34:N34" ca="1">"NCalls"&amp;CHAR(10)&amp;ParserNames</f>
        <v>NCalls
CSVRead
v0.4</v>
      </c>
      <c r="K34" s="9" t="str">
        <f ca="1"/>
        <v>NCalls
sdkn104
v1.9</v>
      </c>
      <c r="L34" s="9" t="str">
        <f ca="1"/>
        <v>NCalls
ws_garcia
v3.1.5</v>
      </c>
      <c r="M34" s="9" t="str">
        <f ca="1"/>
        <v>NCalls
ArrayFromCSVfile</v>
      </c>
      <c r="N34" s="41" t="str">
        <f ca="1"/>
        <v>NCalls
CSV.jl
v0.8.5+</v>
      </c>
      <c r="O34" s="8" t="s">
        <v>6</v>
      </c>
      <c r="P34" s="8" t="s">
        <v>7</v>
      </c>
    </row>
    <row r="35" spans="1:16" x14ac:dyDescent="0.35">
      <c r="A35">
        <f ca="1">LEN(B35)</f>
        <v>32</v>
      </c>
      <c r="B35" t="str">
        <f ca="1">REPT("x",32)</f>
        <v>xxxxxxxxxxxxxxxxxxxxxxxxxxxxxxxx</v>
      </c>
      <c r="C35" s="39">
        <v>1</v>
      </c>
      <c r="D35">
        <v>1</v>
      </c>
      <c r="E35">
        <v>1.9774036225571372E-4</v>
      </c>
      <c r="F35">
        <v>1.4551286595665665E-4</v>
      </c>
      <c r="G35">
        <v>5.6397527621292768E-3</v>
      </c>
      <c r="H35">
        <v>1.3924214263838543E-4</v>
      </c>
      <c r="I35">
        <v>3.4204405527431931E-4</v>
      </c>
      <c r="J35" s="39">
        <v>25286</v>
      </c>
      <c r="K35" s="39">
        <v>34362</v>
      </c>
      <c r="L35" s="39">
        <v>887</v>
      </c>
      <c r="M35" s="39">
        <v>35909</v>
      </c>
      <c r="N35" s="39">
        <v>14618</v>
      </c>
      <c r="O35" s="39" t="s">
        <v>361</v>
      </c>
      <c r="P35" s="39">
        <v>34</v>
      </c>
    </row>
    <row r="36" spans="1:16" x14ac:dyDescent="0.35">
      <c r="A36">
        <f t="shared" ref="A36:A55" ca="1" si="1">LEN(B36)</f>
        <v>32</v>
      </c>
      <c r="B36" t="str">
        <f t="shared" ref="B36:B55" ca="1" si="2">REPT("x",32)</f>
        <v>xxxxxxxxxxxxxxxxxxxxxxxxxxxxxxxx</v>
      </c>
      <c r="C36" s="39">
        <v>2</v>
      </c>
      <c r="D36">
        <v>1</v>
      </c>
      <c r="E36">
        <v>2.083401041666851E-4</v>
      </c>
      <c r="F36">
        <v>1.6196533428368572E-4</v>
      </c>
      <c r="G36">
        <v>6.6991269076250833E-3</v>
      </c>
      <c r="H36">
        <v>1.4045678249401903E-4</v>
      </c>
      <c r="I36">
        <v>2.94681174104227E-4</v>
      </c>
      <c r="J36" s="39">
        <v>24000</v>
      </c>
      <c r="K36" s="39">
        <v>30872</v>
      </c>
      <c r="L36" s="39">
        <v>747</v>
      </c>
      <c r="M36" s="39">
        <v>35599</v>
      </c>
      <c r="N36" s="39">
        <v>17015</v>
      </c>
      <c r="O36" s="39" t="s">
        <v>362</v>
      </c>
      <c r="P36" s="39">
        <v>68</v>
      </c>
    </row>
    <row r="37" spans="1:16" x14ac:dyDescent="0.35">
      <c r="A37">
        <f t="shared" ca="1" si="1"/>
        <v>32</v>
      </c>
      <c r="B37" t="str">
        <f t="shared" ca="1" si="2"/>
        <v>xxxxxxxxxxxxxxxxxxxxxxxxxxxxxxxx</v>
      </c>
      <c r="C37" s="39">
        <v>4</v>
      </c>
      <c r="D37">
        <v>1</v>
      </c>
      <c r="E37">
        <v>2.2246420181536804E-4</v>
      </c>
      <c r="F37">
        <v>1.5579848565123487E-4</v>
      </c>
      <c r="G37">
        <v>5.5458778270560021E-3</v>
      </c>
      <c r="H37">
        <v>1.4769216659278026E-4</v>
      </c>
      <c r="I37">
        <v>2.7922947669015922E-4</v>
      </c>
      <c r="J37" s="39">
        <v>22476</v>
      </c>
      <c r="K37" s="39">
        <v>32093</v>
      </c>
      <c r="L37" s="39">
        <v>902</v>
      </c>
      <c r="M37" s="39">
        <v>33855</v>
      </c>
      <c r="N37" s="39">
        <v>17910</v>
      </c>
      <c r="O37" s="39" t="s">
        <v>363</v>
      </c>
      <c r="P37" s="39">
        <v>136</v>
      </c>
    </row>
    <row r="38" spans="1:16" x14ac:dyDescent="0.35">
      <c r="A38">
        <f t="shared" ca="1" si="1"/>
        <v>32</v>
      </c>
      <c r="B38" t="str">
        <f t="shared" ca="1" si="2"/>
        <v>xxxxxxxxxxxxxxxxxxxxxxxxxxxxxxxx</v>
      </c>
      <c r="C38" s="39">
        <v>8</v>
      </c>
      <c r="D38">
        <v>1</v>
      </c>
      <c r="E38">
        <v>2.2748184258458725E-4</v>
      </c>
      <c r="F38">
        <v>1.6659581181535679E-4</v>
      </c>
      <c r="G38">
        <v>5.8523259649178481E-3</v>
      </c>
      <c r="H38">
        <v>1.6023105592019211E-4</v>
      </c>
      <c r="I38">
        <v>2.8538812785388126E-4</v>
      </c>
      <c r="J38" s="39">
        <v>21980</v>
      </c>
      <c r="K38" s="39">
        <v>30013</v>
      </c>
      <c r="L38" s="39">
        <v>855</v>
      </c>
      <c r="M38" s="39">
        <v>31205</v>
      </c>
      <c r="N38" s="39">
        <v>17520</v>
      </c>
      <c r="O38" s="39" t="s">
        <v>364</v>
      </c>
      <c r="P38" s="39">
        <v>272</v>
      </c>
    </row>
    <row r="39" spans="1:16" x14ac:dyDescent="0.35">
      <c r="A39">
        <f t="shared" ca="1" si="1"/>
        <v>32</v>
      </c>
      <c r="B39" t="str">
        <f t="shared" ca="1" si="2"/>
        <v>xxxxxxxxxxxxxxxxxxxxxxxxxxxxxxxx</v>
      </c>
      <c r="C39" s="39">
        <v>16</v>
      </c>
      <c r="D39">
        <v>1</v>
      </c>
      <c r="E39">
        <v>2.5908140318096846E-4</v>
      </c>
      <c r="F39">
        <v>1.9245611408328815E-4</v>
      </c>
      <c r="G39">
        <v>1.3001851688325104E-2</v>
      </c>
      <c r="H39">
        <v>2.5060848035245755E-4</v>
      </c>
      <c r="I39">
        <v>2.9453345900094249E-4</v>
      </c>
      <c r="J39" s="39">
        <v>19299</v>
      </c>
      <c r="K39" s="39">
        <v>25981</v>
      </c>
      <c r="L39" s="39">
        <v>385</v>
      </c>
      <c r="M39" s="39">
        <v>19952</v>
      </c>
      <c r="N39" s="39">
        <v>16976</v>
      </c>
      <c r="O39" s="39" t="s">
        <v>365</v>
      </c>
      <c r="P39" s="39">
        <v>544</v>
      </c>
    </row>
    <row r="40" spans="1:16" x14ac:dyDescent="0.35">
      <c r="A40">
        <f t="shared" ca="1" si="1"/>
        <v>32</v>
      </c>
      <c r="B40" t="str">
        <f t="shared" ca="1" si="2"/>
        <v>xxxxxxxxxxxxxxxxxxxxxxxxxxxxxxxx</v>
      </c>
      <c r="C40" s="39">
        <v>32</v>
      </c>
      <c r="D40">
        <v>1</v>
      </c>
      <c r="E40">
        <v>4.1733037309123574E-4</v>
      </c>
      <c r="F40">
        <v>3.3560811463846028E-4</v>
      </c>
      <c r="G40">
        <v>1.0761425321918709E-2</v>
      </c>
      <c r="H40">
        <v>2.5745928118976329E-4</v>
      </c>
      <c r="I40">
        <v>2.9301453352086266E-4</v>
      </c>
      <c r="J40" s="39">
        <v>11981</v>
      </c>
      <c r="K40" s="39">
        <v>14899</v>
      </c>
      <c r="L40" s="39">
        <v>466</v>
      </c>
      <c r="M40" s="39">
        <v>19421</v>
      </c>
      <c r="N40" s="39">
        <v>17064</v>
      </c>
      <c r="O40" s="39" t="s">
        <v>366</v>
      </c>
      <c r="P40" s="39">
        <v>1088</v>
      </c>
    </row>
    <row r="41" spans="1:16" x14ac:dyDescent="0.35">
      <c r="A41">
        <f t="shared" ca="1" si="1"/>
        <v>32</v>
      </c>
      <c r="B41" t="str">
        <f t="shared" ca="1" si="2"/>
        <v>xxxxxxxxxxxxxxxxxxxxxxxxxxxxxxxx</v>
      </c>
      <c r="C41" s="39">
        <v>64</v>
      </c>
      <c r="D41">
        <v>1</v>
      </c>
      <c r="E41">
        <v>4.268794245713005E-4</v>
      </c>
      <c r="F41">
        <v>3.4806484059657816E-4</v>
      </c>
      <c r="G41">
        <v>6.403665428950777E-3</v>
      </c>
      <c r="H41">
        <v>3.2586900417112276E-4</v>
      </c>
      <c r="I41">
        <v>2.7915805929317177E-4</v>
      </c>
      <c r="J41" s="39">
        <v>11713</v>
      </c>
      <c r="K41" s="39">
        <v>14366</v>
      </c>
      <c r="L41" s="39">
        <v>781</v>
      </c>
      <c r="M41" s="39">
        <v>15344</v>
      </c>
      <c r="N41" s="39">
        <v>17911</v>
      </c>
      <c r="O41" s="39" t="s">
        <v>367</v>
      </c>
      <c r="P41" s="39">
        <v>2176</v>
      </c>
    </row>
    <row r="42" spans="1:16" x14ac:dyDescent="0.35">
      <c r="A42">
        <f t="shared" ca="1" si="1"/>
        <v>32</v>
      </c>
      <c r="B42" t="str">
        <f t="shared" ca="1" si="2"/>
        <v>xxxxxxxxxxxxxxxxxxxxxxxxxxxxxxxx</v>
      </c>
      <c r="C42" s="39">
        <v>128</v>
      </c>
      <c r="D42">
        <v>1</v>
      </c>
      <c r="E42">
        <v>6.2912497483513178E-4</v>
      </c>
      <c r="F42">
        <v>5.344991020846217E-4</v>
      </c>
      <c r="G42">
        <v>8.9028714032186995E-3</v>
      </c>
      <c r="H42">
        <v>5.5422216803478579E-4</v>
      </c>
      <c r="I42">
        <v>3.0894710825506676E-4</v>
      </c>
      <c r="J42" s="39">
        <v>7948</v>
      </c>
      <c r="K42" s="39">
        <v>9355</v>
      </c>
      <c r="L42" s="39">
        <v>563</v>
      </c>
      <c r="M42" s="39">
        <v>9022</v>
      </c>
      <c r="N42" s="39">
        <v>16184</v>
      </c>
      <c r="O42" s="39" t="s">
        <v>368</v>
      </c>
      <c r="P42" s="39">
        <v>4352</v>
      </c>
    </row>
    <row r="43" spans="1:16" x14ac:dyDescent="0.35">
      <c r="A43">
        <f t="shared" ca="1" si="1"/>
        <v>32</v>
      </c>
      <c r="B43" t="str">
        <f t="shared" ca="1" si="2"/>
        <v>xxxxxxxxxxxxxxxxxxxxxxxxxxxxxxxx</v>
      </c>
      <c r="C43" s="39">
        <v>256</v>
      </c>
      <c r="D43">
        <v>1</v>
      </c>
      <c r="E43">
        <v>1.1253898717086127E-3</v>
      </c>
      <c r="F43">
        <v>9.4687242946337347E-4</v>
      </c>
      <c r="G43">
        <v>7.4308643387698044E-3</v>
      </c>
      <c r="H43">
        <v>9.054193554233885E-4</v>
      </c>
      <c r="I43">
        <v>3.9872408293460925E-4</v>
      </c>
      <c r="J43" s="39">
        <v>4443</v>
      </c>
      <c r="K43" s="39">
        <v>5281</v>
      </c>
      <c r="L43" s="39">
        <v>673</v>
      </c>
      <c r="M43" s="39">
        <v>5523</v>
      </c>
      <c r="N43" s="39">
        <v>12540</v>
      </c>
      <c r="O43" s="39" t="s">
        <v>369</v>
      </c>
      <c r="P43" s="39">
        <v>8704</v>
      </c>
    </row>
    <row r="44" spans="1:16" x14ac:dyDescent="0.35">
      <c r="A44">
        <f t="shared" ca="1" si="1"/>
        <v>32</v>
      </c>
      <c r="B44" t="str">
        <f t="shared" ca="1" si="2"/>
        <v>xxxxxxxxxxxxxxxxxxxxxxxxxxxxxxxx</v>
      </c>
      <c r="C44" s="39">
        <v>512</v>
      </c>
      <c r="D44">
        <v>1</v>
      </c>
      <c r="E44">
        <v>2.1922624726007671E-3</v>
      </c>
      <c r="F44">
        <v>1.6656961692191553E-3</v>
      </c>
      <c r="G44">
        <v>9.0279689530731889E-3</v>
      </c>
      <c r="H44">
        <v>1.7442819672137406E-3</v>
      </c>
      <c r="I44">
        <v>4.164584374479427E-4</v>
      </c>
      <c r="J44" s="39">
        <v>2281</v>
      </c>
      <c r="K44" s="39">
        <v>3002</v>
      </c>
      <c r="L44" s="39">
        <v>554</v>
      </c>
      <c r="M44" s="39">
        <v>2867</v>
      </c>
      <c r="N44" s="39">
        <v>12006</v>
      </c>
      <c r="O44" s="39" t="s">
        <v>370</v>
      </c>
      <c r="P44" s="39">
        <v>17408</v>
      </c>
    </row>
    <row r="45" spans="1:16" x14ac:dyDescent="0.35">
      <c r="A45">
        <f t="shared" ca="1" si="1"/>
        <v>32</v>
      </c>
      <c r="B45" t="str">
        <f t="shared" ca="1" si="2"/>
        <v>xxxxxxxxxxxxxxxxxxxxxxxxxxxxxxxx</v>
      </c>
      <c r="C45" s="39">
        <v>1024</v>
      </c>
      <c r="D45">
        <v>1</v>
      </c>
      <c r="E45">
        <v>3.6609514641272461E-3</v>
      </c>
      <c r="F45">
        <v>3.2825906167990525E-3</v>
      </c>
      <c r="G45">
        <v>1.1955460381833337E-2</v>
      </c>
      <c r="H45">
        <v>3.2532713077373125E-3</v>
      </c>
      <c r="I45">
        <v>5.2537564358516337E-4</v>
      </c>
      <c r="J45" s="39">
        <v>1366</v>
      </c>
      <c r="K45" s="39">
        <v>1524</v>
      </c>
      <c r="L45" s="39">
        <v>419</v>
      </c>
      <c r="M45" s="39">
        <v>1537</v>
      </c>
      <c r="N45" s="39">
        <v>9517</v>
      </c>
      <c r="O45" s="39" t="s">
        <v>371</v>
      </c>
      <c r="P45" s="39">
        <v>34816</v>
      </c>
    </row>
    <row r="46" spans="1:16" x14ac:dyDescent="0.35">
      <c r="A46">
        <f t="shared" ca="1" si="1"/>
        <v>32</v>
      </c>
      <c r="B46" t="str">
        <f t="shared" ca="1" si="2"/>
        <v>xxxxxxxxxxxxxxxxxxxxxxxxxxxxxxxx</v>
      </c>
      <c r="C46" s="39">
        <v>2048</v>
      </c>
      <c r="D46">
        <v>1</v>
      </c>
      <c r="E46">
        <v>7.3847228613617534E-3</v>
      </c>
      <c r="F46">
        <v>6.3174310606230232E-3</v>
      </c>
      <c r="G46">
        <v>1.8526233333331119E-2</v>
      </c>
      <c r="H46">
        <v>7.4390579494775684E-3</v>
      </c>
      <c r="I46">
        <v>7.1633237822349568E-4</v>
      </c>
      <c r="J46" s="39">
        <v>678</v>
      </c>
      <c r="K46" s="39">
        <v>792</v>
      </c>
      <c r="L46" s="39">
        <v>270</v>
      </c>
      <c r="M46" s="39">
        <v>673</v>
      </c>
      <c r="N46" s="39">
        <v>6980</v>
      </c>
      <c r="O46" s="39" t="s">
        <v>372</v>
      </c>
      <c r="P46" s="39">
        <v>69632</v>
      </c>
    </row>
    <row r="47" spans="1:16" x14ac:dyDescent="0.35">
      <c r="A47">
        <f t="shared" ca="1" si="1"/>
        <v>32</v>
      </c>
      <c r="B47" t="str">
        <f t="shared" ca="1" si="2"/>
        <v>xxxxxxxxxxxxxxxxxxxxxxxxxxxxxxxx</v>
      </c>
      <c r="C47" s="39">
        <v>4096</v>
      </c>
      <c r="D47">
        <v>1</v>
      </c>
      <c r="E47">
        <v>1.5437009259237388E-2</v>
      </c>
      <c r="F47">
        <v>1.281219488489912E-2</v>
      </c>
      <c r="G47">
        <v>3.2210231410247689E-2</v>
      </c>
      <c r="H47">
        <v>1.3930596657394701E-2</v>
      </c>
      <c r="I47">
        <v>1.126887536623845E-3</v>
      </c>
      <c r="J47" s="39">
        <v>324</v>
      </c>
      <c r="K47" s="39">
        <v>391</v>
      </c>
      <c r="L47" s="39">
        <v>156</v>
      </c>
      <c r="M47" s="39">
        <v>359</v>
      </c>
      <c r="N47" s="39">
        <v>4437</v>
      </c>
      <c r="O47" s="39" t="s">
        <v>373</v>
      </c>
      <c r="P47" s="39">
        <v>139264</v>
      </c>
    </row>
    <row r="48" spans="1:16" x14ac:dyDescent="0.35">
      <c r="A48">
        <f t="shared" ca="1" si="1"/>
        <v>32</v>
      </c>
      <c r="B48" t="str">
        <f t="shared" ca="1" si="2"/>
        <v>xxxxxxxxxxxxxxxxxxxxxxxxxxxxxxxx</v>
      </c>
      <c r="C48" s="39">
        <v>8192</v>
      </c>
      <c r="D48">
        <v>1</v>
      </c>
      <c r="E48">
        <v>3.0083985029912171E-2</v>
      </c>
      <c r="F48">
        <v>2.7209686412986586E-2</v>
      </c>
      <c r="G48">
        <v>6.0608356626366308E-2</v>
      </c>
      <c r="H48">
        <v>2.8394723163820978E-2</v>
      </c>
      <c r="I48">
        <v>2.2231110466851126E-3</v>
      </c>
      <c r="J48" s="39">
        <v>167</v>
      </c>
      <c r="K48" s="39">
        <v>184</v>
      </c>
      <c r="L48" s="39">
        <v>83</v>
      </c>
      <c r="M48" s="39">
        <v>177</v>
      </c>
      <c r="N48" s="39">
        <v>2250</v>
      </c>
      <c r="O48" s="39" t="s">
        <v>374</v>
      </c>
      <c r="P48" s="39">
        <v>278528</v>
      </c>
    </row>
    <row r="49" spans="1:16" x14ac:dyDescent="0.35">
      <c r="A49">
        <f t="shared" ca="1" si="1"/>
        <v>32</v>
      </c>
      <c r="B49" t="str">
        <f t="shared" ca="1" si="2"/>
        <v>xxxxxxxxxxxxxxxxxxxxxxxxxxxxxxxx</v>
      </c>
      <c r="C49" s="39">
        <v>16384</v>
      </c>
      <c r="D49">
        <v>1</v>
      </c>
      <c r="E49">
        <v>6.1813309876554368E-2</v>
      </c>
      <c r="F49">
        <v>5.9389950588229115E-2</v>
      </c>
      <c r="G49">
        <v>0.10013271200004965</v>
      </c>
      <c r="H49">
        <v>6.0046509523783154E-2</v>
      </c>
      <c r="I49">
        <v>4.2898800115438104E-3</v>
      </c>
      <c r="J49" s="39">
        <v>81</v>
      </c>
      <c r="K49" s="39">
        <v>85</v>
      </c>
      <c r="L49" s="39">
        <v>50</v>
      </c>
      <c r="M49" s="39">
        <v>84</v>
      </c>
      <c r="N49" s="39">
        <v>1166</v>
      </c>
      <c r="O49" s="39" t="s">
        <v>375</v>
      </c>
      <c r="P49" s="39">
        <v>557056</v>
      </c>
    </row>
    <row r="50" spans="1:16" x14ac:dyDescent="0.35">
      <c r="A50">
        <f t="shared" ca="1" si="1"/>
        <v>32</v>
      </c>
      <c r="B50" t="str">
        <f t="shared" ca="1" si="2"/>
        <v>xxxxxxxxxxxxxxxxxxxxxxxxxxxxxxxx</v>
      </c>
      <c r="C50" s="39">
        <v>32768</v>
      </c>
      <c r="D50">
        <v>1</v>
      </c>
      <c r="E50">
        <v>0.12593739250005456</v>
      </c>
      <c r="F50">
        <v>0.10873392826096792</v>
      </c>
      <c r="G50">
        <v>0.20276528399961535</v>
      </c>
      <c r="H50">
        <v>0.12368014634149603</v>
      </c>
      <c r="I50">
        <v>7.6079024369955783E-3</v>
      </c>
      <c r="J50" s="39">
        <v>40</v>
      </c>
      <c r="K50" s="39">
        <v>46</v>
      </c>
      <c r="L50" s="39">
        <v>25</v>
      </c>
      <c r="M50" s="39">
        <v>41</v>
      </c>
      <c r="N50" s="39">
        <v>658</v>
      </c>
      <c r="O50" s="39" t="s">
        <v>376</v>
      </c>
      <c r="P50" s="39">
        <v>1114112</v>
      </c>
    </row>
    <row r="51" spans="1:16" x14ac:dyDescent="0.35">
      <c r="A51">
        <f t="shared" ca="1" si="1"/>
        <v>32</v>
      </c>
      <c r="B51" t="str">
        <f t="shared" ca="1" si="2"/>
        <v>xxxxxxxxxxxxxxxxxxxxxxxxxxxxxxxx</v>
      </c>
      <c r="C51" s="39">
        <v>65536</v>
      </c>
      <c r="D51">
        <v>1</v>
      </c>
      <c r="E51">
        <v>0.24893057619088463</v>
      </c>
      <c r="F51">
        <v>0.20891117916714089</v>
      </c>
      <c r="G51">
        <v>0.36599035714295625</v>
      </c>
      <c r="H51">
        <v>0.2501403299997037</v>
      </c>
      <c r="I51">
        <v>1.4204545454545454E-2</v>
      </c>
      <c r="J51" s="39">
        <v>21</v>
      </c>
      <c r="K51" s="39">
        <v>24</v>
      </c>
      <c r="L51" s="39">
        <v>14</v>
      </c>
      <c r="M51" s="39">
        <v>20</v>
      </c>
      <c r="N51" s="39">
        <v>352</v>
      </c>
      <c r="O51" s="39" t="s">
        <v>377</v>
      </c>
      <c r="P51" s="39">
        <v>2228224</v>
      </c>
    </row>
    <row r="52" spans="1:16" x14ac:dyDescent="0.35">
      <c r="A52">
        <f t="shared" ca="1" si="1"/>
        <v>32</v>
      </c>
      <c r="B52" t="str">
        <f t="shared" ca="1" si="2"/>
        <v>xxxxxxxxxxxxxxxxxxxxxxxxxxxxxxxx</v>
      </c>
      <c r="C52" s="39">
        <v>131072</v>
      </c>
      <c r="D52">
        <v>1</v>
      </c>
      <c r="E52">
        <v>0.50188946000125723</v>
      </c>
      <c r="F52">
        <v>0.42259143333285465</v>
      </c>
      <c r="G52">
        <v>0.73307485714238807</v>
      </c>
      <c r="H52">
        <v>0.50088849090918142</v>
      </c>
      <c r="I52">
        <v>2.889655239280613E-2</v>
      </c>
      <c r="J52" s="39">
        <v>10</v>
      </c>
      <c r="K52" s="39">
        <v>12</v>
      </c>
      <c r="L52" s="39">
        <v>7</v>
      </c>
      <c r="M52" s="39">
        <v>11</v>
      </c>
      <c r="N52" s="39">
        <v>174</v>
      </c>
      <c r="O52" s="39" t="s">
        <v>378</v>
      </c>
      <c r="P52" s="39">
        <v>4456448</v>
      </c>
    </row>
    <row r="53" spans="1:16" x14ac:dyDescent="0.35">
      <c r="A53">
        <f t="shared" ca="1" si="1"/>
        <v>32</v>
      </c>
      <c r="B53" t="str">
        <f t="shared" ca="1" si="2"/>
        <v>xxxxxxxxxxxxxxxxxxxxxxxxxxxxxxxx</v>
      </c>
      <c r="C53" s="39">
        <v>262144</v>
      </c>
      <c r="D53">
        <v>1</v>
      </c>
      <c r="E53">
        <v>0.94772575000145787</v>
      </c>
      <c r="F53">
        <v>0.84903001666680211</v>
      </c>
      <c r="G53">
        <v>1.5176469250000082</v>
      </c>
      <c r="H53">
        <v>1.2296502399985911</v>
      </c>
      <c r="I53">
        <v>6.137804868744641E-2</v>
      </c>
      <c r="J53" s="39">
        <v>6</v>
      </c>
      <c r="K53" s="39">
        <v>6</v>
      </c>
      <c r="L53" s="39">
        <v>4</v>
      </c>
      <c r="M53" s="39">
        <v>5</v>
      </c>
      <c r="N53" s="39">
        <v>82</v>
      </c>
      <c r="O53" s="39" t="s">
        <v>379</v>
      </c>
      <c r="P53" s="39">
        <v>8912896</v>
      </c>
    </row>
    <row r="54" spans="1:16" x14ac:dyDescent="0.35">
      <c r="A54">
        <f t="shared" ca="1" si="1"/>
        <v>32</v>
      </c>
      <c r="B54" t="str">
        <f t="shared" ca="1" si="2"/>
        <v>xxxxxxxxxxxxxxxxxxxxxxxxxxxxxxxx</v>
      </c>
      <c r="C54" s="39">
        <v>524288</v>
      </c>
      <c r="D54">
        <v>1</v>
      </c>
      <c r="E54">
        <v>1.95300490000227</v>
      </c>
      <c r="F54">
        <v>1.7339026666692614</v>
      </c>
      <c r="G54">
        <v>2.9479670000000624</v>
      </c>
      <c r="H54">
        <v>2.6433009000029415</v>
      </c>
      <c r="I54">
        <v>0.11160000165303548</v>
      </c>
      <c r="J54" s="39">
        <v>3</v>
      </c>
      <c r="K54" s="39">
        <v>3</v>
      </c>
      <c r="L54" s="39">
        <v>2</v>
      </c>
      <c r="M54" s="39">
        <v>2</v>
      </c>
      <c r="N54" s="39">
        <v>45</v>
      </c>
      <c r="O54" s="39" t="s">
        <v>380</v>
      </c>
      <c r="P54" s="39">
        <v>17825792</v>
      </c>
    </row>
    <row r="55" spans="1:16" x14ac:dyDescent="0.35">
      <c r="A55">
        <f t="shared" ca="1" si="1"/>
        <v>32</v>
      </c>
      <c r="B55" t="str">
        <f t="shared" ca="1" si="2"/>
        <v>xxxxxxxxxxxxxxxxxxxxxxxxxxxxxxxx</v>
      </c>
      <c r="C55" s="39">
        <v>1048576</v>
      </c>
      <c r="D55">
        <v>1</v>
      </c>
      <c r="E55">
        <v>4.0259089499959373</v>
      </c>
      <c r="F55">
        <v>3.5771946500026388</v>
      </c>
      <c r="G55">
        <v>6.2068918999866582</v>
      </c>
      <c r="H55">
        <v>6.7599382000043988</v>
      </c>
      <c r="I55">
        <v>0.24123809451148623</v>
      </c>
      <c r="J55" s="39">
        <v>2</v>
      </c>
      <c r="K55" s="39">
        <v>2</v>
      </c>
      <c r="L55" s="39">
        <v>1</v>
      </c>
      <c r="M55" s="39">
        <v>1</v>
      </c>
      <c r="N55" s="39">
        <v>21</v>
      </c>
      <c r="O55" s="39" t="s">
        <v>381</v>
      </c>
      <c r="P55" s="39">
        <v>35651584</v>
      </c>
    </row>
    <row r="56" spans="1:16" x14ac:dyDescent="0.35">
      <c r="C56" s="39"/>
      <c r="J56" s="39"/>
      <c r="K56" s="39"/>
      <c r="L56" s="39"/>
      <c r="M56" s="39"/>
      <c r="N56" s="39"/>
    </row>
    <row r="57" spans="1:16" x14ac:dyDescent="0.35">
      <c r="J57" s="39"/>
      <c r="K57" s="39"/>
      <c r="L57" s="39"/>
      <c r="M57" s="39"/>
      <c r="N57" s="39"/>
      <c r="P57">
        <f ca="1">P55/1000000/E55</f>
        <v>8.8555365863492703</v>
      </c>
    </row>
    <row r="58" spans="1:16" x14ac:dyDescent="0.35">
      <c r="J58" s="39"/>
      <c r="K58" s="39"/>
      <c r="L58" s="39"/>
      <c r="M58" s="39"/>
      <c r="N58" s="39"/>
      <c r="P58" s="39">
        <f ca="1">C55*D55/E55</f>
        <v>260456.95842203737</v>
      </c>
    </row>
    <row r="59" spans="1:16" x14ac:dyDescent="0.35">
      <c r="J59" s="39"/>
      <c r="K59" s="39"/>
      <c r="L59" s="39"/>
      <c r="M59" s="39"/>
      <c r="N59" s="39"/>
      <c r="O59" s="10" t="s">
        <v>492</v>
      </c>
    </row>
    <row r="60" spans="1:16" x14ac:dyDescent="0.35">
      <c r="J60" s="39"/>
      <c r="K60" s="39"/>
      <c r="L60" s="39"/>
      <c r="M60" s="39"/>
      <c r="N60" s="39"/>
      <c r="O60" t="s">
        <v>500</v>
      </c>
    </row>
    <row r="61" spans="1:16" ht="43.5" x14ac:dyDescent="0.35">
      <c r="A61" s="8" t="s">
        <v>2</v>
      </c>
      <c r="B61" s="8" t="s">
        <v>3</v>
      </c>
      <c r="C61" s="8" t="s">
        <v>4</v>
      </c>
      <c r="D61" s="8" t="s">
        <v>5</v>
      </c>
      <c r="E61" s="9" t="str" cm="1">
        <f t="array" aca="1" ref="E61:I61" ca="1">ParserNames</f>
        <v>CSVRead
v0.4</v>
      </c>
      <c r="F61" s="9" t="str">
        <f ca="1"/>
        <v>sdkn104
v1.9</v>
      </c>
      <c r="G61" s="9" t="str">
        <f ca="1"/>
        <v>ws_garcia
v3.1.5</v>
      </c>
      <c r="H61" s="9" t="str">
        <f ca="1"/>
        <v>ArrayFromCSVfile</v>
      </c>
      <c r="I61" s="9" t="str">
        <f ca="1"/>
        <v>CSV.jl
v0.8.5+</v>
      </c>
      <c r="J61" s="9" t="str" cm="1">
        <f t="array" aca="1" ref="J61:N61" ca="1">"NCalls"&amp;CHAR(10)&amp;ParserNames</f>
        <v>NCalls
CSVRead
v0.4</v>
      </c>
      <c r="K61" s="9" t="str">
        <f ca="1"/>
        <v>NCalls
sdkn104
v1.9</v>
      </c>
      <c r="L61" s="9" t="str">
        <f ca="1"/>
        <v>NCalls
ws_garcia
v3.1.5</v>
      </c>
      <c r="M61" s="9" t="str">
        <f ca="1"/>
        <v>NCalls
ArrayFromCSVfile</v>
      </c>
      <c r="N61" s="41" t="str">
        <f ca="1"/>
        <v>NCalls
CSV.jl
v0.8.5+</v>
      </c>
      <c r="O61" s="8" t="s">
        <v>6</v>
      </c>
      <c r="P61" s="8" t="s">
        <v>7</v>
      </c>
    </row>
    <row r="62" spans="1:16" x14ac:dyDescent="0.35">
      <c r="A62">
        <f ca="1">LEN(B62)</f>
        <v>20</v>
      </c>
      <c r="B62" t="str">
        <f ca="1">"""xxxxxxxx"&amp;CHAR(13)&amp;CHAR(10)&amp;"yyyyyyyy"""</f>
        <v>"xxxxxxxx_x000D_
yyyyyyyy"</v>
      </c>
      <c r="C62" s="39">
        <v>1</v>
      </c>
      <c r="D62">
        <v>1</v>
      </c>
      <c r="E62">
        <v>2.0837042423717221E-4</v>
      </c>
      <c r="F62">
        <v>1.4822228019219184E-4</v>
      </c>
      <c r="G62">
        <v>4.4025011443601459E-3</v>
      </c>
      <c r="H62">
        <v>1.4819914935267021E-4</v>
      </c>
      <c r="I62">
        <v>2.6981132692403869E-4</v>
      </c>
      <c r="J62" s="39">
        <v>23996</v>
      </c>
      <c r="K62" s="39">
        <v>33734</v>
      </c>
      <c r="L62" s="39">
        <v>1136</v>
      </c>
      <c r="M62" s="39">
        <v>33739</v>
      </c>
      <c r="N62" s="39">
        <v>18550</v>
      </c>
      <c r="O62" s="39" t="s">
        <v>382</v>
      </c>
      <c r="P62" s="39">
        <v>26</v>
      </c>
    </row>
    <row r="63" spans="1:16" x14ac:dyDescent="0.35">
      <c r="A63">
        <f t="shared" ref="A63:A82" ca="1" si="3">LEN(B63)</f>
        <v>20</v>
      </c>
      <c r="B63" t="str">
        <f t="shared" ref="B63:B82" ca="1" si="4">"""xxxxxxxx"&amp;CHAR(13)&amp;CHAR(10)&amp;"yyyyyyyy"""</f>
        <v>"xxxxxxxx_x000D_
yyyyyyyy"</v>
      </c>
      <c r="C63" s="39">
        <v>2</v>
      </c>
      <c r="D63">
        <v>1</v>
      </c>
      <c r="E63">
        <v>2.1248820279652368E-4</v>
      </c>
      <c r="F63">
        <v>1.5324809207113723E-4</v>
      </c>
      <c r="G63">
        <v>5.4252680043437125E-3</v>
      </c>
      <c r="H63">
        <v>1.4534676317537129E-4</v>
      </c>
      <c r="I63">
        <v>2.5379422364346985E-4</v>
      </c>
      <c r="J63" s="39">
        <v>23531</v>
      </c>
      <c r="K63" s="39">
        <v>32627</v>
      </c>
      <c r="L63" s="39">
        <v>922</v>
      </c>
      <c r="M63" s="39">
        <v>34401</v>
      </c>
      <c r="N63" s="39">
        <v>19701</v>
      </c>
      <c r="O63" s="39" t="s">
        <v>383</v>
      </c>
      <c r="P63" s="39">
        <v>52</v>
      </c>
    </row>
    <row r="64" spans="1:16" x14ac:dyDescent="0.35">
      <c r="A64">
        <f t="shared" ca="1" si="3"/>
        <v>20</v>
      </c>
      <c r="B64" t="str">
        <f t="shared" ca="1" si="4"/>
        <v>"xxxxxxxx_x000D_
yyyyyyyy"</v>
      </c>
      <c r="C64" s="39">
        <v>4</v>
      </c>
      <c r="D64">
        <v>1</v>
      </c>
      <c r="E64">
        <v>2.2220403964057884E-4</v>
      </c>
      <c r="F64">
        <v>1.6237238423107931E-4</v>
      </c>
      <c r="G64">
        <v>4.8656964007780228E-3</v>
      </c>
      <c r="H64">
        <v>1.5078278700862176E-4</v>
      </c>
      <c r="I64">
        <v>2.5272947836635666E-4</v>
      </c>
      <c r="J64" s="39">
        <v>22502</v>
      </c>
      <c r="K64" s="39">
        <v>30794</v>
      </c>
      <c r="L64" s="39">
        <v>1028</v>
      </c>
      <c r="M64" s="39">
        <v>33161</v>
      </c>
      <c r="N64" s="39">
        <v>19784</v>
      </c>
      <c r="O64" s="39" t="s">
        <v>384</v>
      </c>
      <c r="P64" s="39">
        <v>104</v>
      </c>
    </row>
    <row r="65" spans="1:16" x14ac:dyDescent="0.35">
      <c r="A65">
        <f t="shared" ca="1" si="3"/>
        <v>20</v>
      </c>
      <c r="B65" t="str">
        <f t="shared" ca="1" si="4"/>
        <v>"xxxxxxxx_x000D_
yyyyyyyy"</v>
      </c>
      <c r="C65" s="39">
        <v>8</v>
      </c>
      <c r="D65">
        <v>1</v>
      </c>
      <c r="E65">
        <v>2.4954844537663817E-4</v>
      </c>
      <c r="F65">
        <v>1.8305855239075591E-4</v>
      </c>
      <c r="G65">
        <v>5.1655465908992454E-3</v>
      </c>
      <c r="H65">
        <v>1.6875041511987983E-4</v>
      </c>
      <c r="I65">
        <v>2.6289228447252022E-4</v>
      </c>
      <c r="J65" s="39">
        <v>20037</v>
      </c>
      <c r="K65" s="39">
        <v>27314</v>
      </c>
      <c r="L65" s="39">
        <v>968</v>
      </c>
      <c r="M65" s="39">
        <v>29630</v>
      </c>
      <c r="N65" s="39">
        <v>19023</v>
      </c>
      <c r="O65" s="39" t="s">
        <v>385</v>
      </c>
      <c r="P65" s="39">
        <v>208</v>
      </c>
    </row>
    <row r="66" spans="1:16" x14ac:dyDescent="0.35">
      <c r="A66">
        <f t="shared" ca="1" si="3"/>
        <v>20</v>
      </c>
      <c r="B66" t="str">
        <f t="shared" ca="1" si="4"/>
        <v>"xxxxxxxx_x000D_
yyyyyyyy"</v>
      </c>
      <c r="C66" s="39">
        <v>16</v>
      </c>
      <c r="D66">
        <v>1</v>
      </c>
      <c r="E66">
        <v>2.8892395123052871E-4</v>
      </c>
      <c r="F66">
        <v>2.2415817717195172E-4</v>
      </c>
      <c r="G66">
        <v>5.5629632925421509E-3</v>
      </c>
      <c r="H66">
        <v>2.0104294157838949E-4</v>
      </c>
      <c r="I66">
        <v>2.6372698982013817E-4</v>
      </c>
      <c r="J66" s="39">
        <v>17306</v>
      </c>
      <c r="K66" s="39">
        <v>22306</v>
      </c>
      <c r="L66" s="39">
        <v>899</v>
      </c>
      <c r="M66" s="39">
        <v>24871</v>
      </c>
      <c r="N66" s="39">
        <v>18959</v>
      </c>
      <c r="O66" s="39" t="s">
        <v>386</v>
      </c>
      <c r="P66" s="39">
        <v>416</v>
      </c>
    </row>
    <row r="67" spans="1:16" x14ac:dyDescent="0.35">
      <c r="A67">
        <f t="shared" ca="1" si="3"/>
        <v>20</v>
      </c>
      <c r="B67" t="str">
        <f t="shared" ca="1" si="4"/>
        <v>"xxxxxxxx_x000D_
yyyyyyyy"</v>
      </c>
      <c r="C67" s="39">
        <v>32</v>
      </c>
      <c r="D67">
        <v>1</v>
      </c>
      <c r="E67">
        <v>3.6484120393996542E-4</v>
      </c>
      <c r="F67">
        <v>3.1211624843902367E-4</v>
      </c>
      <c r="G67">
        <v>6.3173619949550199E-3</v>
      </c>
      <c r="H67">
        <v>2.6394093644410997E-4</v>
      </c>
      <c r="I67">
        <v>2.8628685943315199E-4</v>
      </c>
      <c r="J67" s="39">
        <v>13705</v>
      </c>
      <c r="K67" s="39">
        <v>16020</v>
      </c>
      <c r="L67" s="39">
        <v>792</v>
      </c>
      <c r="M67" s="39">
        <v>18944</v>
      </c>
      <c r="N67" s="39">
        <v>17465</v>
      </c>
      <c r="O67" s="39" t="s">
        <v>387</v>
      </c>
      <c r="P67" s="39">
        <v>832</v>
      </c>
    </row>
    <row r="68" spans="1:16" x14ac:dyDescent="0.35">
      <c r="A68">
        <f t="shared" ca="1" si="3"/>
        <v>20</v>
      </c>
      <c r="B68" t="str">
        <f t="shared" ca="1" si="4"/>
        <v>"xxxxxxxx_x000D_
yyyyyyyy"</v>
      </c>
      <c r="C68" s="39">
        <v>64</v>
      </c>
      <c r="D68">
        <v>1</v>
      </c>
      <c r="E68">
        <v>5.1562584304492133E-4</v>
      </c>
      <c r="F68">
        <v>4.6245462449141615E-4</v>
      </c>
      <c r="G68">
        <v>8.0273388443031848E-3</v>
      </c>
      <c r="H68">
        <v>3.8617766450362376E-4</v>
      </c>
      <c r="I68">
        <v>2.810409757742679E-4</v>
      </c>
      <c r="J68" s="39">
        <v>9697</v>
      </c>
      <c r="K68" s="39">
        <v>10812</v>
      </c>
      <c r="L68" s="39">
        <v>623</v>
      </c>
      <c r="M68" s="39">
        <v>12948</v>
      </c>
      <c r="N68" s="39">
        <v>17791</v>
      </c>
      <c r="O68" s="39" t="s">
        <v>388</v>
      </c>
      <c r="P68" s="39">
        <v>1664</v>
      </c>
    </row>
    <row r="69" spans="1:16" x14ac:dyDescent="0.35">
      <c r="A69">
        <f t="shared" ca="1" si="3"/>
        <v>20</v>
      </c>
      <c r="B69" t="str">
        <f t="shared" ca="1" si="4"/>
        <v>"xxxxxxxx_x000D_
yyyyyyyy"</v>
      </c>
      <c r="C69" s="39">
        <v>128</v>
      </c>
      <c r="D69">
        <v>1</v>
      </c>
      <c r="E69">
        <v>8.2205012329634292E-4</v>
      </c>
      <c r="F69">
        <v>7.7714712465058765E-4</v>
      </c>
      <c r="G69">
        <v>1.0508938025231444E-2</v>
      </c>
      <c r="H69">
        <v>6.3121875789030532E-4</v>
      </c>
      <c r="I69">
        <v>2.9140925515794383E-4</v>
      </c>
      <c r="J69" s="39">
        <v>6083</v>
      </c>
      <c r="K69" s="39">
        <v>6434</v>
      </c>
      <c r="L69" s="39">
        <v>476</v>
      </c>
      <c r="M69" s="39">
        <v>7922</v>
      </c>
      <c r="N69" s="39">
        <v>17158</v>
      </c>
      <c r="O69" s="39" t="s">
        <v>389</v>
      </c>
      <c r="P69" s="39">
        <v>3328</v>
      </c>
    </row>
    <row r="70" spans="1:16" x14ac:dyDescent="0.35">
      <c r="A70">
        <f t="shared" ca="1" si="3"/>
        <v>20</v>
      </c>
      <c r="B70" t="str">
        <f t="shared" ca="1" si="4"/>
        <v>"xxxxxxxx_x000D_
yyyyyyyy"</v>
      </c>
      <c r="C70" s="39">
        <v>256</v>
      </c>
      <c r="D70">
        <v>1</v>
      </c>
      <c r="E70">
        <v>1.4565891931225805E-3</v>
      </c>
      <c r="F70">
        <v>1.4296989994275803E-3</v>
      </c>
      <c r="G70">
        <v>1.6487719078931581E-2</v>
      </c>
      <c r="H70">
        <v>1.1465271205883341E-3</v>
      </c>
      <c r="I70">
        <v>3.2575412078962801E-4</v>
      </c>
      <c r="J70" s="39">
        <v>3433</v>
      </c>
      <c r="K70" s="39">
        <v>3498</v>
      </c>
      <c r="L70" s="39">
        <v>304</v>
      </c>
      <c r="M70" s="39">
        <v>4362</v>
      </c>
      <c r="N70" s="39">
        <v>15349</v>
      </c>
      <c r="O70" s="39" t="s">
        <v>390</v>
      </c>
      <c r="P70" s="39">
        <v>6656</v>
      </c>
    </row>
    <row r="71" spans="1:16" x14ac:dyDescent="0.35">
      <c r="A71">
        <f t="shared" ca="1" si="3"/>
        <v>20</v>
      </c>
      <c r="B71" t="str">
        <f t="shared" ca="1" si="4"/>
        <v>"xxxxxxxx_x000D_
yyyyyyyy"</v>
      </c>
      <c r="C71" s="39">
        <v>512</v>
      </c>
      <c r="D71">
        <v>1</v>
      </c>
      <c r="E71">
        <v>2.716759043996549E-3</v>
      </c>
      <c r="F71">
        <v>2.7189742795025468E-3</v>
      </c>
      <c r="G71">
        <v>2.8313670621456125E-2</v>
      </c>
      <c r="H71">
        <v>2.147192700728588E-3</v>
      </c>
      <c r="I71">
        <v>4.5570543200874956E-4</v>
      </c>
      <c r="J71" s="39">
        <v>1841</v>
      </c>
      <c r="K71" s="39">
        <v>1839</v>
      </c>
      <c r="L71" s="39">
        <v>177</v>
      </c>
      <c r="M71" s="39">
        <v>2329</v>
      </c>
      <c r="N71" s="39">
        <v>10972</v>
      </c>
      <c r="O71" s="39" t="s">
        <v>391</v>
      </c>
      <c r="P71" s="39">
        <v>13312</v>
      </c>
    </row>
    <row r="72" spans="1:16" x14ac:dyDescent="0.35">
      <c r="A72">
        <f t="shared" ca="1" si="3"/>
        <v>20</v>
      </c>
      <c r="B72" t="str">
        <f t="shared" ca="1" si="4"/>
        <v>"xxxxxxxx_x000D_
yyyyyyyy"</v>
      </c>
      <c r="C72" s="39">
        <v>1024</v>
      </c>
      <c r="D72">
        <v>1</v>
      </c>
      <c r="E72">
        <v>5.318818809788706E-3</v>
      </c>
      <c r="F72">
        <v>5.5620996666645318E-3</v>
      </c>
      <c r="G72">
        <v>5.1172609183651026E-2</v>
      </c>
      <c r="H72">
        <v>4.2171869308562692E-3</v>
      </c>
      <c r="I72">
        <v>6.0790273556231007E-4</v>
      </c>
      <c r="J72" s="39">
        <v>941</v>
      </c>
      <c r="K72" s="39">
        <v>900</v>
      </c>
      <c r="L72" s="39">
        <v>98</v>
      </c>
      <c r="M72" s="39">
        <v>1186</v>
      </c>
      <c r="N72" s="39">
        <v>8225</v>
      </c>
      <c r="O72" s="39" t="s">
        <v>392</v>
      </c>
      <c r="P72" s="39">
        <v>26624</v>
      </c>
    </row>
    <row r="73" spans="1:16" x14ac:dyDescent="0.35">
      <c r="A73">
        <f t="shared" ca="1" si="3"/>
        <v>20</v>
      </c>
      <c r="B73" t="str">
        <f t="shared" ca="1" si="4"/>
        <v>"xxxxxxxx_x000D_
yyyyyyyy"</v>
      </c>
      <c r="C73" s="39">
        <v>2048</v>
      </c>
      <c r="D73">
        <v>1</v>
      </c>
      <c r="E73">
        <v>1.016776341466021E-2</v>
      </c>
      <c r="F73">
        <v>1.0295072427978107E-2</v>
      </c>
      <c r="G73">
        <v>9.8451207843027078E-2</v>
      </c>
      <c r="H73">
        <v>8.7161236933942805E-3</v>
      </c>
      <c r="I73">
        <v>7.6452599388379206E-4</v>
      </c>
      <c r="J73" s="39">
        <v>492</v>
      </c>
      <c r="K73" s="39">
        <v>486</v>
      </c>
      <c r="L73" s="39">
        <v>51</v>
      </c>
      <c r="M73" s="39">
        <v>574</v>
      </c>
      <c r="N73" s="39">
        <v>6540</v>
      </c>
      <c r="O73" s="39" t="s">
        <v>393</v>
      </c>
      <c r="P73" s="39">
        <v>53248</v>
      </c>
    </row>
    <row r="74" spans="1:16" x14ac:dyDescent="0.35">
      <c r="A74">
        <f t="shared" ca="1" si="3"/>
        <v>20</v>
      </c>
      <c r="B74" t="str">
        <f t="shared" ca="1" si="4"/>
        <v>"xxxxxxxx_x000D_
yyyyyyyy"</v>
      </c>
      <c r="C74" s="39">
        <v>4096</v>
      </c>
      <c r="D74">
        <v>1</v>
      </c>
      <c r="E74">
        <v>2.0297074193583665E-2</v>
      </c>
      <c r="F74">
        <v>2.0719876033032682E-2</v>
      </c>
      <c r="G74">
        <v>0.21879393750047407</v>
      </c>
      <c r="H74">
        <v>3.0396758181847294E-2</v>
      </c>
      <c r="I74">
        <v>1.1544321712694671E-3</v>
      </c>
      <c r="J74" s="39">
        <v>248</v>
      </c>
      <c r="K74" s="39">
        <v>242</v>
      </c>
      <c r="L74" s="39">
        <v>24</v>
      </c>
      <c r="M74" s="39">
        <v>165</v>
      </c>
      <c r="N74" s="39">
        <v>4332</v>
      </c>
      <c r="O74" s="39" t="s">
        <v>394</v>
      </c>
      <c r="P74" s="39">
        <v>106496</v>
      </c>
    </row>
    <row r="75" spans="1:16" x14ac:dyDescent="0.35">
      <c r="A75">
        <f t="shared" ca="1" si="3"/>
        <v>20</v>
      </c>
      <c r="B75" t="str">
        <f t="shared" ca="1" si="4"/>
        <v>"xxxxxxxx_x000D_
yyyyyyyy"</v>
      </c>
      <c r="C75" s="39">
        <v>8192</v>
      </c>
      <c r="D75">
        <v>1</v>
      </c>
      <c r="E75">
        <v>6.2662631249986583E-2</v>
      </c>
      <c r="F75">
        <v>5.2434297916685559E-2</v>
      </c>
      <c r="G75">
        <v>0.46140577272771305</v>
      </c>
      <c r="H75">
        <v>3.8234445801513972E-2</v>
      </c>
      <c r="I75">
        <v>2.8555111364934323E-3</v>
      </c>
      <c r="J75" s="39">
        <v>80</v>
      </c>
      <c r="K75" s="39">
        <v>96</v>
      </c>
      <c r="L75" s="39">
        <v>11</v>
      </c>
      <c r="M75" s="39">
        <v>131</v>
      </c>
      <c r="N75" s="39">
        <v>1751</v>
      </c>
      <c r="O75" s="39" t="s">
        <v>395</v>
      </c>
      <c r="P75" s="39">
        <v>212992</v>
      </c>
    </row>
    <row r="76" spans="1:16" x14ac:dyDescent="0.35">
      <c r="A76">
        <f t="shared" ca="1" si="3"/>
        <v>20</v>
      </c>
      <c r="B76" t="str">
        <f t="shared" ca="1" si="4"/>
        <v>"xxxxxxxx_x000D_
yyyyyyyy"</v>
      </c>
      <c r="C76" s="39">
        <v>16384</v>
      </c>
      <c r="D76">
        <v>1</v>
      </c>
      <c r="E76">
        <v>0.10175671999983024</v>
      </c>
      <c r="F76">
        <v>0.10184466200007591</v>
      </c>
      <c r="G76">
        <v>0.78182818571388324</v>
      </c>
      <c r="H76">
        <v>8.3798428333345026E-2</v>
      </c>
      <c r="I76">
        <v>4.6800748559222031E-3</v>
      </c>
      <c r="J76" s="39">
        <v>50</v>
      </c>
      <c r="K76" s="39">
        <v>50</v>
      </c>
      <c r="L76" s="39">
        <v>7</v>
      </c>
      <c r="M76" s="39">
        <v>60</v>
      </c>
      <c r="N76" s="39">
        <v>1069</v>
      </c>
      <c r="O76" s="39" t="s">
        <v>396</v>
      </c>
      <c r="P76" s="39">
        <v>425984</v>
      </c>
    </row>
    <row r="77" spans="1:16" x14ac:dyDescent="0.35">
      <c r="A77">
        <f t="shared" ca="1" si="3"/>
        <v>20</v>
      </c>
      <c r="B77" t="str">
        <f t="shared" ca="1" si="4"/>
        <v>"xxxxxxxx_x000D_
yyyyyyyy"</v>
      </c>
      <c r="C77" s="39">
        <v>32768</v>
      </c>
      <c r="D77">
        <v>1</v>
      </c>
      <c r="E77">
        <v>0.16359403225801689</v>
      </c>
      <c r="F77">
        <v>0.18128961428582052</v>
      </c>
      <c r="G77">
        <v>1.5461234249996778</v>
      </c>
      <c r="H77">
        <v>0.15757775625024806</v>
      </c>
      <c r="I77">
        <v>8.4619288113718313E-3</v>
      </c>
      <c r="J77" s="39">
        <v>31</v>
      </c>
      <c r="K77" s="39">
        <v>28</v>
      </c>
      <c r="L77" s="39">
        <v>4</v>
      </c>
      <c r="M77" s="39">
        <v>32</v>
      </c>
      <c r="N77" s="39">
        <v>591</v>
      </c>
      <c r="O77" s="39" t="s">
        <v>397</v>
      </c>
      <c r="P77" s="39">
        <v>851968</v>
      </c>
    </row>
    <row r="78" spans="1:16" x14ac:dyDescent="0.35">
      <c r="A78">
        <f t="shared" ca="1" si="3"/>
        <v>20</v>
      </c>
      <c r="B78" t="str">
        <f t="shared" ca="1" si="4"/>
        <v>"xxxxxxxx_x000D_
yyyyyyyy"</v>
      </c>
      <c r="C78" s="39">
        <v>65536</v>
      </c>
      <c r="D78">
        <v>1</v>
      </c>
      <c r="E78">
        <v>0.33169604999966396</v>
      </c>
      <c r="F78">
        <v>0.37821077142871218</v>
      </c>
      <c r="G78">
        <v>3.0543598500007647</v>
      </c>
      <c r="H78">
        <v>0.31542140000055952</v>
      </c>
      <c r="I78">
        <v>1.488095238095238E-2</v>
      </c>
      <c r="J78" s="39">
        <v>16</v>
      </c>
      <c r="K78" s="39">
        <v>14</v>
      </c>
      <c r="L78" s="39">
        <v>2</v>
      </c>
      <c r="M78" s="39">
        <v>16</v>
      </c>
      <c r="N78" s="39">
        <v>336</v>
      </c>
      <c r="O78" s="39" t="s">
        <v>398</v>
      </c>
      <c r="P78" s="39">
        <v>1703936</v>
      </c>
    </row>
    <row r="79" spans="1:16" x14ac:dyDescent="0.35">
      <c r="A79">
        <f t="shared" ca="1" si="3"/>
        <v>20</v>
      </c>
      <c r="B79" t="str">
        <f t="shared" ca="1" si="4"/>
        <v>"xxxxxxxx_x000D_
yyyyyyyy"</v>
      </c>
      <c r="C79" s="39">
        <v>131072</v>
      </c>
      <c r="D79">
        <v>1</v>
      </c>
      <c r="E79">
        <v>0.71999988571457962</v>
      </c>
      <c r="F79">
        <v>0.80199544285590363</v>
      </c>
      <c r="G79">
        <v>7.0190771000052337</v>
      </c>
      <c r="H79">
        <v>1.014315719998558</v>
      </c>
      <c r="I79">
        <v>3.2751633450875874E-2</v>
      </c>
      <c r="J79" s="39">
        <v>7</v>
      </c>
      <c r="K79" s="39">
        <v>7</v>
      </c>
      <c r="L79" s="39">
        <v>1</v>
      </c>
      <c r="M79" s="39">
        <v>5</v>
      </c>
      <c r="N79" s="39">
        <v>153</v>
      </c>
      <c r="O79" s="39" t="s">
        <v>399</v>
      </c>
      <c r="P79" s="39">
        <v>3407872</v>
      </c>
    </row>
    <row r="80" spans="1:16" x14ac:dyDescent="0.35">
      <c r="A80">
        <f t="shared" ca="1" si="3"/>
        <v>20</v>
      </c>
      <c r="B80" t="str">
        <f t="shared" ca="1" si="4"/>
        <v>"xxxxxxxx_x000D_
yyyyyyyy"</v>
      </c>
      <c r="C80" s="39">
        <v>262144</v>
      </c>
      <c r="D80">
        <v>1</v>
      </c>
      <c r="E80">
        <v>1.8530280333313083</v>
      </c>
      <c r="F80">
        <v>2.1459187000000384</v>
      </c>
      <c r="G80">
        <v>13.58657569999923</v>
      </c>
      <c r="H80">
        <v>2.7594499000042561</v>
      </c>
      <c r="I80">
        <v>6.1341465973272558E-2</v>
      </c>
      <c r="J80" s="39">
        <v>3</v>
      </c>
      <c r="K80" s="39">
        <v>3</v>
      </c>
      <c r="L80" s="39">
        <v>1</v>
      </c>
      <c r="M80" s="39">
        <v>2</v>
      </c>
      <c r="N80" s="39">
        <v>82</v>
      </c>
      <c r="O80" s="39" t="s">
        <v>400</v>
      </c>
      <c r="P80" s="39">
        <v>6815744</v>
      </c>
    </row>
    <row r="81" spans="1:16" x14ac:dyDescent="0.35">
      <c r="A81">
        <f t="shared" ca="1" si="3"/>
        <v>20</v>
      </c>
      <c r="B81" t="str">
        <f t="shared" ca="1" si="4"/>
        <v>"xxxxxxxx_x000D_
yyyyyyyy"</v>
      </c>
      <c r="C81" s="39">
        <v>524288</v>
      </c>
      <c r="D81">
        <v>1</v>
      </c>
      <c r="E81">
        <v>2.6306359500013059</v>
      </c>
      <c r="F81">
        <v>2.9664403499991749</v>
      </c>
      <c r="G81">
        <v>27.179190499999095</v>
      </c>
      <c r="H81">
        <v>7.1085759999987204</v>
      </c>
      <c r="I81">
        <v>0.12019047282990955</v>
      </c>
      <c r="J81" s="39">
        <v>2</v>
      </c>
      <c r="K81" s="39">
        <v>2</v>
      </c>
      <c r="L81" s="39">
        <v>1</v>
      </c>
      <c r="M81" s="39">
        <v>1</v>
      </c>
      <c r="N81" s="39">
        <v>42</v>
      </c>
      <c r="O81" s="39" t="s">
        <v>401</v>
      </c>
      <c r="P81" s="39">
        <v>13631488</v>
      </c>
    </row>
    <row r="82" spans="1:16" x14ac:dyDescent="0.35">
      <c r="A82">
        <f t="shared" ca="1" si="3"/>
        <v>20</v>
      </c>
      <c r="B82" t="str">
        <f t="shared" ca="1" si="4"/>
        <v>"xxxxxxxx_x000D_
yyyyyyyy"</v>
      </c>
      <c r="C82" s="39">
        <v>1048576</v>
      </c>
      <c r="D82">
        <v>1</v>
      </c>
      <c r="E82">
        <v>5.2614844999916386</v>
      </c>
      <c r="F82">
        <v>5.9387074000114808</v>
      </c>
      <c r="G82">
        <v>47.431599699993967</v>
      </c>
      <c r="H82">
        <v>23.792623600005754</v>
      </c>
      <c r="I82">
        <v>0.31800000369548798</v>
      </c>
      <c r="J82" s="39">
        <v>1</v>
      </c>
      <c r="K82" s="39">
        <v>1</v>
      </c>
      <c r="L82" s="39">
        <v>1</v>
      </c>
      <c r="M82" s="39">
        <v>1</v>
      </c>
      <c r="N82" s="39">
        <v>16</v>
      </c>
      <c r="O82" s="39" t="s">
        <v>402</v>
      </c>
      <c r="P82" s="39">
        <v>27262976</v>
      </c>
    </row>
    <row r="83" spans="1:16" x14ac:dyDescent="0.35">
      <c r="C83" s="39"/>
      <c r="J83" s="39"/>
      <c r="K83" s="39"/>
      <c r="L83" s="39"/>
      <c r="M83" s="39"/>
      <c r="N83" s="39"/>
    </row>
    <row r="84" spans="1:16" x14ac:dyDescent="0.35">
      <c r="J84" s="39"/>
      <c r="K84" s="39"/>
      <c r="L84" s="39"/>
      <c r="M84" s="39"/>
      <c r="N84" s="39"/>
      <c r="P84">
        <f ca="1">P82/1000000/E82</f>
        <v>5.1816129079242419</v>
      </c>
    </row>
    <row r="85" spans="1:16" x14ac:dyDescent="0.35">
      <c r="G85">
        <f ca="1">G82/E82</f>
        <v>9.0148701759112555</v>
      </c>
      <c r="J85" s="39"/>
      <c r="K85" s="39"/>
      <c r="L85" s="39"/>
      <c r="M85" s="39"/>
      <c r="N85" s="39"/>
      <c r="P85" s="39">
        <f ca="1">C82*D82/E82</f>
        <v>199292.80415093238</v>
      </c>
    </row>
    <row r="86" spans="1:16" x14ac:dyDescent="0.35">
      <c r="G86">
        <f ca="1">E82/I82</f>
        <v>16.545548549835733</v>
      </c>
      <c r="J86" s="39"/>
      <c r="K86" s="39"/>
      <c r="L86" s="39"/>
      <c r="M86" s="39"/>
      <c r="N86" s="39"/>
      <c r="O86" s="10" t="s">
        <v>495</v>
      </c>
    </row>
    <row r="87" spans="1:16" x14ac:dyDescent="0.35">
      <c r="J87" s="39"/>
      <c r="K87" s="39"/>
      <c r="L87" s="39"/>
      <c r="M87" s="39"/>
      <c r="N87" s="39"/>
      <c r="O87" t="s">
        <v>501</v>
      </c>
    </row>
    <row r="88" spans="1:16" ht="43.5" x14ac:dyDescent="0.35">
      <c r="A88" s="8" t="s">
        <v>2</v>
      </c>
      <c r="B88" s="8" t="s">
        <v>3</v>
      </c>
      <c r="C88" s="8" t="s">
        <v>4</v>
      </c>
      <c r="D88" s="8" t="s">
        <v>5</v>
      </c>
      <c r="E88" s="9" t="str" cm="1">
        <f t="array" aca="1" ref="E88:I88" ca="1">ParserNames</f>
        <v>CSVRead
v0.4</v>
      </c>
      <c r="F88" s="9" t="str">
        <f ca="1"/>
        <v>sdkn104
v1.9</v>
      </c>
      <c r="G88" s="9" t="str">
        <f ca="1"/>
        <v>ws_garcia
v3.1.5</v>
      </c>
      <c r="H88" s="9" t="str">
        <f ca="1"/>
        <v>ArrayFromCSVfile</v>
      </c>
      <c r="I88" s="9" t="str">
        <f ca="1"/>
        <v>CSV.jl
v0.8.5+</v>
      </c>
      <c r="J88" s="9" t="str" cm="1">
        <f t="array" aca="1" ref="J88:N88" ca="1">"NCalls"&amp;CHAR(10)&amp;ParserNames</f>
        <v>NCalls
CSVRead
v0.4</v>
      </c>
      <c r="K88" s="9" t="str">
        <f ca="1"/>
        <v>NCalls
sdkn104
v1.9</v>
      </c>
      <c r="L88" s="9" t="str">
        <f ca="1"/>
        <v>NCalls
ws_garcia
v3.1.5</v>
      </c>
      <c r="M88" s="9" t="str">
        <f ca="1"/>
        <v>NCalls
ArrayFromCSVfile</v>
      </c>
      <c r="N88" s="41" t="str">
        <f ca="1"/>
        <v>NCalls
CSV.jl
v0.8.5+</v>
      </c>
      <c r="O88" s="8" t="s">
        <v>6</v>
      </c>
      <c r="P88" s="8" t="s">
        <v>7</v>
      </c>
    </row>
    <row r="89" spans="1:16" x14ac:dyDescent="0.35">
      <c r="A89">
        <f ca="1">LEN(B89)</f>
        <v>17</v>
      </c>
      <c r="B89">
        <v>0.71905720709757637</v>
      </c>
      <c r="C89" s="11">
        <v>1</v>
      </c>
      <c r="D89" s="12">
        <v>10</v>
      </c>
      <c r="E89">
        <v>2.1715879006346323E-4</v>
      </c>
      <c r="F89">
        <v>1.5414053887400348E-4</v>
      </c>
      <c r="G89">
        <v>4.8367115087157323E-3</v>
      </c>
      <c r="H89">
        <v>1.5315705884155049E-4</v>
      </c>
      <c r="I89">
        <v>3.1533804238143291E-4</v>
      </c>
      <c r="J89" s="39">
        <v>23026</v>
      </c>
      <c r="K89" s="39">
        <v>32438</v>
      </c>
      <c r="L89" s="39">
        <v>1034</v>
      </c>
      <c r="M89" s="39">
        <v>32647</v>
      </c>
      <c r="N89" s="39">
        <v>15856</v>
      </c>
      <c r="O89" s="39" t="s">
        <v>403</v>
      </c>
      <c r="P89" s="39">
        <v>181</v>
      </c>
    </row>
    <row r="90" spans="1:16" x14ac:dyDescent="0.35">
      <c r="A90">
        <f t="shared" ref="A90:A107" ca="1" si="5">LEN(B90)</f>
        <v>17</v>
      </c>
      <c r="B90">
        <v>0.71905720709757637</v>
      </c>
      <c r="C90" s="11">
        <v>2</v>
      </c>
      <c r="D90" s="12">
        <v>10</v>
      </c>
      <c r="E90">
        <v>2.48449962732949E-4</v>
      </c>
      <c r="F90">
        <v>1.773295244175099E-4</v>
      </c>
      <c r="G90">
        <v>5.351092513366777E-3</v>
      </c>
      <c r="H90">
        <v>1.6481741437823378E-4</v>
      </c>
      <c r="I90">
        <v>3.1409008103524091E-4</v>
      </c>
      <c r="J90" s="39">
        <v>20125</v>
      </c>
      <c r="K90" s="39">
        <v>28197</v>
      </c>
      <c r="L90" s="39">
        <v>935</v>
      </c>
      <c r="M90" s="39">
        <v>30337</v>
      </c>
      <c r="N90" s="39">
        <v>15919</v>
      </c>
      <c r="O90" s="39" t="s">
        <v>404</v>
      </c>
      <c r="P90" s="39">
        <v>362</v>
      </c>
    </row>
    <row r="91" spans="1:16" x14ac:dyDescent="0.35">
      <c r="A91">
        <f t="shared" ca="1" si="5"/>
        <v>17</v>
      </c>
      <c r="B91">
        <v>0.71905720709757637</v>
      </c>
      <c r="C91" s="11">
        <v>4</v>
      </c>
      <c r="D91" s="12">
        <v>10</v>
      </c>
      <c r="E91">
        <v>2.9445449031262864E-4</v>
      </c>
      <c r="F91">
        <v>2.1150683587159062E-4</v>
      </c>
      <c r="G91">
        <v>5.824559837022316E-3</v>
      </c>
      <c r="H91">
        <v>1.9996569885991398E-4</v>
      </c>
      <c r="I91">
        <v>3.1729914963827898E-4</v>
      </c>
      <c r="J91" s="39">
        <v>16981</v>
      </c>
      <c r="K91" s="39">
        <v>23640</v>
      </c>
      <c r="L91" s="39">
        <v>859</v>
      </c>
      <c r="M91" s="39">
        <v>25005</v>
      </c>
      <c r="N91" s="39">
        <v>15758</v>
      </c>
      <c r="O91" s="39" t="s">
        <v>405</v>
      </c>
      <c r="P91" s="39">
        <v>724</v>
      </c>
    </row>
    <row r="92" spans="1:16" x14ac:dyDescent="0.35">
      <c r="A92">
        <f t="shared" ca="1" si="5"/>
        <v>17</v>
      </c>
      <c r="B92">
        <v>0.71905720709757637</v>
      </c>
      <c r="C92" s="11">
        <v>8</v>
      </c>
      <c r="D92" s="12">
        <v>10</v>
      </c>
      <c r="E92">
        <v>3.9836025334610262E-4</v>
      </c>
      <c r="F92">
        <v>2.9133551826621124E-4</v>
      </c>
      <c r="G92">
        <v>5.7644283410117746E-3</v>
      </c>
      <c r="H92">
        <v>2.6477773247178646E-4</v>
      </c>
      <c r="I92">
        <v>3.3485132601125098E-4</v>
      </c>
      <c r="J92" s="39">
        <v>12552</v>
      </c>
      <c r="K92" s="39">
        <v>17163</v>
      </c>
      <c r="L92" s="39">
        <v>868</v>
      </c>
      <c r="M92" s="39">
        <v>18884</v>
      </c>
      <c r="N92" s="39">
        <v>14932</v>
      </c>
      <c r="O92" s="39" t="s">
        <v>406</v>
      </c>
      <c r="P92" s="39">
        <v>1448</v>
      </c>
    </row>
    <row r="93" spans="1:16" x14ac:dyDescent="0.35">
      <c r="A93">
        <f t="shared" ca="1" si="5"/>
        <v>17</v>
      </c>
      <c r="B93">
        <v>0.71905720709757637</v>
      </c>
      <c r="C93" s="11">
        <v>16</v>
      </c>
      <c r="D93" s="12">
        <v>10</v>
      </c>
      <c r="E93">
        <v>6.0609743030297315E-4</v>
      </c>
      <c r="F93">
        <v>4.5979413333290052E-4</v>
      </c>
      <c r="G93">
        <v>8.7122184668893959E-3</v>
      </c>
      <c r="H93">
        <v>4.1793563189469177E-4</v>
      </c>
      <c r="I93">
        <v>3.3333333333333332E-4</v>
      </c>
      <c r="J93" s="39">
        <v>8250</v>
      </c>
      <c r="K93" s="39">
        <v>10875</v>
      </c>
      <c r="L93" s="39">
        <v>574</v>
      </c>
      <c r="M93" s="39">
        <v>11964</v>
      </c>
      <c r="N93" s="39">
        <v>15000</v>
      </c>
      <c r="O93" s="39" t="s">
        <v>407</v>
      </c>
      <c r="P93" s="39">
        <v>2896</v>
      </c>
    </row>
    <row r="94" spans="1:16" x14ac:dyDescent="0.35">
      <c r="A94">
        <f t="shared" ca="1" si="5"/>
        <v>17</v>
      </c>
      <c r="B94">
        <v>0.71905720709757637</v>
      </c>
      <c r="C94" s="11">
        <v>32</v>
      </c>
      <c r="D94" s="12">
        <v>10</v>
      </c>
      <c r="E94">
        <v>9.5980385796684455E-4</v>
      </c>
      <c r="F94">
        <v>7.6947518079851878E-4</v>
      </c>
      <c r="G94">
        <v>6.7224344085882884E-3</v>
      </c>
      <c r="H94">
        <v>6.5533310616038606E-4</v>
      </c>
      <c r="I94">
        <v>3.5984166966534722E-4</v>
      </c>
      <c r="J94" s="39">
        <v>5210</v>
      </c>
      <c r="K94" s="39">
        <v>6499</v>
      </c>
      <c r="L94" s="39">
        <v>744</v>
      </c>
      <c r="M94" s="39">
        <v>7630</v>
      </c>
      <c r="N94" s="39">
        <v>13895</v>
      </c>
      <c r="O94" s="39" t="s">
        <v>408</v>
      </c>
      <c r="P94" s="39">
        <v>5792</v>
      </c>
    </row>
    <row r="95" spans="1:16" x14ac:dyDescent="0.35">
      <c r="A95">
        <f t="shared" ca="1" si="5"/>
        <v>17</v>
      </c>
      <c r="B95">
        <v>0.71905720709757637</v>
      </c>
      <c r="C95" s="11">
        <v>64</v>
      </c>
      <c r="D95" s="12">
        <v>10</v>
      </c>
      <c r="E95">
        <v>1.6827666554496982E-3</v>
      </c>
      <c r="F95">
        <v>1.3336517866662082E-3</v>
      </c>
      <c r="G95">
        <v>7.9324212361226026E-3</v>
      </c>
      <c r="H95">
        <v>1.1752927614557616E-3</v>
      </c>
      <c r="I95">
        <v>4.8449612403100775E-4</v>
      </c>
      <c r="J95" s="39">
        <v>2972</v>
      </c>
      <c r="K95" s="39">
        <v>3750</v>
      </c>
      <c r="L95" s="39">
        <v>631</v>
      </c>
      <c r="M95" s="39">
        <v>4255</v>
      </c>
      <c r="N95" s="39">
        <v>10320</v>
      </c>
      <c r="O95" s="39" t="s">
        <v>409</v>
      </c>
      <c r="P95" s="39">
        <v>11584</v>
      </c>
    </row>
    <row r="96" spans="1:16" x14ac:dyDescent="0.35">
      <c r="A96">
        <f t="shared" ca="1" si="5"/>
        <v>17</v>
      </c>
      <c r="B96">
        <v>0.71905720709757637</v>
      </c>
      <c r="C96" s="11">
        <v>128</v>
      </c>
      <c r="D96" s="12">
        <v>10</v>
      </c>
      <c r="E96">
        <v>3.7164533432357894E-3</v>
      </c>
      <c r="F96">
        <v>2.7546985682836886E-3</v>
      </c>
      <c r="G96">
        <v>1.0409943659030136E-2</v>
      </c>
      <c r="H96">
        <v>2.3589658651553412E-3</v>
      </c>
      <c r="I96">
        <v>5.207248489897938E-4</v>
      </c>
      <c r="J96" s="39">
        <v>1346</v>
      </c>
      <c r="K96" s="39">
        <v>1816</v>
      </c>
      <c r="L96" s="39">
        <v>481</v>
      </c>
      <c r="M96" s="39">
        <v>2121</v>
      </c>
      <c r="N96" s="39">
        <v>9602</v>
      </c>
      <c r="O96" s="39" t="s">
        <v>410</v>
      </c>
      <c r="P96" s="39">
        <v>23168</v>
      </c>
    </row>
    <row r="97" spans="1:16" x14ac:dyDescent="0.35">
      <c r="A97">
        <f t="shared" ca="1" si="5"/>
        <v>17</v>
      </c>
      <c r="B97">
        <v>0.71905720709757637</v>
      </c>
      <c r="C97" s="11">
        <v>256</v>
      </c>
      <c r="D97" s="12">
        <v>10</v>
      </c>
      <c r="E97">
        <v>6.3872297573321713E-3</v>
      </c>
      <c r="F97">
        <v>5.0643288461567583E-3</v>
      </c>
      <c r="G97">
        <v>1.5610347663545967E-2</v>
      </c>
      <c r="H97">
        <v>4.5665995433812829E-3</v>
      </c>
      <c r="I97">
        <v>7.9026394815868495E-4</v>
      </c>
      <c r="J97" s="39">
        <v>783</v>
      </c>
      <c r="K97" s="39">
        <v>988</v>
      </c>
      <c r="L97" s="39">
        <v>321</v>
      </c>
      <c r="M97" s="39">
        <v>1095</v>
      </c>
      <c r="N97" s="39">
        <v>6327</v>
      </c>
      <c r="O97" s="39" t="s">
        <v>411</v>
      </c>
      <c r="P97" s="39">
        <v>46336</v>
      </c>
    </row>
    <row r="98" spans="1:16" x14ac:dyDescent="0.35">
      <c r="A98">
        <f t="shared" ca="1" si="5"/>
        <v>17</v>
      </c>
      <c r="B98">
        <v>0.71905720709757637</v>
      </c>
      <c r="C98" s="11">
        <v>512</v>
      </c>
      <c r="D98" s="12">
        <v>10</v>
      </c>
      <c r="E98">
        <v>1.2968706476687299E-2</v>
      </c>
      <c r="F98">
        <v>1.0229759100199189E-2</v>
      </c>
      <c r="G98">
        <v>2.5936983937881356E-2</v>
      </c>
      <c r="H98">
        <v>9.4338755179003662E-3</v>
      </c>
      <c r="I98">
        <v>2.0056157240272766E-3</v>
      </c>
      <c r="J98" s="39">
        <v>386</v>
      </c>
      <c r="K98" s="39">
        <v>489</v>
      </c>
      <c r="L98" s="39">
        <v>193</v>
      </c>
      <c r="M98" s="39">
        <v>531</v>
      </c>
      <c r="N98" s="39">
        <v>2493</v>
      </c>
      <c r="O98" s="39" t="s">
        <v>412</v>
      </c>
      <c r="P98" s="39">
        <v>92672</v>
      </c>
    </row>
    <row r="99" spans="1:16" x14ac:dyDescent="0.35">
      <c r="A99">
        <f t="shared" ca="1" si="5"/>
        <v>17</v>
      </c>
      <c r="B99">
        <v>0.71905720709757637</v>
      </c>
      <c r="C99" s="11">
        <v>1024</v>
      </c>
      <c r="D99" s="12">
        <v>10</v>
      </c>
      <c r="E99">
        <v>3.3026701973683792E-2</v>
      </c>
      <c r="F99">
        <v>2.5676892307670549E-2</v>
      </c>
      <c r="G99">
        <v>5.8225543181833928E-2</v>
      </c>
      <c r="H99">
        <v>2.3210389351839292E-2</v>
      </c>
      <c r="I99">
        <v>1.7023082501371944E-3</v>
      </c>
      <c r="J99" s="39">
        <v>152</v>
      </c>
      <c r="K99" s="39">
        <v>195</v>
      </c>
      <c r="L99" s="39">
        <v>88</v>
      </c>
      <c r="M99" s="39">
        <v>216</v>
      </c>
      <c r="N99" s="39">
        <v>2946</v>
      </c>
      <c r="O99" s="39" t="s">
        <v>413</v>
      </c>
      <c r="P99" s="39">
        <v>185344</v>
      </c>
    </row>
    <row r="100" spans="1:16" x14ac:dyDescent="0.35">
      <c r="A100">
        <f t="shared" ca="1" si="5"/>
        <v>17</v>
      </c>
      <c r="B100">
        <v>0.71905720709757637</v>
      </c>
      <c r="C100" s="11">
        <v>2048</v>
      </c>
      <c r="D100" s="12">
        <v>10</v>
      </c>
      <c r="E100">
        <v>5.3688853191449601E-2</v>
      </c>
      <c r="F100">
        <v>4.3495027826081598E-2</v>
      </c>
      <c r="G100">
        <v>9.1742665454512456E-2</v>
      </c>
      <c r="H100">
        <v>4.3445412069057304E-2</v>
      </c>
      <c r="I100">
        <v>2.277322479935943E-3</v>
      </c>
      <c r="J100" s="39">
        <v>94</v>
      </c>
      <c r="K100" s="39">
        <v>115</v>
      </c>
      <c r="L100" s="39">
        <v>55</v>
      </c>
      <c r="M100" s="39">
        <v>116</v>
      </c>
      <c r="N100" s="39">
        <v>2196</v>
      </c>
      <c r="O100" s="39" t="s">
        <v>414</v>
      </c>
      <c r="P100" s="39">
        <v>370688</v>
      </c>
    </row>
    <row r="101" spans="1:16" x14ac:dyDescent="0.35">
      <c r="A101">
        <f t="shared" ca="1" si="5"/>
        <v>17</v>
      </c>
      <c r="B101">
        <v>0.71905720709757637</v>
      </c>
      <c r="C101" s="11">
        <v>4096</v>
      </c>
      <c r="D101" s="12">
        <v>10</v>
      </c>
      <c r="E101">
        <v>0.11227913111118444</v>
      </c>
      <c r="F101">
        <v>9.1686181818262075E-2</v>
      </c>
      <c r="G101">
        <v>0.15508095757589521</v>
      </c>
      <c r="H101">
        <v>9.3112696296345721E-2</v>
      </c>
      <c r="I101">
        <v>3.3944331296673455E-3</v>
      </c>
      <c r="J101" s="39">
        <v>45</v>
      </c>
      <c r="K101" s="39">
        <v>55</v>
      </c>
      <c r="L101" s="39">
        <v>33</v>
      </c>
      <c r="M101" s="39">
        <v>54</v>
      </c>
      <c r="N101" s="39">
        <v>1473</v>
      </c>
      <c r="O101" s="39" t="s">
        <v>415</v>
      </c>
      <c r="P101" s="39">
        <v>741376</v>
      </c>
    </row>
    <row r="102" spans="1:16" x14ac:dyDescent="0.35">
      <c r="A102">
        <f t="shared" ca="1" si="5"/>
        <v>17</v>
      </c>
      <c r="B102">
        <v>0.71905720709757637</v>
      </c>
      <c r="C102" s="11">
        <v>8192</v>
      </c>
      <c r="D102" s="12">
        <v>10</v>
      </c>
      <c r="E102">
        <v>0.21495463333364265</v>
      </c>
      <c r="F102">
        <v>0.18025027857168294</v>
      </c>
      <c r="G102">
        <v>0.31491440624995448</v>
      </c>
      <c r="H102">
        <v>0.18575476666673138</v>
      </c>
      <c r="I102">
        <v>6.5688071369656102E-3</v>
      </c>
      <c r="J102" s="39">
        <v>24</v>
      </c>
      <c r="K102" s="39">
        <v>28</v>
      </c>
      <c r="L102" s="39">
        <v>16</v>
      </c>
      <c r="M102" s="39">
        <v>27</v>
      </c>
      <c r="N102" s="39">
        <v>763</v>
      </c>
      <c r="O102" s="39" t="s">
        <v>416</v>
      </c>
      <c r="P102" s="39">
        <v>1482752</v>
      </c>
    </row>
    <row r="103" spans="1:16" x14ac:dyDescent="0.35">
      <c r="A103">
        <f t="shared" ca="1" si="5"/>
        <v>17</v>
      </c>
      <c r="B103">
        <v>0.71905720709757637</v>
      </c>
      <c r="C103" s="11">
        <v>16384</v>
      </c>
      <c r="D103" s="12">
        <v>10</v>
      </c>
      <c r="E103">
        <v>0.44888713333299773</v>
      </c>
      <c r="F103">
        <v>0.37986928571418893</v>
      </c>
      <c r="G103">
        <v>0.64453859999957785</v>
      </c>
      <c r="H103">
        <v>0.3803563928564212</v>
      </c>
      <c r="I103">
        <v>1.1565819623563912E-2</v>
      </c>
      <c r="J103" s="39">
        <v>12</v>
      </c>
      <c r="K103" s="39">
        <v>14</v>
      </c>
      <c r="L103" s="39">
        <v>8</v>
      </c>
      <c r="M103" s="39">
        <v>14</v>
      </c>
      <c r="N103" s="39">
        <v>433</v>
      </c>
      <c r="O103" s="39" t="s">
        <v>417</v>
      </c>
      <c r="P103" s="39">
        <v>2965504</v>
      </c>
    </row>
    <row r="104" spans="1:16" x14ac:dyDescent="0.35">
      <c r="A104">
        <f t="shared" ca="1" si="5"/>
        <v>17</v>
      </c>
      <c r="B104">
        <v>0.71905720709757637</v>
      </c>
      <c r="C104" s="11">
        <v>32768</v>
      </c>
      <c r="D104" s="12">
        <v>10</v>
      </c>
      <c r="E104">
        <v>0.88336273333212978</v>
      </c>
      <c r="F104">
        <v>0.7482887571428104</v>
      </c>
      <c r="G104">
        <v>1.3036753249980393</v>
      </c>
      <c r="H104">
        <v>0.7623674714289207</v>
      </c>
      <c r="I104">
        <v>2.665957491448585E-2</v>
      </c>
      <c r="J104" s="39">
        <v>6</v>
      </c>
      <c r="K104" s="39">
        <v>7</v>
      </c>
      <c r="L104" s="39">
        <v>4</v>
      </c>
      <c r="M104" s="39">
        <v>7</v>
      </c>
      <c r="N104" s="39">
        <v>188</v>
      </c>
      <c r="O104" s="39" t="s">
        <v>418</v>
      </c>
      <c r="P104" s="39">
        <v>5931008</v>
      </c>
    </row>
    <row r="105" spans="1:16" x14ac:dyDescent="0.35">
      <c r="A105">
        <f t="shared" ca="1" si="5"/>
        <v>17</v>
      </c>
      <c r="B105">
        <v>0.71905720709757637</v>
      </c>
      <c r="C105" s="11">
        <v>65536</v>
      </c>
      <c r="D105" s="12">
        <v>10</v>
      </c>
      <c r="E105">
        <v>1.7884000666623858</v>
      </c>
      <c r="F105">
        <v>1.49185209999996</v>
      </c>
      <c r="G105">
        <v>2.385067633333771</v>
      </c>
      <c r="H105">
        <v>1.5162984000016877</v>
      </c>
      <c r="I105">
        <v>4.3938597043355308E-2</v>
      </c>
      <c r="J105" s="39">
        <v>3</v>
      </c>
      <c r="K105" s="39">
        <v>4</v>
      </c>
      <c r="L105" s="39">
        <v>3</v>
      </c>
      <c r="M105" s="39">
        <v>4</v>
      </c>
      <c r="N105" s="39">
        <v>114</v>
      </c>
      <c r="O105" s="39" t="s">
        <v>419</v>
      </c>
      <c r="P105" s="39">
        <v>11862016</v>
      </c>
    </row>
    <row r="106" spans="1:16" x14ac:dyDescent="0.35">
      <c r="A106">
        <f t="shared" ca="1" si="5"/>
        <v>17</v>
      </c>
      <c r="B106">
        <v>0.71905720709757637</v>
      </c>
      <c r="C106" s="11">
        <v>131072</v>
      </c>
      <c r="D106" s="12">
        <v>10</v>
      </c>
      <c r="E106">
        <v>3.6408469500020146</v>
      </c>
      <c r="F106">
        <v>3.0235809500009054</v>
      </c>
      <c r="G106">
        <v>5.4075021000026027</v>
      </c>
      <c r="H106">
        <v>3.1022019500014721</v>
      </c>
      <c r="I106">
        <v>9.2944445433440034E-2</v>
      </c>
      <c r="J106" s="39">
        <v>2</v>
      </c>
      <c r="K106" s="39">
        <v>2</v>
      </c>
      <c r="L106" s="39">
        <v>1</v>
      </c>
      <c r="M106" s="39">
        <v>2</v>
      </c>
      <c r="N106" s="39">
        <v>54</v>
      </c>
      <c r="O106" s="39" t="s">
        <v>420</v>
      </c>
      <c r="P106" s="39">
        <v>23724032</v>
      </c>
    </row>
    <row r="107" spans="1:16" x14ac:dyDescent="0.35">
      <c r="A107">
        <f t="shared" ca="1" si="5"/>
        <v>17</v>
      </c>
      <c r="B107">
        <v>0.71905720709757637</v>
      </c>
      <c r="C107" s="11">
        <v>262144</v>
      </c>
      <c r="D107" s="12">
        <v>10</v>
      </c>
      <c r="E107">
        <v>7.1062008000008063</v>
      </c>
      <c r="F107">
        <v>6.4366204999969341</v>
      </c>
      <c r="G107">
        <v>10.457503099998576</v>
      </c>
      <c r="H107">
        <v>6.7709998000063933</v>
      </c>
      <c r="I107">
        <v>0.16703333059946696</v>
      </c>
      <c r="J107" s="39">
        <v>1</v>
      </c>
      <c r="K107" s="39">
        <v>1</v>
      </c>
      <c r="L107" s="39">
        <v>1</v>
      </c>
      <c r="M107" s="39">
        <v>1</v>
      </c>
      <c r="N107" s="39">
        <v>30</v>
      </c>
      <c r="O107" s="39" t="s">
        <v>421</v>
      </c>
      <c r="P107" s="39">
        <v>47448064</v>
      </c>
    </row>
    <row r="108" spans="1:16" x14ac:dyDescent="0.35">
      <c r="C108" s="39"/>
      <c r="J108" s="39"/>
      <c r="K108" s="39"/>
      <c r="L108" s="39"/>
      <c r="M108" s="39"/>
      <c r="N108" s="39"/>
      <c r="O108" s="39"/>
    </row>
    <row r="109" spans="1:16" x14ac:dyDescent="0.35">
      <c r="C109" s="39"/>
      <c r="J109" s="39"/>
      <c r="K109" s="39"/>
      <c r="L109" s="39"/>
      <c r="M109" s="39"/>
      <c r="N109" s="39"/>
      <c r="O109" s="39"/>
      <c r="P109">
        <f ca="1">P107/1000000/E107</f>
        <v>6.6769945481972055</v>
      </c>
    </row>
    <row r="110" spans="1:16" x14ac:dyDescent="0.35">
      <c r="J110" s="39"/>
      <c r="K110" s="39"/>
      <c r="L110" s="39"/>
      <c r="M110" s="39"/>
      <c r="N110" s="39"/>
      <c r="P110" s="39">
        <f ca="1">C107*D107/E107</f>
        <v>368894.72641973506</v>
      </c>
    </row>
    <row r="111" spans="1:16" x14ac:dyDescent="0.35">
      <c r="C111" s="11"/>
      <c r="D111" s="12"/>
      <c r="J111" s="39"/>
      <c r="K111" s="39"/>
      <c r="L111" s="39"/>
      <c r="M111" s="39"/>
      <c r="N111" s="39"/>
      <c r="O111" s="39"/>
    </row>
    <row r="112" spans="1:16" x14ac:dyDescent="0.35">
      <c r="J112" s="39"/>
      <c r="K112" s="39"/>
      <c r="L112" s="39"/>
      <c r="M112" s="39"/>
      <c r="N112" s="39"/>
    </row>
    <row r="113" spans="1:16" x14ac:dyDescent="0.35">
      <c r="J113" s="39"/>
      <c r="K113" s="39"/>
      <c r="L113" s="39"/>
      <c r="M113" s="39"/>
      <c r="N113" s="39"/>
      <c r="O113" s="10" t="s">
        <v>496</v>
      </c>
    </row>
    <row r="114" spans="1:16" x14ac:dyDescent="0.35">
      <c r="J114" s="39"/>
      <c r="K114" s="39"/>
      <c r="L114" s="39"/>
      <c r="M114" s="39"/>
      <c r="N114" s="39"/>
      <c r="O114" t="s">
        <v>502</v>
      </c>
    </row>
    <row r="115" spans="1:16" ht="43.5" x14ac:dyDescent="0.35">
      <c r="A115" s="8" t="s">
        <v>2</v>
      </c>
      <c r="B115" s="8" t="s">
        <v>3</v>
      </c>
      <c r="C115" s="8" t="s">
        <v>4</v>
      </c>
      <c r="D115" s="8" t="s">
        <v>5</v>
      </c>
      <c r="E115" s="9" t="str" cm="1">
        <f t="array" aca="1" ref="E115:I115" ca="1">ParserNames</f>
        <v>CSVRead
v0.4</v>
      </c>
      <c r="F115" s="9" t="str">
        <f ca="1"/>
        <v>sdkn104
v1.9</v>
      </c>
      <c r="G115" s="9" t="str">
        <f ca="1"/>
        <v>ws_garcia
v3.1.5</v>
      </c>
      <c r="H115" s="9" t="str">
        <f ca="1"/>
        <v>ArrayFromCSVfile</v>
      </c>
      <c r="I115" s="9" t="str">
        <f ca="1"/>
        <v>CSV.jl
v0.8.5+</v>
      </c>
      <c r="J115" s="9" t="str" cm="1">
        <f t="array" aca="1" ref="J115:N115" ca="1">"NCalls"&amp;CHAR(10)&amp;ParserNames</f>
        <v>NCalls
CSVRead
v0.4</v>
      </c>
      <c r="K115" s="9" t="str">
        <f ca="1"/>
        <v>NCalls
sdkn104
v1.9</v>
      </c>
      <c r="L115" s="9" t="str">
        <f ca="1"/>
        <v>NCalls
ws_garcia
v3.1.5</v>
      </c>
      <c r="M115" s="9" t="str">
        <f ca="1"/>
        <v>NCalls
ArrayFromCSVfile</v>
      </c>
      <c r="N115" s="41" t="str">
        <f ca="1"/>
        <v>NCalls
CSV.jl
v0.8.5+</v>
      </c>
      <c r="O115" s="8" t="s">
        <v>6</v>
      </c>
      <c r="P115" s="8" t="s">
        <v>7</v>
      </c>
    </row>
    <row r="116" spans="1:16" x14ac:dyDescent="0.35">
      <c r="A116">
        <f ca="1">LEN(B116)</f>
        <v>16</v>
      </c>
      <c r="B116" t="str">
        <f ca="1">REPT("x",16)</f>
        <v>xxxxxxxxxxxxxxxx</v>
      </c>
      <c r="C116" s="11">
        <v>8</v>
      </c>
      <c r="D116" s="11">
        <v>1</v>
      </c>
      <c r="E116">
        <v>2.1618470318657897E-4</v>
      </c>
      <c r="F116">
        <v>1.5353203856698783E-4</v>
      </c>
      <c r="G116">
        <v>4.7176662264150166E-3</v>
      </c>
      <c r="H116">
        <v>1.5205627223782153E-4</v>
      </c>
      <c r="I116">
        <v>2.5893595100434359E-4</v>
      </c>
      <c r="J116" s="39">
        <v>23129</v>
      </c>
      <c r="K116" s="39">
        <v>32567</v>
      </c>
      <c r="L116" s="39">
        <v>1060</v>
      </c>
      <c r="M116" s="39">
        <v>32883</v>
      </c>
      <c r="N116" s="39">
        <v>19360</v>
      </c>
      <c r="O116" s="39" t="s">
        <v>422</v>
      </c>
      <c r="P116" s="39">
        <v>144</v>
      </c>
    </row>
    <row r="117" spans="1:16" x14ac:dyDescent="0.35">
      <c r="A117">
        <f t="shared" ref="A117:A129" ca="1" si="6">LEN(B117)</f>
        <v>16</v>
      </c>
      <c r="B117" t="str">
        <f t="shared" ref="B117:B129" ca="1" si="7">REPT("x",16)</f>
        <v>xxxxxxxxxxxxxxxx</v>
      </c>
      <c r="C117" s="11">
        <v>8</v>
      </c>
      <c r="D117" s="11">
        <v>2</v>
      </c>
      <c r="E117">
        <v>2.3657232683561551E-4</v>
      </c>
      <c r="F117">
        <v>1.7118035536975226E-4</v>
      </c>
      <c r="G117">
        <v>5.0374004028205062E-3</v>
      </c>
      <c r="H117">
        <v>1.6536340576106718E-4</v>
      </c>
      <c r="I117">
        <v>2.8167427187200721E-4</v>
      </c>
      <c r="J117" s="39">
        <v>21136</v>
      </c>
      <c r="K117" s="39">
        <v>29209</v>
      </c>
      <c r="L117" s="39">
        <v>993</v>
      </c>
      <c r="M117" s="39">
        <v>30237</v>
      </c>
      <c r="N117" s="39">
        <v>17751</v>
      </c>
      <c r="O117" s="39" t="s">
        <v>423</v>
      </c>
      <c r="P117" s="39">
        <v>280</v>
      </c>
    </row>
    <row r="118" spans="1:16" x14ac:dyDescent="0.35">
      <c r="A118">
        <f t="shared" ca="1" si="6"/>
        <v>16</v>
      </c>
      <c r="B118" t="str">
        <f t="shared" ca="1" si="7"/>
        <v>xxxxxxxxxxxxxxxx</v>
      </c>
      <c r="C118" s="11">
        <v>8</v>
      </c>
      <c r="D118" s="11">
        <v>4</v>
      </c>
      <c r="E118">
        <v>2.7614069144497552E-4</v>
      </c>
      <c r="F118">
        <v>2.0012529517727281E-4</v>
      </c>
      <c r="G118">
        <v>5.294423915335549E-3</v>
      </c>
      <c r="H118">
        <v>1.9006401338064922E-4</v>
      </c>
      <c r="I118">
        <v>3.0484087306426044E-4</v>
      </c>
      <c r="J118" s="39">
        <v>18107</v>
      </c>
      <c r="K118" s="39">
        <v>24985</v>
      </c>
      <c r="L118" s="39">
        <v>945</v>
      </c>
      <c r="M118" s="39">
        <v>26307</v>
      </c>
      <c r="N118" s="39">
        <v>16402</v>
      </c>
      <c r="O118" s="39" t="s">
        <v>424</v>
      </c>
      <c r="P118" s="39">
        <v>552</v>
      </c>
    </row>
    <row r="119" spans="1:16" x14ac:dyDescent="0.35">
      <c r="A119">
        <f t="shared" ca="1" si="6"/>
        <v>16</v>
      </c>
      <c r="B119" t="str">
        <f t="shared" ca="1" si="7"/>
        <v>xxxxxxxxxxxxxxxx</v>
      </c>
      <c r="C119" s="11">
        <v>8</v>
      </c>
      <c r="D119" s="11">
        <v>8</v>
      </c>
      <c r="E119">
        <v>3.5127720247264964E-4</v>
      </c>
      <c r="F119">
        <v>2.5774821382555993E-4</v>
      </c>
      <c r="G119">
        <v>5.3780603225834882E-3</v>
      </c>
      <c r="H119">
        <v>2.3887324798138688E-4</v>
      </c>
      <c r="I119">
        <v>3.5080333964779346E-4</v>
      </c>
      <c r="J119" s="39">
        <v>14234</v>
      </c>
      <c r="K119" s="39">
        <v>19399</v>
      </c>
      <c r="L119" s="39">
        <v>930</v>
      </c>
      <c r="M119" s="39">
        <v>20933</v>
      </c>
      <c r="N119" s="39">
        <v>14253</v>
      </c>
      <c r="O119" s="39" t="s">
        <v>425</v>
      </c>
      <c r="P119" s="39">
        <v>1096</v>
      </c>
    </row>
    <row r="120" spans="1:16" x14ac:dyDescent="0.35">
      <c r="A120">
        <f t="shared" ca="1" si="6"/>
        <v>16</v>
      </c>
      <c r="B120" t="str">
        <f t="shared" ca="1" si="7"/>
        <v>xxxxxxxxxxxxxxxx</v>
      </c>
      <c r="C120" s="11">
        <v>8</v>
      </c>
      <c r="D120" s="11">
        <v>16</v>
      </c>
      <c r="E120">
        <v>5.1556297556450538E-4</v>
      </c>
      <c r="F120">
        <v>3.7321638304198935E-4</v>
      </c>
      <c r="G120">
        <v>5.9294703791393311E-3</v>
      </c>
      <c r="H120">
        <v>3.3234716517148628E-4</v>
      </c>
      <c r="I120">
        <v>4.3353854157634613E-4</v>
      </c>
      <c r="J120" s="39">
        <v>9699</v>
      </c>
      <c r="K120" s="39">
        <v>13398</v>
      </c>
      <c r="L120" s="39">
        <v>844</v>
      </c>
      <c r="M120" s="39">
        <v>15045</v>
      </c>
      <c r="N120" s="39">
        <v>11533</v>
      </c>
      <c r="O120" s="39" t="s">
        <v>426</v>
      </c>
      <c r="P120" s="39">
        <v>2184</v>
      </c>
    </row>
    <row r="121" spans="1:16" x14ac:dyDescent="0.35">
      <c r="A121">
        <f t="shared" ca="1" si="6"/>
        <v>16</v>
      </c>
      <c r="B121" t="str">
        <f t="shared" ca="1" si="7"/>
        <v>xxxxxxxxxxxxxxxx</v>
      </c>
      <c r="C121" s="11">
        <v>8</v>
      </c>
      <c r="D121" s="11">
        <v>32</v>
      </c>
      <c r="E121">
        <v>7.6757045280018924E-4</v>
      </c>
      <c r="F121">
        <v>6.025854681292734E-4</v>
      </c>
      <c r="G121">
        <v>6.8533186301427945E-3</v>
      </c>
      <c r="H121">
        <v>5.2834561496129396E-4</v>
      </c>
      <c r="I121">
        <v>5.6465273856578201E-4</v>
      </c>
      <c r="J121" s="39">
        <v>6515</v>
      </c>
      <c r="K121" s="39">
        <v>8299</v>
      </c>
      <c r="L121" s="39">
        <v>730</v>
      </c>
      <c r="M121" s="39">
        <v>9464</v>
      </c>
      <c r="N121" s="39">
        <v>8855</v>
      </c>
      <c r="O121" s="39" t="s">
        <v>427</v>
      </c>
      <c r="P121" s="39">
        <v>4360</v>
      </c>
    </row>
    <row r="122" spans="1:16" x14ac:dyDescent="0.35">
      <c r="A122">
        <f t="shared" ca="1" si="6"/>
        <v>16</v>
      </c>
      <c r="B122" t="str">
        <f t="shared" ca="1" si="7"/>
        <v>xxxxxxxxxxxxxxxx</v>
      </c>
      <c r="C122" s="11">
        <v>8</v>
      </c>
      <c r="D122" s="11">
        <v>64</v>
      </c>
      <c r="E122">
        <v>1.3487546925594104E-3</v>
      </c>
      <c r="F122">
        <v>1.0923997597218512E-3</v>
      </c>
      <c r="G122">
        <v>1.0668294669506497E-2</v>
      </c>
      <c r="H122">
        <v>9.1986800956750023E-4</v>
      </c>
      <c r="I122">
        <v>9.1390970572107475E-4</v>
      </c>
      <c r="J122" s="39">
        <v>3708</v>
      </c>
      <c r="K122" s="39">
        <v>4578</v>
      </c>
      <c r="L122" s="39">
        <v>469</v>
      </c>
      <c r="M122" s="39">
        <v>5436</v>
      </c>
      <c r="N122" s="39">
        <v>5471</v>
      </c>
      <c r="O122" s="39" t="s">
        <v>428</v>
      </c>
      <c r="P122" s="39">
        <v>8712</v>
      </c>
    </row>
    <row r="123" spans="1:16" x14ac:dyDescent="0.35">
      <c r="A123">
        <f t="shared" ca="1" si="6"/>
        <v>16</v>
      </c>
      <c r="B123" t="str">
        <f t="shared" ca="1" si="7"/>
        <v>xxxxxxxxxxxxxxxx</v>
      </c>
      <c r="C123" s="11">
        <v>8</v>
      </c>
      <c r="D123" s="11">
        <v>128</v>
      </c>
      <c r="E123">
        <v>2.51646889783633E-3</v>
      </c>
      <c r="F123">
        <v>1.9795340720187194E-3</v>
      </c>
      <c r="G123">
        <v>2.3953552153150877E-2</v>
      </c>
      <c r="H123">
        <v>1.7700446017686097E-3</v>
      </c>
      <c r="I123">
        <v>1.4240956992309882E-3</v>
      </c>
      <c r="J123" s="39">
        <v>1987</v>
      </c>
      <c r="K123" s="39">
        <v>2527</v>
      </c>
      <c r="L123" s="39">
        <v>209</v>
      </c>
      <c r="M123" s="39">
        <v>2825</v>
      </c>
      <c r="N123" s="39">
        <v>3511</v>
      </c>
      <c r="O123" s="39" t="s">
        <v>429</v>
      </c>
      <c r="P123" s="39">
        <v>17416</v>
      </c>
    </row>
    <row r="124" spans="1:16" x14ac:dyDescent="0.35">
      <c r="A124">
        <f t="shared" ca="1" si="6"/>
        <v>16</v>
      </c>
      <c r="B124" t="str">
        <f t="shared" ca="1" si="7"/>
        <v>xxxxxxxxxxxxxxxx</v>
      </c>
      <c r="C124" s="11">
        <v>8</v>
      </c>
      <c r="D124" s="11">
        <v>256</v>
      </c>
      <c r="E124">
        <v>5.040477240681583E-3</v>
      </c>
      <c r="F124">
        <v>4.0334324193545693E-3</v>
      </c>
      <c r="G124">
        <v>7.4414116176579712E-2</v>
      </c>
      <c r="H124">
        <v>3.3818574712713746E-3</v>
      </c>
      <c r="I124">
        <v>2.6709334055582683E-3</v>
      </c>
      <c r="J124" s="39">
        <v>993</v>
      </c>
      <c r="K124" s="39">
        <v>1240</v>
      </c>
      <c r="L124" s="39">
        <v>68</v>
      </c>
      <c r="M124" s="39">
        <v>1479</v>
      </c>
      <c r="N124" s="39">
        <v>1875</v>
      </c>
      <c r="O124" s="39" t="s">
        <v>430</v>
      </c>
      <c r="P124" s="39">
        <v>34824</v>
      </c>
    </row>
    <row r="125" spans="1:16" x14ac:dyDescent="0.35">
      <c r="A125">
        <f t="shared" ca="1" si="6"/>
        <v>16</v>
      </c>
      <c r="B125" t="str">
        <f t="shared" ca="1" si="7"/>
        <v>xxxxxxxxxxxxxxxx</v>
      </c>
      <c r="C125" s="11">
        <v>8</v>
      </c>
      <c r="D125" s="11">
        <v>512</v>
      </c>
      <c r="E125">
        <v>9.7421552529078376E-3</v>
      </c>
      <c r="F125">
        <v>7.8457032915284688E-3</v>
      </c>
      <c r="G125">
        <v>0.26709553157898452</v>
      </c>
      <c r="H125">
        <v>7.5029037481175965E-3</v>
      </c>
      <c r="I125">
        <v>4.8459303933520654E-3</v>
      </c>
      <c r="J125" s="39">
        <v>514</v>
      </c>
      <c r="K125" s="39">
        <v>638</v>
      </c>
      <c r="L125" s="39">
        <v>19</v>
      </c>
      <c r="M125" s="39">
        <v>667</v>
      </c>
      <c r="N125" s="39">
        <v>1032</v>
      </c>
      <c r="O125" s="39" t="s">
        <v>431</v>
      </c>
      <c r="P125" s="39">
        <v>69640</v>
      </c>
    </row>
    <row r="126" spans="1:16" x14ac:dyDescent="0.35">
      <c r="A126">
        <f t="shared" ca="1" si="6"/>
        <v>16</v>
      </c>
      <c r="B126" t="str">
        <f t="shared" ca="1" si="7"/>
        <v>xxxxxxxxxxxxxxxx</v>
      </c>
      <c r="C126" s="11">
        <v>8</v>
      </c>
      <c r="D126" s="11">
        <v>1024</v>
      </c>
      <c r="E126">
        <v>2.0353191869905526E-2</v>
      </c>
      <c r="F126">
        <v>1.6204320064745467E-2</v>
      </c>
      <c r="G126">
        <v>1.0840574800007743</v>
      </c>
      <c r="H126">
        <v>1.4866057270032406E-2</v>
      </c>
      <c r="I126">
        <v>1.0362318583897181E-2</v>
      </c>
      <c r="J126" s="39">
        <v>246</v>
      </c>
      <c r="K126" s="39">
        <v>309</v>
      </c>
      <c r="L126" s="39">
        <v>5</v>
      </c>
      <c r="M126" s="39">
        <v>337</v>
      </c>
      <c r="N126" s="39">
        <v>483</v>
      </c>
      <c r="O126" s="39" t="s">
        <v>432</v>
      </c>
      <c r="P126" s="39">
        <v>139272</v>
      </c>
    </row>
    <row r="127" spans="1:16" x14ac:dyDescent="0.35">
      <c r="A127">
        <f t="shared" ca="1" si="6"/>
        <v>16</v>
      </c>
      <c r="B127" t="str">
        <f t="shared" ca="1" si="7"/>
        <v>xxxxxxxxxxxxxxxx</v>
      </c>
      <c r="C127" s="11">
        <v>8</v>
      </c>
      <c r="D127" s="11">
        <v>2048</v>
      </c>
      <c r="E127">
        <v>4.0497387096805934E-2</v>
      </c>
      <c r="F127">
        <v>3.2963655263206181E-2</v>
      </c>
      <c r="G127">
        <v>4.2712545000031241</v>
      </c>
      <c r="H127">
        <v>3.1337856874961288E-2</v>
      </c>
      <c r="I127">
        <v>2.0457142226550044E-2</v>
      </c>
      <c r="J127" s="39">
        <v>124</v>
      </c>
      <c r="K127" s="39">
        <v>152</v>
      </c>
      <c r="L127" s="39">
        <v>2</v>
      </c>
      <c r="M127" s="39">
        <v>160</v>
      </c>
      <c r="N127" s="39">
        <v>245</v>
      </c>
      <c r="O127" s="39" t="s">
        <v>433</v>
      </c>
      <c r="P127" s="39">
        <v>278536</v>
      </c>
    </row>
    <row r="128" spans="1:16" x14ac:dyDescent="0.35">
      <c r="A128">
        <f t="shared" ca="1" si="6"/>
        <v>16</v>
      </c>
      <c r="B128" t="str">
        <f t="shared" ca="1" si="7"/>
        <v>xxxxxxxxxxxxxxxx</v>
      </c>
      <c r="C128" s="11">
        <v>8</v>
      </c>
      <c r="D128" s="11">
        <v>4096</v>
      </c>
      <c r="E128">
        <v>8.2564031147754929E-2</v>
      </c>
      <c r="F128">
        <v>6.5161231168932826E-2</v>
      </c>
      <c r="G128">
        <v>16.024091700004647</v>
      </c>
      <c r="H128">
        <v>6.7424033333469802E-2</v>
      </c>
      <c r="I128">
        <v>4.3181035025366424E-2</v>
      </c>
      <c r="J128" s="39">
        <v>61</v>
      </c>
      <c r="K128" s="39">
        <v>77</v>
      </c>
      <c r="L128" s="39">
        <v>1</v>
      </c>
      <c r="M128" s="39">
        <v>75</v>
      </c>
      <c r="N128" s="39">
        <v>116</v>
      </c>
      <c r="O128" s="39" t="s">
        <v>434</v>
      </c>
      <c r="P128" s="39">
        <v>557064</v>
      </c>
    </row>
    <row r="129" spans="1:16" x14ac:dyDescent="0.35">
      <c r="A129">
        <f t="shared" ca="1" si="6"/>
        <v>16</v>
      </c>
      <c r="B129" t="str">
        <f t="shared" ca="1" si="7"/>
        <v>xxxxxxxxxxxxxxxx</v>
      </c>
      <c r="C129" s="11">
        <v>8</v>
      </c>
      <c r="D129" s="11">
        <v>8192</v>
      </c>
      <c r="E129">
        <v>0.16461303548402934</v>
      </c>
      <c r="F129">
        <v>0.13327147894750324</v>
      </c>
      <c r="G129">
        <v>63.356111500004772</v>
      </c>
      <c r="H129">
        <v>0.13639951351364585</v>
      </c>
      <c r="I129">
        <v>8.1112903933371269E-2</v>
      </c>
      <c r="J129" s="39">
        <v>31</v>
      </c>
      <c r="K129" s="39">
        <v>38</v>
      </c>
      <c r="L129" s="39">
        <v>1</v>
      </c>
      <c r="M129" s="39">
        <v>37</v>
      </c>
      <c r="N129" s="39">
        <v>62</v>
      </c>
      <c r="O129" s="39" t="s">
        <v>435</v>
      </c>
      <c r="P129" s="39">
        <v>1114120</v>
      </c>
    </row>
    <row r="130" spans="1:16" x14ac:dyDescent="0.35">
      <c r="J130" s="39"/>
      <c r="K130" s="39"/>
      <c r="L130" s="39"/>
      <c r="M130" s="39"/>
      <c r="N130" s="39"/>
    </row>
    <row r="131" spans="1:16" x14ac:dyDescent="0.35">
      <c r="J131" s="39"/>
      <c r="K131" s="39"/>
      <c r="L131" s="39"/>
      <c r="M131" s="39"/>
      <c r="N131" s="39"/>
    </row>
    <row r="132" spans="1:16" x14ac:dyDescent="0.35">
      <c r="J132" s="39"/>
      <c r="K132" s="39"/>
      <c r="L132" s="39"/>
      <c r="M132" s="39"/>
      <c r="N132" s="39"/>
      <c r="P132" s="39"/>
    </row>
    <row r="133" spans="1:16" x14ac:dyDescent="0.35">
      <c r="J133" s="39"/>
      <c r="K133" s="39"/>
      <c r="L133" s="39"/>
      <c r="M133" s="39"/>
      <c r="N133" s="39"/>
    </row>
    <row r="134" spans="1:16" x14ac:dyDescent="0.35">
      <c r="J134" s="39"/>
      <c r="K134" s="39"/>
      <c r="L134" s="39"/>
      <c r="M134" s="39"/>
      <c r="N134" s="39"/>
    </row>
    <row r="135" spans="1:16" x14ac:dyDescent="0.35">
      <c r="J135" s="39"/>
      <c r="K135" s="39"/>
      <c r="L135" s="39"/>
      <c r="M135" s="39"/>
      <c r="N135" s="39"/>
    </row>
    <row r="136" spans="1:16" x14ac:dyDescent="0.35">
      <c r="J136" s="39"/>
      <c r="K136" s="39"/>
      <c r="L136" s="39"/>
      <c r="M136" s="39"/>
      <c r="N136" s="39"/>
    </row>
    <row r="137" spans="1:16" x14ac:dyDescent="0.35">
      <c r="J137" s="39"/>
      <c r="K137" s="39"/>
      <c r="L137" s="39"/>
      <c r="M137" s="39"/>
      <c r="N137" s="39"/>
    </row>
    <row r="138" spans="1:16" x14ac:dyDescent="0.35">
      <c r="J138" s="39"/>
      <c r="K138" s="39"/>
      <c r="L138" s="39"/>
      <c r="M138" s="39"/>
      <c r="N138" s="39"/>
    </row>
    <row r="139" spans="1:16" x14ac:dyDescent="0.35">
      <c r="J139" s="39"/>
      <c r="K139" s="39"/>
      <c r="L139" s="39"/>
      <c r="M139" s="39"/>
      <c r="N139" s="39"/>
    </row>
    <row r="140" spans="1:16" x14ac:dyDescent="0.35">
      <c r="J140" s="39"/>
      <c r="K140" s="39"/>
      <c r="L140" s="39"/>
      <c r="M140" s="39"/>
      <c r="N140" s="39"/>
      <c r="O140" s="10" t="s">
        <v>497</v>
      </c>
    </row>
    <row r="141" spans="1:16" x14ac:dyDescent="0.35">
      <c r="J141" s="39"/>
      <c r="K141" s="39"/>
      <c r="L141" s="39"/>
      <c r="M141" s="39"/>
      <c r="N141" s="39"/>
      <c r="O141" t="s">
        <v>503</v>
      </c>
    </row>
    <row r="142" spans="1:16" ht="43.5" x14ac:dyDescent="0.35">
      <c r="A142" s="8" t="s">
        <v>2</v>
      </c>
      <c r="B142" s="8" t="s">
        <v>3</v>
      </c>
      <c r="C142" s="8" t="s">
        <v>4</v>
      </c>
      <c r="D142" s="8" t="s">
        <v>5</v>
      </c>
      <c r="E142" s="9" t="str" cm="1">
        <f t="array" aca="1" ref="E142:I142" ca="1">ParserNames</f>
        <v>CSVRead
v0.4</v>
      </c>
      <c r="F142" s="9" t="str">
        <f ca="1"/>
        <v>sdkn104
v1.9</v>
      </c>
      <c r="G142" s="9" t="str">
        <f ca="1"/>
        <v>ws_garcia
v3.1.5</v>
      </c>
      <c r="H142" s="9" t="str">
        <f ca="1"/>
        <v>ArrayFromCSVfile</v>
      </c>
      <c r="I142" s="9" t="str">
        <f ca="1"/>
        <v>CSV.jl
v0.8.5+</v>
      </c>
      <c r="J142" s="9" t="str" cm="1">
        <f t="array" aca="1" ref="J142:N142" ca="1">"NCalls"&amp;CHAR(10)&amp;ParserNames</f>
        <v>NCalls
CSVRead
v0.4</v>
      </c>
      <c r="K142" s="9" t="str">
        <f ca="1"/>
        <v>NCalls
sdkn104
v1.9</v>
      </c>
      <c r="L142" s="9" t="str">
        <f ca="1"/>
        <v>NCalls
ws_garcia
v3.1.5</v>
      </c>
      <c r="M142" s="9" t="str">
        <f ca="1"/>
        <v>NCalls
ArrayFromCSVfile</v>
      </c>
      <c r="N142" s="41" t="str">
        <f ca="1"/>
        <v>NCalls
CSV.jl
v0.8.5+</v>
      </c>
      <c r="O142" s="8" t="s">
        <v>6</v>
      </c>
      <c r="P142" s="8" t="s">
        <v>7</v>
      </c>
    </row>
    <row r="143" spans="1:16" x14ac:dyDescent="0.35">
      <c r="A143" s="39" cm="1">
        <f t="array" aca="1" ref="A143:A157" ca="1">LEN(B143:B157)</f>
        <v>1</v>
      </c>
      <c r="B143" t="s">
        <v>8</v>
      </c>
      <c r="C143" s="39">
        <v>1024</v>
      </c>
      <c r="D143">
        <v>8</v>
      </c>
      <c r="E143">
        <v>1.3592645380452703E-2</v>
      </c>
      <c r="F143">
        <v>9.3176350093124097E-3</v>
      </c>
      <c r="G143">
        <v>2.8255874011287398E-2</v>
      </c>
      <c r="H143">
        <v>6.752051147098927E-3</v>
      </c>
      <c r="I143">
        <v>1.364256480218281E-3</v>
      </c>
      <c r="J143" s="39">
        <v>368</v>
      </c>
      <c r="K143" s="39">
        <v>537</v>
      </c>
      <c r="L143" s="39">
        <v>177</v>
      </c>
      <c r="M143" s="39">
        <v>741</v>
      </c>
      <c r="N143" s="39">
        <v>3665</v>
      </c>
      <c r="O143" s="39" t="s">
        <v>436</v>
      </c>
      <c r="P143" s="39">
        <v>17408</v>
      </c>
    </row>
    <row r="144" spans="1:16" x14ac:dyDescent="0.35">
      <c r="A144" s="39">
        <f ca="1"/>
        <v>2</v>
      </c>
      <c r="B144" t="s">
        <v>9</v>
      </c>
      <c r="C144" s="39">
        <v>1024</v>
      </c>
      <c r="D144">
        <v>8</v>
      </c>
      <c r="E144">
        <v>1.4903866172119083E-2</v>
      </c>
      <c r="F144">
        <v>1.3641120980928933E-2</v>
      </c>
      <c r="G144">
        <v>3.6864261029383186E-2</v>
      </c>
      <c r="H144">
        <v>8.8689264184271047E-3</v>
      </c>
      <c r="I144">
        <v>2.6033316845077204E-3</v>
      </c>
      <c r="J144" s="39">
        <v>337</v>
      </c>
      <c r="K144" s="39">
        <v>367</v>
      </c>
      <c r="L144" s="39">
        <v>136</v>
      </c>
      <c r="M144" s="39">
        <v>564</v>
      </c>
      <c r="N144" s="39">
        <v>1921</v>
      </c>
      <c r="O144" s="39" t="s">
        <v>437</v>
      </c>
      <c r="P144" s="39">
        <v>25600</v>
      </c>
    </row>
    <row r="145" spans="1:16" x14ac:dyDescent="0.35">
      <c r="A145" s="39">
        <f ca="1"/>
        <v>4</v>
      </c>
      <c r="B145" t="s">
        <v>10</v>
      </c>
      <c r="C145" s="39">
        <v>1024</v>
      </c>
      <c r="D145">
        <v>8</v>
      </c>
      <c r="E145">
        <v>1.8342290476182879E-2</v>
      </c>
      <c r="F145">
        <v>1.3268829177716433E-2</v>
      </c>
      <c r="G145">
        <v>1.1449958999990486</v>
      </c>
      <c r="H145">
        <v>9.2137777163993576E-3</v>
      </c>
      <c r="I145">
        <v>2.742965371061713E-3</v>
      </c>
      <c r="J145" s="39">
        <v>273</v>
      </c>
      <c r="K145" s="39">
        <v>377</v>
      </c>
      <c r="L145" s="39">
        <v>10</v>
      </c>
      <c r="M145" s="39">
        <v>543</v>
      </c>
      <c r="N145" s="39">
        <v>1848</v>
      </c>
      <c r="O145" s="39" t="s">
        <v>438</v>
      </c>
      <c r="P145" s="39">
        <v>41984</v>
      </c>
    </row>
    <row r="146" spans="1:16" x14ac:dyDescent="0.35">
      <c r="A146" s="39">
        <f ca="1"/>
        <v>8</v>
      </c>
      <c r="B146" t="s">
        <v>11</v>
      </c>
      <c r="C146" s="39">
        <v>1024</v>
      </c>
      <c r="D146">
        <v>8</v>
      </c>
      <c r="E146">
        <v>1.8600280297373518E-2</v>
      </c>
      <c r="F146">
        <v>1.3647337874657111E-2</v>
      </c>
      <c r="G146">
        <v>3.9433200787487035E-2</v>
      </c>
      <c r="H146">
        <v>1.1777266823508612E-2</v>
      </c>
      <c r="I146">
        <v>1.7979144192736426E-3</v>
      </c>
      <c r="J146" s="39">
        <v>269</v>
      </c>
      <c r="K146" s="39">
        <v>367</v>
      </c>
      <c r="L146" s="39">
        <v>127</v>
      </c>
      <c r="M146" s="39">
        <v>425</v>
      </c>
      <c r="N146" s="39">
        <v>2781</v>
      </c>
      <c r="O146" s="39" t="s">
        <v>439</v>
      </c>
      <c r="P146" s="39">
        <v>74752</v>
      </c>
    </row>
    <row r="147" spans="1:16" x14ac:dyDescent="0.35">
      <c r="A147" s="39">
        <f ca="1"/>
        <v>16</v>
      </c>
      <c r="B147" t="s">
        <v>12</v>
      </c>
      <c r="C147" s="39">
        <v>1024</v>
      </c>
      <c r="D147">
        <v>8</v>
      </c>
      <c r="E147">
        <v>2.3119970506917116E-2</v>
      </c>
      <c r="F147">
        <v>1.5007355688631251E-2</v>
      </c>
      <c r="G147">
        <v>3.2076674359044634E-2</v>
      </c>
      <c r="H147">
        <v>1.379736418732873E-2</v>
      </c>
      <c r="I147">
        <v>1.3818734256758089E-3</v>
      </c>
      <c r="J147" s="39">
        <v>217</v>
      </c>
      <c r="K147" s="39">
        <v>334</v>
      </c>
      <c r="L147" s="39">
        <v>156</v>
      </c>
      <c r="M147" s="39">
        <v>363</v>
      </c>
      <c r="N147" s="39">
        <v>3619</v>
      </c>
      <c r="O147" s="39" t="s">
        <v>440</v>
      </c>
      <c r="P147" s="39">
        <v>140288</v>
      </c>
    </row>
    <row r="148" spans="1:16" x14ac:dyDescent="0.35">
      <c r="A148" s="39">
        <f ca="1"/>
        <v>32</v>
      </c>
      <c r="B148" t="s">
        <v>13</v>
      </c>
      <c r="C148" s="39">
        <v>1024</v>
      </c>
      <c r="D148">
        <v>8</v>
      </c>
      <c r="E148">
        <v>2.7855357777783259E-2</v>
      </c>
      <c r="F148">
        <v>2.3952259523849492E-2</v>
      </c>
      <c r="G148">
        <v>3.4625315172336836E-2</v>
      </c>
      <c r="H148">
        <v>2.3419985046776698E-2</v>
      </c>
      <c r="I148">
        <v>1.85459940652819E-3</v>
      </c>
      <c r="J148" s="39">
        <v>180</v>
      </c>
      <c r="K148" s="39">
        <v>210</v>
      </c>
      <c r="L148" s="39">
        <v>145</v>
      </c>
      <c r="M148" s="39">
        <v>214</v>
      </c>
      <c r="N148" s="39">
        <v>2696</v>
      </c>
      <c r="O148" s="39" t="s">
        <v>441</v>
      </c>
      <c r="P148" s="39">
        <v>271360</v>
      </c>
    </row>
    <row r="149" spans="1:16" x14ac:dyDescent="0.35">
      <c r="A149" s="39">
        <f ca="1"/>
        <v>64</v>
      </c>
      <c r="B149" t="s">
        <v>14</v>
      </c>
      <c r="C149" s="39">
        <v>1024</v>
      </c>
      <c r="D149">
        <v>8</v>
      </c>
      <c r="E149">
        <v>4.3952792105285382E-2</v>
      </c>
      <c r="F149">
        <v>3.7229404444439784E-2</v>
      </c>
      <c r="G149">
        <v>3.6734370802920892E-2</v>
      </c>
      <c r="H149">
        <v>4.0182366400025787E-2</v>
      </c>
      <c r="I149">
        <v>2.5863494596905399E-3</v>
      </c>
      <c r="J149" s="39">
        <v>114</v>
      </c>
      <c r="K149" s="39">
        <v>135</v>
      </c>
      <c r="L149" s="39">
        <v>137</v>
      </c>
      <c r="M149" s="39">
        <v>125</v>
      </c>
      <c r="N149" s="39">
        <v>1934</v>
      </c>
      <c r="O149" s="39" t="s">
        <v>442</v>
      </c>
      <c r="P149" s="39">
        <v>533504</v>
      </c>
    </row>
    <row r="150" spans="1:16" x14ac:dyDescent="0.35">
      <c r="A150" s="39">
        <f ca="1"/>
        <v>128</v>
      </c>
      <c r="B150" t="s">
        <v>15</v>
      </c>
      <c r="C150" s="39">
        <v>1024</v>
      </c>
      <c r="D150">
        <v>8</v>
      </c>
      <c r="E150">
        <v>7.1190242253450525E-2</v>
      </c>
      <c r="F150">
        <v>6.4360888461427138E-2</v>
      </c>
      <c r="G150">
        <v>4.3912635087811701E-2</v>
      </c>
      <c r="H150">
        <v>7.3403976811475688E-2</v>
      </c>
      <c r="I150">
        <v>2.4955089458686386E-3</v>
      </c>
      <c r="J150" s="39">
        <v>71</v>
      </c>
      <c r="K150" s="39">
        <v>78</v>
      </c>
      <c r="L150" s="39">
        <v>114</v>
      </c>
      <c r="M150" s="39">
        <v>69</v>
      </c>
      <c r="N150" s="39">
        <v>2004</v>
      </c>
      <c r="O150" s="39" t="s">
        <v>443</v>
      </c>
      <c r="P150" s="39">
        <v>1057792</v>
      </c>
    </row>
    <row r="151" spans="1:16" x14ac:dyDescent="0.35">
      <c r="A151" s="39">
        <f ca="1"/>
        <v>256</v>
      </c>
      <c r="B151" t="s">
        <v>16</v>
      </c>
      <c r="C151" s="39">
        <v>1024</v>
      </c>
      <c r="D151">
        <v>8</v>
      </c>
      <c r="E151">
        <v>0.12713753499992891</v>
      </c>
      <c r="F151">
        <v>0.12408128780491719</v>
      </c>
      <c r="G151">
        <v>5.7669193103532149E-2</v>
      </c>
      <c r="H151">
        <v>0.14306559142839562</v>
      </c>
      <c r="I151">
        <v>4.0428455355867032E-3</v>
      </c>
      <c r="J151" s="39">
        <v>40</v>
      </c>
      <c r="K151" s="39">
        <v>41</v>
      </c>
      <c r="L151" s="39">
        <v>87</v>
      </c>
      <c r="M151" s="39">
        <v>35</v>
      </c>
      <c r="N151" s="39">
        <v>1237</v>
      </c>
      <c r="O151" s="39" t="s">
        <v>444</v>
      </c>
      <c r="P151" s="39">
        <v>2106368</v>
      </c>
    </row>
    <row r="152" spans="1:16" x14ac:dyDescent="0.35">
      <c r="A152" s="39">
        <f ca="1"/>
        <v>512</v>
      </c>
      <c r="B152" t="s">
        <v>17</v>
      </c>
      <c r="C152" s="39">
        <v>1024</v>
      </c>
      <c r="D152">
        <v>8</v>
      </c>
      <c r="E152">
        <v>0.23767884090921143</v>
      </c>
      <c r="F152">
        <v>0.23129758181841514</v>
      </c>
      <c r="G152">
        <v>9.4801241509453835E-2</v>
      </c>
      <c r="H152">
        <v>0.28116996111121906</v>
      </c>
      <c r="I152">
        <v>1.0026052146254178E-2</v>
      </c>
      <c r="J152" s="39">
        <v>22</v>
      </c>
      <c r="K152" s="39">
        <v>22</v>
      </c>
      <c r="L152" s="39">
        <v>53</v>
      </c>
      <c r="M152" s="39">
        <v>18</v>
      </c>
      <c r="N152" s="39">
        <v>499</v>
      </c>
      <c r="O152" s="39" t="s">
        <v>445</v>
      </c>
      <c r="P152" s="39">
        <v>4203520</v>
      </c>
    </row>
    <row r="153" spans="1:16" x14ac:dyDescent="0.35">
      <c r="A153" s="39">
        <f ca="1"/>
        <v>1024</v>
      </c>
      <c r="B153" t="s">
        <v>18</v>
      </c>
      <c r="C153" s="39">
        <v>1024</v>
      </c>
      <c r="D153">
        <v>8</v>
      </c>
      <c r="E153">
        <v>0.45954294545464852</v>
      </c>
      <c r="F153">
        <v>0.44919445833268884</v>
      </c>
      <c r="G153">
        <v>0.20433770800009371</v>
      </c>
      <c r="H153">
        <v>0.56166161111226154</v>
      </c>
      <c r="I153">
        <v>9.9365077321491545E-3</v>
      </c>
      <c r="J153" s="39">
        <v>11</v>
      </c>
      <c r="K153" s="39">
        <v>12</v>
      </c>
      <c r="L153" s="39">
        <v>25</v>
      </c>
      <c r="M153" s="39">
        <v>9</v>
      </c>
      <c r="N153" s="39">
        <v>504</v>
      </c>
      <c r="O153" s="39" t="s">
        <v>446</v>
      </c>
      <c r="P153" s="39">
        <v>8397824</v>
      </c>
    </row>
    <row r="154" spans="1:16" x14ac:dyDescent="0.35">
      <c r="A154" s="39">
        <f ca="1"/>
        <v>2048</v>
      </c>
      <c r="B154" t="s">
        <v>19</v>
      </c>
      <c r="C154" s="39">
        <v>1024</v>
      </c>
      <c r="D154">
        <v>8</v>
      </c>
      <c r="E154">
        <v>0.91810576666709187</v>
      </c>
      <c r="F154">
        <v>0.89113098333230789</v>
      </c>
      <c r="G154">
        <v>0.60469360000085237</v>
      </c>
      <c r="H154">
        <v>1.1203149600012694</v>
      </c>
      <c r="I154">
        <v>2.1982456508435701E-2</v>
      </c>
      <c r="J154" s="39">
        <v>6</v>
      </c>
      <c r="K154" s="39">
        <v>6</v>
      </c>
      <c r="L154" s="39">
        <v>9</v>
      </c>
      <c r="M154" s="39">
        <v>5</v>
      </c>
      <c r="N154" s="39">
        <v>228</v>
      </c>
      <c r="O154" s="39" t="s">
        <v>447</v>
      </c>
      <c r="P154" s="39">
        <v>16786432</v>
      </c>
    </row>
    <row r="155" spans="1:16" x14ac:dyDescent="0.35">
      <c r="A155" s="39">
        <f ca="1"/>
        <v>4096</v>
      </c>
      <c r="B155" t="s">
        <v>20</v>
      </c>
      <c r="C155" s="39">
        <v>1024</v>
      </c>
      <c r="D155">
        <v>8</v>
      </c>
      <c r="E155">
        <v>1.8501382000007045</v>
      </c>
      <c r="F155">
        <v>2.0695369666646002</v>
      </c>
      <c r="G155">
        <v>2.9865907999992487</v>
      </c>
      <c r="H155">
        <v>2.8137236999973538</v>
      </c>
      <c r="I155">
        <v>5.067999839782715E-2</v>
      </c>
      <c r="J155" s="39">
        <v>3</v>
      </c>
      <c r="K155" s="39">
        <v>3</v>
      </c>
      <c r="L155" s="39">
        <v>2</v>
      </c>
      <c r="M155" s="39">
        <v>2</v>
      </c>
      <c r="N155" s="39">
        <v>100</v>
      </c>
      <c r="O155" s="39" t="s">
        <v>448</v>
      </c>
      <c r="P155" s="39">
        <v>33563648</v>
      </c>
    </row>
    <row r="156" spans="1:16" x14ac:dyDescent="0.35">
      <c r="A156" s="39">
        <f ca="1"/>
        <v>8192</v>
      </c>
      <c r="B156" t="s">
        <v>21</v>
      </c>
      <c r="C156" s="39">
        <v>1024</v>
      </c>
      <c r="D156">
        <v>8</v>
      </c>
      <c r="E156">
        <v>3.822518900000432</v>
      </c>
      <c r="F156">
        <v>3.8516308999969624</v>
      </c>
      <c r="G156">
        <v>8.9701028999988921</v>
      </c>
      <c r="H156">
        <v>4.9868639499982237</v>
      </c>
      <c r="I156">
        <v>9.8156863567875882E-2</v>
      </c>
      <c r="J156" s="39">
        <v>2</v>
      </c>
      <c r="K156" s="39">
        <v>2</v>
      </c>
      <c r="L156" s="39">
        <v>1</v>
      </c>
      <c r="M156" s="39">
        <v>2</v>
      </c>
      <c r="N156" s="39">
        <v>51</v>
      </c>
      <c r="O156" s="39" t="s">
        <v>449</v>
      </c>
      <c r="P156" s="39">
        <v>67118080</v>
      </c>
    </row>
    <row r="157" spans="1:16" x14ac:dyDescent="0.35">
      <c r="A157" s="39">
        <f ca="1"/>
        <v>16384</v>
      </c>
      <c r="B157" t="s">
        <v>22</v>
      </c>
      <c r="C157" s="39">
        <v>1024</v>
      </c>
      <c r="D157">
        <v>8</v>
      </c>
      <c r="E157">
        <v>8.611970800004201</v>
      </c>
      <c r="F157">
        <v>9.3334349000069778</v>
      </c>
      <c r="G157">
        <v>55.447550600001705</v>
      </c>
      <c r="H157">
        <v>12.620722100007697</v>
      </c>
      <c r="I157">
        <v>0.14027778307596842</v>
      </c>
      <c r="J157" s="39">
        <v>1</v>
      </c>
      <c r="K157" s="39">
        <v>1</v>
      </c>
      <c r="L157" s="39">
        <v>1</v>
      </c>
      <c r="M157" s="39">
        <v>1</v>
      </c>
      <c r="N157" s="39">
        <v>36</v>
      </c>
      <c r="O157" s="39" t="s">
        <v>450</v>
      </c>
      <c r="P157" s="39">
        <v>134226944</v>
      </c>
    </row>
    <row r="158" spans="1:16" x14ac:dyDescent="0.35">
      <c r="J158" s="39"/>
      <c r="K158" s="39"/>
      <c r="L158" s="39"/>
      <c r="M158" s="39"/>
      <c r="N158" s="39"/>
    </row>
    <row r="159" spans="1:16" x14ac:dyDescent="0.35">
      <c r="J159" s="39"/>
      <c r="K159" s="39"/>
      <c r="L159" s="39"/>
      <c r="M159" s="39"/>
      <c r="N159" s="39"/>
      <c r="P159">
        <f ca="1">P157/1000000/E157</f>
        <v>15.586089074980901</v>
      </c>
    </row>
    <row r="160" spans="1:16" x14ac:dyDescent="0.35">
      <c r="J160" s="39"/>
      <c r="K160" s="39"/>
      <c r="L160" s="39"/>
      <c r="M160" s="39"/>
      <c r="N160" s="39"/>
      <c r="P160" s="39">
        <f ca="1">C157*D157/E157</f>
        <v>951.23406595805034</v>
      </c>
    </row>
    <row r="161" spans="1:16" x14ac:dyDescent="0.35">
      <c r="J161" s="39"/>
      <c r="K161" s="39"/>
      <c r="L161" s="39"/>
      <c r="M161" s="39"/>
      <c r="N161" s="39"/>
    </row>
    <row r="162" spans="1:16" x14ac:dyDescent="0.35">
      <c r="J162" s="39"/>
      <c r="K162" s="39"/>
      <c r="L162" s="39"/>
      <c r="M162" s="39"/>
      <c r="N162" s="39"/>
    </row>
    <row r="163" spans="1:16" x14ac:dyDescent="0.35">
      <c r="J163" s="39"/>
      <c r="K163" s="39"/>
      <c r="L163" s="39"/>
      <c r="M163" s="39"/>
      <c r="N163" s="39"/>
    </row>
    <row r="164" spans="1:16" x14ac:dyDescent="0.35">
      <c r="J164" s="39"/>
      <c r="K164" s="39"/>
      <c r="L164" s="39"/>
      <c r="M164" s="39"/>
      <c r="N164" s="39"/>
    </row>
    <row r="165" spans="1:16" x14ac:dyDescent="0.35">
      <c r="J165" s="39"/>
      <c r="K165" s="39"/>
      <c r="L165" s="39"/>
      <c r="M165" s="39"/>
      <c r="N165" s="39"/>
    </row>
    <row r="166" spans="1:16" x14ac:dyDescent="0.35">
      <c r="J166" s="39"/>
      <c r="K166" s="39"/>
      <c r="L166" s="39"/>
      <c r="M166" s="39"/>
      <c r="N166" s="39"/>
    </row>
    <row r="167" spans="1:16" x14ac:dyDescent="0.35">
      <c r="J167" s="39"/>
      <c r="K167" s="39"/>
      <c r="L167" s="39"/>
      <c r="M167" s="39"/>
      <c r="N167" s="39"/>
      <c r="O167" s="10" t="s">
        <v>498</v>
      </c>
    </row>
    <row r="168" spans="1:16" ht="58" x14ac:dyDescent="0.35">
      <c r="J168" s="39"/>
      <c r="K168" s="39"/>
      <c r="L168" s="39"/>
      <c r="M168" s="39"/>
      <c r="N168" s="39"/>
      <c r="O168" s="45" t="s">
        <v>504</v>
      </c>
    </row>
    <row r="169" spans="1:16" ht="43.5" x14ac:dyDescent="0.35">
      <c r="A169" s="8" t="s">
        <v>2</v>
      </c>
      <c r="B169" s="8" t="s">
        <v>3</v>
      </c>
      <c r="C169" s="8" t="s">
        <v>4</v>
      </c>
      <c r="D169" s="8" t="s">
        <v>5</v>
      </c>
      <c r="E169" s="9" t="str" cm="1">
        <f t="array" aca="1" ref="E169:I169" ca="1">ParserNames</f>
        <v>CSVRead
v0.4</v>
      </c>
      <c r="F169" s="9" t="str">
        <f ca="1"/>
        <v>sdkn104
v1.9</v>
      </c>
      <c r="G169" s="9" t="str">
        <f ca="1"/>
        <v>ws_garcia
v3.1.5</v>
      </c>
      <c r="H169" s="9" t="str">
        <f ca="1"/>
        <v>ArrayFromCSVfile</v>
      </c>
      <c r="I169" s="9" t="str">
        <f ca="1"/>
        <v>CSV.jl
v0.8.5+</v>
      </c>
      <c r="J169" s="9" t="str" cm="1">
        <f t="array" aca="1" ref="J169:N169" ca="1">"NCalls"&amp;CHAR(10)&amp;ParserNames</f>
        <v>NCalls
CSVRead
v0.4</v>
      </c>
      <c r="K169" s="9" t="str">
        <f ca="1"/>
        <v>NCalls
sdkn104
v1.9</v>
      </c>
      <c r="L169" s="9" t="str">
        <f ca="1"/>
        <v>NCalls
ws_garcia
v3.1.5</v>
      </c>
      <c r="M169" s="9" t="str">
        <f ca="1"/>
        <v>NCalls
ArrayFromCSVfile</v>
      </c>
      <c r="N169" s="41" t="str">
        <f ca="1"/>
        <v>NCalls
CSV.jl
v0.8.5+</v>
      </c>
      <c r="O169" s="8" t="s">
        <v>6</v>
      </c>
      <c r="P169" s="8" t="s">
        <v>7</v>
      </c>
    </row>
    <row r="170" spans="1:16" x14ac:dyDescent="0.35">
      <c r="A170" s="39">
        <v>3</v>
      </c>
      <c r="B170" t="s">
        <v>23</v>
      </c>
      <c r="C170" s="39">
        <v>1024</v>
      </c>
      <c r="D170">
        <v>8</v>
      </c>
      <c r="E170">
        <v>3.1305731874999763E-2</v>
      </c>
      <c r="F170">
        <v>2.541133350251552E-2</v>
      </c>
      <c r="G170">
        <v>5.244081874995269E-2</v>
      </c>
      <c r="H170">
        <v>1.1985006459322189E-2</v>
      </c>
      <c r="I170">
        <v>2.2690562284576913E-3</v>
      </c>
      <c r="J170" s="39">
        <v>160</v>
      </c>
      <c r="K170" s="39">
        <v>197</v>
      </c>
      <c r="L170" s="39">
        <v>96</v>
      </c>
      <c r="M170" s="39">
        <v>418</v>
      </c>
      <c r="N170" s="39">
        <v>2204</v>
      </c>
      <c r="O170" s="44" t="s">
        <v>451</v>
      </c>
      <c r="P170" s="39">
        <v>66560</v>
      </c>
    </row>
    <row r="171" spans="1:16" x14ac:dyDescent="0.35">
      <c r="A171" s="39">
        <v>4</v>
      </c>
      <c r="B171" t="s">
        <v>24</v>
      </c>
      <c r="C171" s="39">
        <v>1024</v>
      </c>
      <c r="D171">
        <v>8</v>
      </c>
      <c r="E171">
        <v>3.285550849673527E-2</v>
      </c>
      <c r="F171">
        <v>2.5984185492276657E-2</v>
      </c>
      <c r="G171">
        <v>5.4808544565236407E-2</v>
      </c>
      <c r="H171">
        <v>1.291413865981236E-2</v>
      </c>
      <c r="I171">
        <v>2.2025539821488695E-3</v>
      </c>
      <c r="J171" s="39">
        <v>153</v>
      </c>
      <c r="K171" s="39">
        <v>193</v>
      </c>
      <c r="L171" s="39">
        <v>92</v>
      </c>
      <c r="M171" s="39">
        <v>388</v>
      </c>
      <c r="N171" s="39">
        <v>2271</v>
      </c>
      <c r="O171" s="39" t="s">
        <v>452</v>
      </c>
      <c r="P171" s="39">
        <v>74752</v>
      </c>
    </row>
    <row r="172" spans="1:16" x14ac:dyDescent="0.35">
      <c r="A172" s="39">
        <v>6</v>
      </c>
      <c r="B172" t="s">
        <v>25</v>
      </c>
      <c r="C172" s="39">
        <v>1024</v>
      </c>
      <c r="D172">
        <v>8</v>
      </c>
      <c r="E172">
        <v>3.2824767973948135E-2</v>
      </c>
      <c r="F172">
        <v>2.7283601630425317E-2</v>
      </c>
      <c r="G172">
        <v>5.4067881720457275E-2</v>
      </c>
      <c r="H172">
        <v>1.3901905555556166E-2</v>
      </c>
      <c r="I172">
        <v>2.303546719263359E-3</v>
      </c>
      <c r="J172" s="39">
        <v>153</v>
      </c>
      <c r="K172" s="39">
        <v>184</v>
      </c>
      <c r="L172" s="39">
        <v>93</v>
      </c>
      <c r="M172" s="39">
        <v>360</v>
      </c>
      <c r="N172" s="39">
        <v>2171</v>
      </c>
      <c r="O172" s="39" t="s">
        <v>453</v>
      </c>
      <c r="P172" s="39">
        <v>91136</v>
      </c>
    </row>
    <row r="173" spans="1:16" x14ac:dyDescent="0.35">
      <c r="A173" s="39">
        <v>10</v>
      </c>
      <c r="B173" t="s">
        <v>26</v>
      </c>
      <c r="C173" s="39">
        <v>1024</v>
      </c>
      <c r="D173">
        <v>8</v>
      </c>
      <c r="E173">
        <v>3.3634569127430618E-2</v>
      </c>
      <c r="F173">
        <v>3.2582551298750713E-2</v>
      </c>
      <c r="G173">
        <v>5.6208959550582388E-2</v>
      </c>
      <c r="H173">
        <v>1.6059269551288499E-2</v>
      </c>
      <c r="I173">
        <v>1.7024174327545114E-3</v>
      </c>
      <c r="J173" s="39">
        <v>149</v>
      </c>
      <c r="K173" s="39">
        <v>154</v>
      </c>
      <c r="L173" s="39">
        <v>89</v>
      </c>
      <c r="M173" s="39">
        <v>312</v>
      </c>
      <c r="N173" s="39">
        <v>2937</v>
      </c>
      <c r="O173" s="39" t="s">
        <v>454</v>
      </c>
      <c r="P173" s="39">
        <v>123904</v>
      </c>
    </row>
    <row r="174" spans="1:16" x14ac:dyDescent="0.35">
      <c r="A174" s="39">
        <v>18</v>
      </c>
      <c r="B174" t="s">
        <v>27</v>
      </c>
      <c r="C174" s="39">
        <v>1024</v>
      </c>
      <c r="D174">
        <v>8</v>
      </c>
      <c r="E174">
        <v>3.8974220930240402E-2</v>
      </c>
      <c r="F174">
        <v>3.2935423026317856E-2</v>
      </c>
      <c r="G174">
        <v>5.7320277272744781E-2</v>
      </c>
      <c r="H174">
        <v>2.1077292857159952E-2</v>
      </c>
      <c r="I174">
        <v>1.8529084577698228E-3</v>
      </c>
      <c r="J174" s="39">
        <v>129</v>
      </c>
      <c r="K174" s="39">
        <v>152</v>
      </c>
      <c r="L174" s="39">
        <v>88</v>
      </c>
      <c r="M174" s="39">
        <v>238</v>
      </c>
      <c r="N174" s="39">
        <v>2699</v>
      </c>
      <c r="O174" s="39" t="s">
        <v>455</v>
      </c>
      <c r="P174" s="39">
        <v>189440</v>
      </c>
    </row>
    <row r="175" spans="1:16" x14ac:dyDescent="0.35">
      <c r="A175" s="39">
        <v>34</v>
      </c>
      <c r="B175" t="s">
        <v>28</v>
      </c>
      <c r="C175" s="39">
        <v>1024</v>
      </c>
      <c r="D175">
        <v>8</v>
      </c>
      <c r="E175">
        <v>4.4559230973487678E-2</v>
      </c>
      <c r="F175">
        <v>3.9122135937532221E-2</v>
      </c>
      <c r="G175">
        <v>5.4451692391328674E-2</v>
      </c>
      <c r="H175">
        <v>2.9274598837218946E-2</v>
      </c>
      <c r="I175">
        <v>2.866209132661814E-3</v>
      </c>
      <c r="J175" s="39">
        <v>113</v>
      </c>
      <c r="K175" s="39">
        <v>128</v>
      </c>
      <c r="L175" s="39">
        <v>92</v>
      </c>
      <c r="M175" s="39">
        <v>172</v>
      </c>
      <c r="N175" s="39">
        <v>1749</v>
      </c>
      <c r="O175" s="39" t="s">
        <v>456</v>
      </c>
      <c r="P175" s="39">
        <v>320512</v>
      </c>
    </row>
    <row r="176" spans="1:16" x14ac:dyDescent="0.35">
      <c r="A176" s="39">
        <v>66</v>
      </c>
      <c r="B176" t="s">
        <v>29</v>
      </c>
      <c r="C176" s="39">
        <v>1024</v>
      </c>
      <c r="D176">
        <v>8</v>
      </c>
      <c r="E176">
        <v>5.9364470588180292E-2</v>
      </c>
      <c r="F176">
        <v>5.6646414606843741E-2</v>
      </c>
      <c r="G176">
        <v>6.2281138271727182E-2</v>
      </c>
      <c r="H176">
        <v>4.5097736036090331E-2</v>
      </c>
      <c r="I176">
        <v>3.0562347188264061E-3</v>
      </c>
      <c r="J176" s="39">
        <v>85</v>
      </c>
      <c r="K176" s="39">
        <v>89</v>
      </c>
      <c r="L176" s="39">
        <v>81</v>
      </c>
      <c r="M176" s="39">
        <v>111</v>
      </c>
      <c r="N176" s="39">
        <v>1636</v>
      </c>
      <c r="O176" s="39" t="s">
        <v>457</v>
      </c>
      <c r="P176" s="39">
        <v>582656</v>
      </c>
    </row>
    <row r="177" spans="1:16" x14ac:dyDescent="0.35">
      <c r="A177" s="39">
        <v>130</v>
      </c>
      <c r="B177" t="s">
        <v>30</v>
      </c>
      <c r="C177" s="39">
        <v>1024</v>
      </c>
      <c r="D177">
        <v>8</v>
      </c>
      <c r="E177">
        <v>8.6934553448498195E-2</v>
      </c>
      <c r="F177">
        <v>8.5650333898414269E-2</v>
      </c>
      <c r="G177">
        <v>6.8696980821909642E-2</v>
      </c>
      <c r="H177">
        <v>8.0981717741862316E-2</v>
      </c>
      <c r="I177">
        <v>3.271208171059969E-3</v>
      </c>
      <c r="J177" s="39">
        <v>58</v>
      </c>
      <c r="K177" s="39">
        <v>59</v>
      </c>
      <c r="L177" s="39">
        <v>73</v>
      </c>
      <c r="M177" s="39">
        <v>62</v>
      </c>
      <c r="N177" s="39">
        <v>1556</v>
      </c>
      <c r="O177" s="39" t="s">
        <v>458</v>
      </c>
      <c r="P177" s="39">
        <v>1106944</v>
      </c>
    </row>
    <row r="178" spans="1:16" x14ac:dyDescent="0.35">
      <c r="A178" s="39">
        <v>258</v>
      </c>
      <c r="B178" t="s">
        <v>31</v>
      </c>
      <c r="C178" s="39">
        <v>1024</v>
      </c>
      <c r="D178">
        <v>8</v>
      </c>
      <c r="E178">
        <v>0.14646491428554456</v>
      </c>
      <c r="F178">
        <v>0.14596018571423233</v>
      </c>
      <c r="G178">
        <v>8.3531578333349898E-2</v>
      </c>
      <c r="H178">
        <v>0.15027181176479001</v>
      </c>
      <c r="I178">
        <v>5.5465632161650052E-3</v>
      </c>
      <c r="J178" s="39">
        <v>35</v>
      </c>
      <c r="K178" s="39">
        <v>35</v>
      </c>
      <c r="L178" s="39">
        <v>60</v>
      </c>
      <c r="M178" s="39">
        <v>34</v>
      </c>
      <c r="N178" s="39">
        <v>902</v>
      </c>
      <c r="O178" s="39" t="s">
        <v>459</v>
      </c>
      <c r="P178" s="39">
        <v>2155520</v>
      </c>
    </row>
    <row r="179" spans="1:16" x14ac:dyDescent="0.35">
      <c r="A179" s="39">
        <v>514</v>
      </c>
      <c r="B179" t="s">
        <v>32</v>
      </c>
      <c r="C179" s="39">
        <v>1024</v>
      </c>
      <c r="D179">
        <v>8</v>
      </c>
      <c r="E179">
        <v>0.25826641999956335</v>
      </c>
      <c r="F179">
        <v>0.25065528000050108</v>
      </c>
      <c r="G179">
        <v>0.10258105918361178</v>
      </c>
      <c r="H179">
        <v>0.28093264999996692</v>
      </c>
      <c r="I179">
        <v>1.0118342950734396E-2</v>
      </c>
      <c r="J179" s="39">
        <v>20</v>
      </c>
      <c r="K179" s="39">
        <v>20</v>
      </c>
      <c r="L179" s="39">
        <v>49</v>
      </c>
      <c r="M179" s="39">
        <v>18</v>
      </c>
      <c r="N179" s="39">
        <v>507</v>
      </c>
      <c r="O179" s="39" t="s">
        <v>460</v>
      </c>
      <c r="P179" s="39">
        <v>4252672</v>
      </c>
    </row>
    <row r="180" spans="1:16" x14ac:dyDescent="0.35">
      <c r="A180" s="39">
        <v>1026</v>
      </c>
      <c r="B180" t="s">
        <v>33</v>
      </c>
      <c r="C180" s="39">
        <v>1024</v>
      </c>
      <c r="D180">
        <v>8</v>
      </c>
      <c r="E180">
        <v>0.48375008181822277</v>
      </c>
      <c r="F180">
        <v>0.4725308636354219</v>
      </c>
      <c r="G180">
        <v>0.21559962499971638</v>
      </c>
      <c r="H180">
        <v>0.56316710000101011</v>
      </c>
      <c r="I180">
        <v>1.3891667127609253E-2</v>
      </c>
      <c r="J180" s="39">
        <v>11</v>
      </c>
      <c r="K180" s="39">
        <v>11</v>
      </c>
      <c r="L180" s="39">
        <v>24</v>
      </c>
      <c r="M180" s="39">
        <v>9</v>
      </c>
      <c r="N180" s="39">
        <v>360</v>
      </c>
      <c r="O180" s="39" t="s">
        <v>461</v>
      </c>
      <c r="P180" s="39">
        <v>8446976</v>
      </c>
    </row>
    <row r="181" spans="1:16" x14ac:dyDescent="0.35">
      <c r="A181" s="39">
        <v>2050</v>
      </c>
      <c r="B181" t="s">
        <v>34</v>
      </c>
      <c r="C181" s="39">
        <v>1024</v>
      </c>
      <c r="D181">
        <v>8</v>
      </c>
      <c r="E181">
        <v>0.93732011666725157</v>
      </c>
      <c r="F181">
        <v>0.91837723333204246</v>
      </c>
      <c r="G181">
        <v>0.66739249999955064</v>
      </c>
      <c r="H181">
        <v>1.1263910599984228</v>
      </c>
      <c r="I181">
        <v>2.1743478982344917E-2</v>
      </c>
      <c r="J181" s="39">
        <v>6</v>
      </c>
      <c r="K181" s="39">
        <v>6</v>
      </c>
      <c r="L181" s="39">
        <v>8</v>
      </c>
      <c r="M181" s="39">
        <v>5</v>
      </c>
      <c r="N181" s="39">
        <v>230</v>
      </c>
      <c r="O181" s="39" t="s">
        <v>462</v>
      </c>
      <c r="P181" s="39">
        <v>16835584</v>
      </c>
    </row>
    <row r="182" spans="1:16" x14ac:dyDescent="0.35">
      <c r="A182" s="39">
        <v>4098</v>
      </c>
      <c r="B182" t="s">
        <v>35</v>
      </c>
      <c r="C182" s="39">
        <v>1024</v>
      </c>
      <c r="D182">
        <v>8</v>
      </c>
      <c r="E182">
        <v>1.8890639666691034</v>
      </c>
      <c r="F182">
        <v>1.8310705999998997</v>
      </c>
      <c r="G182">
        <v>2.3049906333326362</v>
      </c>
      <c r="H182">
        <v>2.6335487499964074</v>
      </c>
      <c r="I182">
        <v>4.6444444744675246E-2</v>
      </c>
      <c r="J182" s="39">
        <v>3</v>
      </c>
      <c r="K182" s="39">
        <v>3</v>
      </c>
      <c r="L182" s="39">
        <v>3</v>
      </c>
      <c r="M182" s="39">
        <v>2</v>
      </c>
      <c r="N182" s="39">
        <v>108</v>
      </c>
      <c r="O182" s="39" t="s">
        <v>463</v>
      </c>
      <c r="P182" s="39">
        <v>33612800</v>
      </c>
    </row>
    <row r="183" spans="1:16" x14ac:dyDescent="0.35">
      <c r="A183" s="39">
        <v>8194</v>
      </c>
      <c r="B183" t="s">
        <v>36</v>
      </c>
      <c r="C183" s="39">
        <v>1024</v>
      </c>
      <c r="D183">
        <v>8</v>
      </c>
      <c r="E183">
        <v>3.9257716000065557</v>
      </c>
      <c r="F183">
        <v>3.9453989500034368</v>
      </c>
      <c r="G183">
        <v>9.2041736000101082</v>
      </c>
      <c r="H183">
        <v>5.1185378000009223</v>
      </c>
      <c r="I183">
        <v>9.0999999216624675E-2</v>
      </c>
      <c r="J183" s="39">
        <v>2</v>
      </c>
      <c r="K183" s="39">
        <v>2</v>
      </c>
      <c r="L183" s="39">
        <v>1</v>
      </c>
      <c r="M183" s="39">
        <v>2</v>
      </c>
      <c r="N183" s="39">
        <v>56</v>
      </c>
      <c r="O183" s="39" t="s">
        <v>464</v>
      </c>
      <c r="P183" s="39">
        <v>67167232</v>
      </c>
    </row>
    <row r="184" spans="1:16" x14ac:dyDescent="0.35">
      <c r="A184" s="39">
        <v>16386</v>
      </c>
      <c r="B184" t="s">
        <v>37</v>
      </c>
      <c r="C184" s="39">
        <v>1024</v>
      </c>
      <c r="D184">
        <v>8</v>
      </c>
      <c r="E184">
        <v>9.4440240999974776</v>
      </c>
      <c r="F184">
        <v>11.459597499997471</v>
      </c>
      <c r="G184">
        <v>53.002139000003808</v>
      </c>
      <c r="H184">
        <v>13.189603799997712</v>
      </c>
      <c r="I184">
        <v>0.74888888994852698</v>
      </c>
      <c r="J184" s="39">
        <v>1</v>
      </c>
      <c r="K184" s="39">
        <v>1</v>
      </c>
      <c r="L184" s="39">
        <v>1</v>
      </c>
      <c r="M184" s="39">
        <v>1</v>
      </c>
      <c r="N184" s="39">
        <v>9</v>
      </c>
      <c r="O184" s="39" t="s">
        <v>465</v>
      </c>
      <c r="P184" s="39">
        <v>134276096</v>
      </c>
    </row>
    <row r="185" spans="1:16" x14ac:dyDescent="0.35">
      <c r="J185" s="39"/>
      <c r="K185" s="39"/>
      <c r="L185" s="39"/>
      <c r="M185" s="39"/>
      <c r="N185" s="39"/>
    </row>
    <row r="186" spans="1:16" x14ac:dyDescent="0.35">
      <c r="J186" s="39"/>
      <c r="K186" s="39"/>
      <c r="L186" s="39"/>
      <c r="M186" s="39"/>
      <c r="N186" s="39"/>
    </row>
    <row r="187" spans="1:16" x14ac:dyDescent="0.35">
      <c r="J187" s="39"/>
      <c r="K187" s="39"/>
      <c r="L187" s="39"/>
      <c r="M187" s="39"/>
      <c r="N187" s="39"/>
      <c r="P187" s="39"/>
    </row>
    <row r="188" spans="1:16" x14ac:dyDescent="0.35">
      <c r="J188" s="39"/>
      <c r="K188" s="39"/>
      <c r="L188" s="39"/>
      <c r="M188" s="39"/>
      <c r="N188" s="39"/>
    </row>
    <row r="189" spans="1:16" x14ac:dyDescent="0.35">
      <c r="J189" s="39"/>
      <c r="K189" s="39"/>
      <c r="L189" s="39"/>
      <c r="M189" s="39"/>
      <c r="N189" s="39"/>
    </row>
    <row r="190" spans="1:16" x14ac:dyDescent="0.35">
      <c r="J190" s="39"/>
      <c r="K190" s="39"/>
      <c r="L190" s="39"/>
      <c r="M190" s="39"/>
      <c r="N190" s="39"/>
    </row>
    <row r="191" spans="1:16" x14ac:dyDescent="0.35">
      <c r="J191" s="39"/>
      <c r="K191" s="39"/>
      <c r="L191" s="39"/>
      <c r="M191" s="39"/>
      <c r="N191" s="39"/>
    </row>
    <row r="192" spans="1:16" x14ac:dyDescent="0.35">
      <c r="J192" s="39"/>
      <c r="K192" s="39"/>
      <c r="L192" s="39"/>
      <c r="M192" s="39"/>
      <c r="N192" s="39"/>
    </row>
    <row r="193" spans="10:14" x14ac:dyDescent="0.35">
      <c r="J193" s="39"/>
      <c r="K193" s="39"/>
      <c r="L193" s="39"/>
      <c r="M193" s="39"/>
      <c r="N193" s="39"/>
    </row>
    <row r="194" spans="10:14" x14ac:dyDescent="0.35">
      <c r="J194" s="39"/>
      <c r="K194" s="39"/>
      <c r="L194" s="39"/>
      <c r="M194" s="39"/>
      <c r="N194" s="39"/>
    </row>
    <row r="195" spans="10:14" x14ac:dyDescent="0.35">
      <c r="J195" s="39"/>
      <c r="K195" s="39"/>
      <c r="L195" s="39"/>
      <c r="M195" s="39"/>
      <c r="N195" s="39"/>
    </row>
    <row r="196" spans="10:14" x14ac:dyDescent="0.35">
      <c r="J196" s="39"/>
      <c r="K196" s="39"/>
      <c r="L196" s="39"/>
      <c r="M196" s="39"/>
      <c r="N196" s="39"/>
    </row>
    <row r="197" spans="10:14" x14ac:dyDescent="0.35">
      <c r="J197" s="39"/>
      <c r="K197" s="39"/>
      <c r="L197" s="39"/>
      <c r="M197" s="39"/>
      <c r="N197" s="39"/>
    </row>
    <row r="198" spans="10:14" x14ac:dyDescent="0.35">
      <c r="J198" s="39"/>
      <c r="K198" s="39"/>
      <c r="L198" s="39"/>
      <c r="M198" s="39"/>
      <c r="N198" s="39"/>
    </row>
    <row r="199" spans="10:14" x14ac:dyDescent="0.35">
      <c r="J199" s="39"/>
      <c r="K199" s="39"/>
      <c r="L199" s="39"/>
      <c r="M199" s="39"/>
      <c r="N199" s="39"/>
    </row>
    <row r="200" spans="10:14" x14ac:dyDescent="0.35">
      <c r="J200" s="39"/>
      <c r="K200" s="39"/>
      <c r="L200" s="39"/>
      <c r="M200" s="39"/>
      <c r="N200" s="39"/>
    </row>
    <row r="201" spans="10:14" x14ac:dyDescent="0.35">
      <c r="J201" s="39"/>
      <c r="K201" s="39"/>
      <c r="L201" s="39"/>
      <c r="M201" s="39"/>
      <c r="N201" s="39"/>
    </row>
    <row r="202" spans="10:14" x14ac:dyDescent="0.35">
      <c r="J202" s="39"/>
      <c r="K202" s="39"/>
      <c r="L202" s="39"/>
      <c r="M202" s="39"/>
      <c r="N202" s="39"/>
    </row>
    <row r="203" spans="10:14" x14ac:dyDescent="0.35">
      <c r="J203" s="39"/>
      <c r="K203" s="39"/>
      <c r="L203" s="39"/>
      <c r="M203" s="39"/>
      <c r="N203" s="39"/>
    </row>
    <row r="204" spans="10:14" x14ac:dyDescent="0.35">
      <c r="J204" s="39"/>
      <c r="K204" s="39"/>
      <c r="L204" s="39"/>
      <c r="M204" s="39"/>
      <c r="N204" s="39"/>
    </row>
    <row r="205" spans="10:14" x14ac:dyDescent="0.35">
      <c r="J205" s="39"/>
      <c r="K205" s="39"/>
      <c r="L205" s="39"/>
      <c r="M205" s="39"/>
      <c r="N205" s="39"/>
    </row>
    <row r="206" spans="10:14" x14ac:dyDescent="0.35">
      <c r="J206" s="39"/>
      <c r="K206" s="39"/>
      <c r="L206" s="39"/>
      <c r="M206" s="39"/>
      <c r="N206" s="39"/>
    </row>
    <row r="207" spans="10:14" x14ac:dyDescent="0.35">
      <c r="J207" s="39"/>
      <c r="K207" s="39"/>
      <c r="L207" s="39"/>
      <c r="M207" s="39"/>
      <c r="N207" s="39"/>
    </row>
    <row r="208" spans="10:14" x14ac:dyDescent="0.35">
      <c r="J208" s="39"/>
      <c r="K208" s="39"/>
      <c r="L208" s="39"/>
      <c r="M208" s="39"/>
      <c r="N208" s="39"/>
    </row>
    <row r="209" spans="10:14" x14ac:dyDescent="0.35">
      <c r="J209" s="39"/>
      <c r="K209" s="39"/>
      <c r="L209" s="39"/>
      <c r="M209" s="39"/>
      <c r="N209" s="39"/>
    </row>
    <row r="210" spans="10:14" x14ac:dyDescent="0.35">
      <c r="J210" s="39"/>
      <c r="K210" s="39"/>
      <c r="L210" s="39"/>
      <c r="M210" s="39"/>
      <c r="N210" s="39"/>
    </row>
    <row r="211" spans="10:14" x14ac:dyDescent="0.35">
      <c r="J211" s="39"/>
      <c r="K211" s="39"/>
      <c r="L211" s="39"/>
      <c r="M211" s="39"/>
      <c r="N211" s="39"/>
    </row>
    <row r="212" spans="10:14" x14ac:dyDescent="0.35">
      <c r="J212" s="39"/>
      <c r="K212" s="39"/>
      <c r="L212" s="39"/>
      <c r="M212" s="39"/>
      <c r="N212" s="39"/>
    </row>
    <row r="213" spans="10:14" x14ac:dyDescent="0.35">
      <c r="J213" s="39"/>
      <c r="K213" s="39"/>
      <c r="L213" s="39"/>
      <c r="M213" s="39"/>
      <c r="N213" s="39"/>
    </row>
    <row r="214" spans="10:14" x14ac:dyDescent="0.35">
      <c r="J214" s="39"/>
      <c r="K214" s="39"/>
      <c r="L214" s="39"/>
      <c r="M214" s="39"/>
      <c r="N214" s="39"/>
    </row>
    <row r="215" spans="10:14" x14ac:dyDescent="0.35">
      <c r="J215" s="39"/>
      <c r="K215" s="39"/>
      <c r="L215" s="39"/>
      <c r="M215" s="39"/>
      <c r="N215" s="39"/>
    </row>
    <row r="216" spans="10:14" x14ac:dyDescent="0.35">
      <c r="J216" s="39"/>
      <c r="K216" s="39"/>
      <c r="L216" s="39"/>
      <c r="M216" s="39"/>
      <c r="N216" s="39"/>
    </row>
    <row r="217" spans="10:14" x14ac:dyDescent="0.35">
      <c r="J217" s="39"/>
      <c r="K217" s="39"/>
      <c r="L217" s="39"/>
      <c r="M217" s="39"/>
      <c r="N217" s="39"/>
    </row>
    <row r="218" spans="10:14" x14ac:dyDescent="0.35">
      <c r="J218" s="39"/>
      <c r="K218" s="39"/>
      <c r="L218" s="39"/>
      <c r="M218" s="39"/>
      <c r="N218" s="39"/>
    </row>
    <row r="219" spans="10:14" x14ac:dyDescent="0.35">
      <c r="J219" s="39"/>
      <c r="K219" s="39"/>
      <c r="L219" s="39"/>
      <c r="M219" s="39"/>
      <c r="N219" s="39"/>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5537" r:id="rId4" name="Button 1">
              <controlPr defaultSize="0" print="0" autoFill="0" autoPict="0" macro="[0]!RunSpeedTests">
                <anchor moveWithCells="1" sizeWithCells="1">
                  <from>
                    <xdr:col>5</xdr:col>
                    <xdr:colOff>1066800</xdr:colOff>
                    <xdr:row>1</xdr:row>
                    <xdr:rowOff>304800</xdr:rowOff>
                  </from>
                  <to>
                    <xdr:col>6</xdr:col>
                    <xdr:colOff>990600</xdr:colOff>
                    <xdr:row>4</xdr:row>
                    <xdr:rowOff>133350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Performance6"/>
  <dimension ref="A2:L36"/>
  <sheetViews>
    <sheetView showGridLines="0" showRowColHeaders="0" zoomScaleNormal="100" workbookViewId="0">
      <pane ySplit="5" topLeftCell="A6" activePane="bottomLeft" state="frozen"/>
      <selection pane="bottomLeft"/>
    </sheetView>
  </sheetViews>
  <sheetFormatPr defaultColWidth="9.1796875" defaultRowHeight="14.5" x14ac:dyDescent="0.35"/>
  <cols>
    <col min="1" max="1" width="10.1796875" bestFit="1" customWidth="1"/>
    <col min="2" max="2" width="16" bestFit="1" customWidth="1"/>
    <col min="3" max="3" width="9.1796875" bestFit="1" customWidth="1"/>
    <col min="4" max="4" width="8.1796875" bestFit="1" customWidth="1"/>
    <col min="5" max="5" width="11.81640625" bestFit="1" customWidth="1"/>
    <col min="6" max="6" width="15.1796875" bestFit="1" customWidth="1"/>
    <col min="7" max="7" width="16.453125" customWidth="1"/>
    <col min="8" max="8" width="11.1796875" bestFit="1" customWidth="1"/>
    <col min="9" max="9" width="11" bestFit="1" customWidth="1"/>
    <col min="10" max="10" width="14.1796875" bestFit="1" customWidth="1"/>
    <col min="11" max="11" width="25.453125" customWidth="1"/>
    <col min="12" max="12" width="11.54296875" bestFit="1" customWidth="1"/>
  </cols>
  <sheetData>
    <row r="2" spans="1:12" ht="28.5" x14ac:dyDescent="0.65">
      <c r="A2" s="1" t="s">
        <v>203</v>
      </c>
    </row>
    <row r="3" spans="1:12" x14ac:dyDescent="0.35">
      <c r="L3" s="39"/>
    </row>
    <row r="5" spans="1:12" x14ac:dyDescent="0.35">
      <c r="A5" s="10" t="s">
        <v>655</v>
      </c>
      <c r="K5" s="10" t="s">
        <v>653</v>
      </c>
    </row>
    <row r="6" spans="1:12" ht="43.5" x14ac:dyDescent="0.35">
      <c r="K6" s="67" t="s">
        <v>654</v>
      </c>
    </row>
    <row r="7" spans="1:12" ht="43.5" x14ac:dyDescent="0.35">
      <c r="A7" s="8" t="s">
        <v>2</v>
      </c>
      <c r="B7" s="8" t="s">
        <v>3</v>
      </c>
      <c r="C7" s="8" t="s">
        <v>4</v>
      </c>
      <c r="D7" s="57" t="s">
        <v>652</v>
      </c>
      <c r="E7" s="9" t="s">
        <v>620</v>
      </c>
      <c r="F7" s="9" t="s">
        <v>336</v>
      </c>
      <c r="G7" s="9" t="s">
        <v>629</v>
      </c>
      <c r="H7" s="9" t="str" cm="1">
        <f t="array" aca="1" ref="H7:J7" ca="1">"NCalls"&amp;CHAR(10)&amp;E7:G7</f>
        <v>NCalls
CSVRead
v0.14</v>
      </c>
      <c r="I7" s="9" t="str">
        <f ca="1"/>
        <v>NCalls
sdkn104
v1.9</v>
      </c>
      <c r="J7" s="9" t="str">
        <f ca="1"/>
        <v>NCalls
ArrayFromCSVfile</v>
      </c>
      <c r="K7" s="8" t="s">
        <v>6</v>
      </c>
      <c r="L7" s="8" t="s">
        <v>7</v>
      </c>
    </row>
    <row r="8" spans="1:12" x14ac:dyDescent="0.35">
      <c r="A8">
        <f ca="1">LEN(B8)</f>
        <v>1</v>
      </c>
      <c r="B8" t="s">
        <v>8</v>
      </c>
      <c r="C8" s="39">
        <v>1</v>
      </c>
      <c r="D8">
        <v>1</v>
      </c>
      <c r="E8">
        <v>1.7644801248840853E-4</v>
      </c>
      <c r="F8">
        <v>1.1477924232639978E-4</v>
      </c>
      <c r="G8">
        <v>1.1355474123241447E-4</v>
      </c>
      <c r="H8" s="39">
        <v>5471</v>
      </c>
      <c r="I8" s="39">
        <v>8255</v>
      </c>
      <c r="J8" s="39">
        <v>8340</v>
      </c>
      <c r="K8" s="42" t="s">
        <v>339</v>
      </c>
      <c r="L8" s="39">
        <v>3</v>
      </c>
    </row>
    <row r="9" spans="1:12" x14ac:dyDescent="0.35">
      <c r="A9">
        <f t="shared" ref="A9:A21" ca="1" si="0">LEN(B9)</f>
        <v>1</v>
      </c>
      <c r="B9" t="s">
        <v>8</v>
      </c>
      <c r="C9" s="39">
        <v>2</v>
      </c>
      <c r="D9">
        <f ca="1">D8*2</f>
        <v>2</v>
      </c>
      <c r="E9">
        <v>1.8445118421340419E-4</v>
      </c>
      <c r="F9">
        <v>1.20630134380587E-4</v>
      </c>
      <c r="G9">
        <v>1.1550345418980276E-4</v>
      </c>
      <c r="H9" s="39">
        <v>5241</v>
      </c>
      <c r="I9" s="39">
        <v>7875</v>
      </c>
      <c r="J9" s="39">
        <v>8206</v>
      </c>
      <c r="K9" s="43" t="s">
        <v>639</v>
      </c>
      <c r="L9" s="39">
        <v>10</v>
      </c>
    </row>
    <row r="10" spans="1:12" x14ac:dyDescent="0.35">
      <c r="A10">
        <f t="shared" ca="1" si="0"/>
        <v>1</v>
      </c>
      <c r="B10" t="s">
        <v>8</v>
      </c>
      <c r="C10" s="39">
        <v>4</v>
      </c>
      <c r="D10">
        <f t="shared" ref="C10:D16" ca="1" si="1">D9*2</f>
        <v>4</v>
      </c>
      <c r="E10">
        <v>2.0120135983347796E-4</v>
      </c>
      <c r="F10">
        <v>1.3190786813201488E-4</v>
      </c>
      <c r="G10">
        <v>1.2532129681308855E-4</v>
      </c>
      <c r="H10" s="39">
        <v>4818</v>
      </c>
      <c r="I10" s="39">
        <v>7233</v>
      </c>
      <c r="J10" s="39">
        <v>7595</v>
      </c>
      <c r="K10" s="43" t="s">
        <v>640</v>
      </c>
      <c r="L10" s="39">
        <v>36</v>
      </c>
    </row>
    <row r="11" spans="1:12" x14ac:dyDescent="0.35">
      <c r="A11">
        <f t="shared" ca="1" si="0"/>
        <v>1</v>
      </c>
      <c r="B11" t="s">
        <v>8</v>
      </c>
      <c r="C11" s="39">
        <v>8</v>
      </c>
      <c r="D11">
        <f t="shared" ca="1" si="1"/>
        <v>8</v>
      </c>
      <c r="E11">
        <v>2.7148083755594495E-4</v>
      </c>
      <c r="F11">
        <v>1.7899621343273755E-4</v>
      </c>
      <c r="G11">
        <v>1.5881782411461212E-4</v>
      </c>
      <c r="H11" s="39">
        <v>3600</v>
      </c>
      <c r="I11" s="39">
        <v>5396</v>
      </c>
      <c r="J11" s="39">
        <v>6055</v>
      </c>
      <c r="K11" s="43" t="s">
        <v>641</v>
      </c>
      <c r="L11" s="39">
        <v>136</v>
      </c>
    </row>
    <row r="12" spans="1:12" x14ac:dyDescent="0.35">
      <c r="A12">
        <f t="shared" ca="1" si="0"/>
        <v>1</v>
      </c>
      <c r="B12" t="s">
        <v>8</v>
      </c>
      <c r="C12" s="39">
        <v>16</v>
      </c>
      <c r="D12">
        <f t="shared" ca="1" si="1"/>
        <v>16</v>
      </c>
      <c r="E12">
        <v>5.3517332450247362E-4</v>
      </c>
      <c r="F12">
        <v>3.5523165980093049E-4</v>
      </c>
      <c r="G12">
        <v>2.8731259291933111E-4</v>
      </c>
      <c r="H12" s="39">
        <v>1847</v>
      </c>
      <c r="I12" s="39">
        <v>2766</v>
      </c>
      <c r="J12" s="39">
        <v>3406</v>
      </c>
      <c r="K12" s="43" t="s">
        <v>642</v>
      </c>
      <c r="L12" s="39">
        <v>528</v>
      </c>
    </row>
    <row r="13" spans="1:12" x14ac:dyDescent="0.35">
      <c r="A13">
        <f t="shared" ca="1" si="0"/>
        <v>1</v>
      </c>
      <c r="B13" t="s">
        <v>8</v>
      </c>
      <c r="C13" s="39">
        <v>32</v>
      </c>
      <c r="D13">
        <f t="shared" ca="1" si="1"/>
        <v>32</v>
      </c>
      <c r="E13">
        <v>1.6377223616258511E-3</v>
      </c>
      <c r="F13">
        <v>1.0567130646882592E-3</v>
      </c>
      <c r="G13">
        <v>8.0562709368125823E-4</v>
      </c>
      <c r="H13" s="39">
        <v>609</v>
      </c>
      <c r="I13" s="39">
        <v>941</v>
      </c>
      <c r="J13" s="39">
        <v>1232</v>
      </c>
      <c r="K13" s="43" t="s">
        <v>643</v>
      </c>
      <c r="L13" s="39">
        <v>2080</v>
      </c>
    </row>
    <row r="14" spans="1:12" x14ac:dyDescent="0.35">
      <c r="A14">
        <f t="shared" ca="1" si="0"/>
        <v>1</v>
      </c>
      <c r="B14" t="s">
        <v>8</v>
      </c>
      <c r="C14">
        <f t="shared" ca="1" si="1"/>
        <v>64</v>
      </c>
      <c r="D14">
        <f t="shared" ca="1" si="1"/>
        <v>64</v>
      </c>
      <c r="E14">
        <v>6.4179169871830775E-3</v>
      </c>
      <c r="F14">
        <v>3.8925967586751014E-3</v>
      </c>
      <c r="G14">
        <v>2.9890384826220711E-3</v>
      </c>
      <c r="H14" s="39">
        <v>156</v>
      </c>
      <c r="I14" s="39">
        <v>257</v>
      </c>
      <c r="J14" s="39">
        <v>334</v>
      </c>
      <c r="K14" s="43" t="s">
        <v>644</v>
      </c>
      <c r="L14" s="39">
        <v>8256</v>
      </c>
    </row>
    <row r="15" spans="1:12" x14ac:dyDescent="0.35">
      <c r="A15">
        <f t="shared" ca="1" si="0"/>
        <v>1</v>
      </c>
      <c r="B15" t="s">
        <v>8</v>
      </c>
      <c r="C15">
        <f t="shared" ca="1" si="1"/>
        <v>128</v>
      </c>
      <c r="D15">
        <f t="shared" ca="1" si="1"/>
        <v>128</v>
      </c>
      <c r="E15">
        <v>2.3822850409788418E-2</v>
      </c>
      <c r="F15">
        <v>1.5324832721456415E-2</v>
      </c>
      <c r="G15">
        <v>1.1657537619151665E-2</v>
      </c>
      <c r="H15" s="39">
        <v>43</v>
      </c>
      <c r="I15" s="39">
        <v>66</v>
      </c>
      <c r="J15" s="39">
        <v>86</v>
      </c>
      <c r="K15" s="43" t="s">
        <v>645</v>
      </c>
      <c r="L15" s="39">
        <v>32896</v>
      </c>
    </row>
    <row r="16" spans="1:12" x14ac:dyDescent="0.35">
      <c r="A16">
        <f t="shared" ca="1" si="0"/>
        <v>1</v>
      </c>
      <c r="B16" t="s">
        <v>8</v>
      </c>
      <c r="C16">
        <f t="shared" ca="1" si="1"/>
        <v>256</v>
      </c>
      <c r="D16">
        <f t="shared" ca="1" si="1"/>
        <v>256</v>
      </c>
      <c r="E16">
        <v>9.599932969180576E-2</v>
      </c>
      <c r="F16">
        <v>6.6397720031857024E-2</v>
      </c>
      <c r="G16">
        <v>5.0958153781941511E-2</v>
      </c>
      <c r="H16" s="39">
        <v>11</v>
      </c>
      <c r="I16" s="39">
        <v>16</v>
      </c>
      <c r="J16" s="39">
        <v>20</v>
      </c>
      <c r="K16" s="43" t="s">
        <v>646</v>
      </c>
      <c r="L16" s="39">
        <v>131328</v>
      </c>
    </row>
    <row r="17" spans="1:12" x14ac:dyDescent="0.35">
      <c r="A17">
        <f t="shared" ref="A17:A19" ca="1" si="2">LEN(B17)</f>
        <v>1</v>
      </c>
      <c r="B17" t="s">
        <v>8</v>
      </c>
      <c r="C17">
        <f t="shared" ref="C17:C21" ca="1" si="3">C16*2</f>
        <v>512</v>
      </c>
      <c r="D17">
        <f t="shared" ref="D17:D21" ca="1" si="4">D16*2</f>
        <v>512</v>
      </c>
      <c r="E17">
        <v>0.59267523878119599</v>
      </c>
      <c r="F17">
        <v>0.27987241378181554</v>
      </c>
      <c r="G17">
        <v>0.22796689878199891</v>
      </c>
      <c r="H17" s="39">
        <v>2</v>
      </c>
      <c r="I17" s="39">
        <v>4</v>
      </c>
      <c r="J17" s="39">
        <v>5</v>
      </c>
      <c r="K17" s="43" t="s">
        <v>647</v>
      </c>
      <c r="L17" s="39">
        <v>524800</v>
      </c>
    </row>
    <row r="18" spans="1:12" x14ac:dyDescent="0.35">
      <c r="A18">
        <f t="shared" ca="1" si="2"/>
        <v>1</v>
      </c>
      <c r="B18" t="s">
        <v>8</v>
      </c>
      <c r="C18">
        <f t="shared" ca="1" si="3"/>
        <v>1024</v>
      </c>
      <c r="D18">
        <f t="shared" ca="1" si="4"/>
        <v>1024</v>
      </c>
      <c r="E18">
        <v>1.6514603387830378</v>
      </c>
      <c r="F18">
        <v>1.2590950387883297</v>
      </c>
      <c r="G18">
        <v>1.1223542387805012</v>
      </c>
      <c r="H18" s="39">
        <v>1</v>
      </c>
      <c r="I18" s="39">
        <v>1</v>
      </c>
      <c r="J18" s="39">
        <v>1</v>
      </c>
      <c r="K18" s="43" t="s">
        <v>648</v>
      </c>
      <c r="L18" s="39">
        <v>2098176</v>
      </c>
    </row>
    <row r="19" spans="1:12" x14ac:dyDescent="0.35">
      <c r="A19">
        <f t="shared" ca="1" si="2"/>
        <v>1</v>
      </c>
      <c r="B19" t="s">
        <v>8</v>
      </c>
      <c r="C19">
        <f t="shared" ca="1" si="3"/>
        <v>2048</v>
      </c>
      <c r="D19">
        <f t="shared" ca="1" si="4"/>
        <v>2048</v>
      </c>
      <c r="E19">
        <v>7.7898979387744856</v>
      </c>
      <c r="F19">
        <v>6.1225244387813671</v>
      </c>
      <c r="G19">
        <v>5.2295692387768593</v>
      </c>
      <c r="H19" s="39">
        <v>1</v>
      </c>
      <c r="I19" s="39">
        <v>1</v>
      </c>
      <c r="J19" s="39">
        <v>1</v>
      </c>
      <c r="K19" s="43" t="s">
        <v>649</v>
      </c>
      <c r="L19" s="39">
        <v>8390656</v>
      </c>
    </row>
    <row r="20" spans="1:12" x14ac:dyDescent="0.35">
      <c r="A20">
        <f t="shared" ca="1" si="0"/>
        <v>1</v>
      </c>
      <c r="B20" t="s">
        <v>8</v>
      </c>
      <c r="C20">
        <f t="shared" ca="1" si="3"/>
        <v>4096</v>
      </c>
      <c r="D20">
        <f t="shared" ca="1" si="4"/>
        <v>4096</v>
      </c>
      <c r="E20">
        <v>32.304938438776702</v>
      </c>
      <c r="F20">
        <v>28.03440563877561</v>
      </c>
      <c r="G20">
        <v>26.263708238787189</v>
      </c>
      <c r="H20" s="39">
        <v>1</v>
      </c>
      <c r="I20" s="39">
        <v>1</v>
      </c>
      <c r="J20" s="39">
        <v>1</v>
      </c>
      <c r="K20" s="43" t="s">
        <v>650</v>
      </c>
      <c r="L20" s="39">
        <v>33558528</v>
      </c>
    </row>
    <row r="21" spans="1:12" x14ac:dyDescent="0.35">
      <c r="A21">
        <f t="shared" ca="1" si="0"/>
        <v>1</v>
      </c>
      <c r="B21" t="s">
        <v>8</v>
      </c>
      <c r="C21">
        <f t="shared" ca="1" si="3"/>
        <v>8192</v>
      </c>
      <c r="D21">
        <f t="shared" ca="1" si="4"/>
        <v>8192</v>
      </c>
      <c r="E21">
        <v>159.12672273879329</v>
      </c>
      <c r="F21">
        <v>156.65383093877503</v>
      </c>
      <c r="G21">
        <v>169.5070796387798</v>
      </c>
      <c r="H21" s="39">
        <v>1</v>
      </c>
      <c r="I21" s="39">
        <v>1</v>
      </c>
      <c r="J21" s="39">
        <v>1</v>
      </c>
      <c r="K21" s="43" t="s">
        <v>651</v>
      </c>
      <c r="L21" s="39">
        <v>134225920</v>
      </c>
    </row>
    <row r="36" spans="5:5" x14ac:dyDescent="0.35">
      <c r="E36" s="39"/>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8849" r:id="rId4" name="Button 1">
              <controlPr defaultSize="0" print="0" autoFill="0" autoPict="0" macro="[0]!RunSpeedTests">
                <anchor moveWithCells="1" sizeWithCells="1">
                  <from>
                    <xdr:col>4</xdr:col>
                    <xdr:colOff>666750</xdr:colOff>
                    <xdr:row>0</xdr:row>
                    <xdr:rowOff>76200</xdr:rowOff>
                  </from>
                  <to>
                    <xdr:col>5</xdr:col>
                    <xdr:colOff>819150</xdr:colOff>
                    <xdr:row>2</xdr:row>
                    <xdr:rowOff>76200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3B56AB-9196-40F8-A582-3889879FE6B1}">
  <sheetPr codeName="shPerformance4"/>
  <dimension ref="A1:N218"/>
  <sheetViews>
    <sheetView showGridLines="0" showRowColHeaders="0" zoomScaleNormal="100" workbookViewId="0">
      <pane ySplit="4" topLeftCell="A167" activePane="bottomLeft" state="frozen"/>
      <selection pane="bottomLeft"/>
    </sheetView>
  </sheetViews>
  <sheetFormatPr defaultColWidth="9.1796875" defaultRowHeight="14.5" x14ac:dyDescent="0.35"/>
  <cols>
    <col min="1" max="1" width="10.1796875" bestFit="1" customWidth="1"/>
    <col min="2" max="2" width="16" bestFit="1" customWidth="1"/>
    <col min="3" max="3" width="9.1796875" bestFit="1" customWidth="1"/>
    <col min="4" max="4" width="8.1796875" bestFit="1" customWidth="1"/>
    <col min="5" max="5" width="11.81640625" bestFit="1" customWidth="1"/>
    <col min="6" max="6" width="15.1796875" bestFit="1" customWidth="1"/>
    <col min="7" max="7" width="16.453125" bestFit="1" customWidth="1"/>
    <col min="8" max="8" width="16.453125" customWidth="1"/>
    <col min="9" max="9" width="11.1796875" bestFit="1" customWidth="1"/>
    <col min="10" max="10" width="11" bestFit="1" customWidth="1"/>
    <col min="11" max="11" width="14.1796875" bestFit="1" customWidth="1"/>
    <col min="12" max="12" width="18.81640625" bestFit="1" customWidth="1"/>
    <col min="13" max="13" width="25.453125" customWidth="1"/>
    <col min="14" max="14" width="11.54296875" bestFit="1" customWidth="1"/>
  </cols>
  <sheetData>
    <row r="1" spans="1:14" ht="28.5" x14ac:dyDescent="0.65">
      <c r="A1" s="1" t="s">
        <v>203</v>
      </c>
    </row>
    <row r="2" spans="1:14" x14ac:dyDescent="0.35">
      <c r="N2" s="39"/>
    </row>
    <row r="4" spans="1:14" x14ac:dyDescent="0.35">
      <c r="A4" s="10" t="s">
        <v>710</v>
      </c>
      <c r="M4" s="10" t="s">
        <v>494</v>
      </c>
    </row>
    <row r="5" spans="1:14" x14ac:dyDescent="0.35">
      <c r="M5" t="s">
        <v>466</v>
      </c>
    </row>
    <row r="6" spans="1:14" ht="43.5" x14ac:dyDescent="0.35">
      <c r="A6" s="8" t="s">
        <v>2</v>
      </c>
      <c r="B6" s="8" t="s">
        <v>3</v>
      </c>
      <c r="C6" s="8" t="s">
        <v>4</v>
      </c>
      <c r="D6" s="8" t="s">
        <v>5</v>
      </c>
      <c r="E6" s="9" t="s">
        <v>711</v>
      </c>
      <c r="F6" s="9" t="s">
        <v>336</v>
      </c>
      <c r="G6" s="9" t="s">
        <v>337</v>
      </c>
      <c r="H6" s="9" t="s">
        <v>338</v>
      </c>
      <c r="I6" s="9" t="str" cm="1">
        <f t="array" aca="1" ref="I6:L6" ca="1">"NCalls"&amp;CHAR(10)&amp;E6:H6</f>
        <v>NCalls
CSVRead
v0.17</v>
      </c>
      <c r="J6" s="9" t="str">
        <f ca="1"/>
        <v>NCalls
sdkn104
v1.9</v>
      </c>
      <c r="K6" s="9" t="str">
        <f ca="1"/>
        <v>NCalls
ws_garcia
v3.1.5</v>
      </c>
      <c r="L6" s="41" t="str">
        <f ca="1"/>
        <v>NCalls
CSV.jl
v0.8.5+</v>
      </c>
      <c r="M6" s="8" t="s">
        <v>6</v>
      </c>
      <c r="N6" s="8" t="s">
        <v>7</v>
      </c>
    </row>
    <row r="7" spans="1:14" x14ac:dyDescent="0.35">
      <c r="A7">
        <f ca="1">LEN(B7)</f>
        <v>1</v>
      </c>
      <c r="B7" t="s">
        <v>8</v>
      </c>
      <c r="C7" s="39">
        <v>1</v>
      </c>
      <c r="D7">
        <v>1</v>
      </c>
      <c r="E7">
        <v>1.7817903983107761E-4</v>
      </c>
      <c r="F7">
        <v>1.2341264543507341E-4</v>
      </c>
      <c r="G7">
        <v>1.7927058643657466E-3</v>
      </c>
      <c r="H7">
        <v>2.8204942129304768E-4</v>
      </c>
      <c r="I7" s="39">
        <v>27040</v>
      </c>
      <c r="J7" s="39">
        <v>38419</v>
      </c>
      <c r="K7" s="39">
        <v>2779</v>
      </c>
      <c r="L7" s="39">
        <v>17314</v>
      </c>
      <c r="M7" s="42" t="s">
        <v>339</v>
      </c>
      <c r="N7" s="39">
        <v>3</v>
      </c>
    </row>
    <row r="8" spans="1:14" x14ac:dyDescent="0.35">
      <c r="A8">
        <f t="shared" ref="A8:A28" ca="1" si="0">LEN(B8)</f>
        <v>1</v>
      </c>
      <c r="B8" t="s">
        <v>8</v>
      </c>
      <c r="C8" s="39">
        <v>2</v>
      </c>
      <c r="D8">
        <v>1</v>
      </c>
      <c r="E8">
        <v>1.8641350851971819E-4</v>
      </c>
      <c r="F8">
        <v>1.3589418601689469E-4</v>
      </c>
      <c r="G8">
        <v>1.8630959088156416E-3</v>
      </c>
      <c r="H8">
        <v>2.756240341540139E-4</v>
      </c>
      <c r="I8" s="39">
        <v>25887</v>
      </c>
      <c r="J8" s="39">
        <v>35057</v>
      </c>
      <c r="K8" s="39">
        <v>2675</v>
      </c>
      <c r="L8" s="39">
        <v>17708</v>
      </c>
      <c r="M8" s="43" t="s">
        <v>340</v>
      </c>
      <c r="N8" s="39">
        <v>6</v>
      </c>
    </row>
    <row r="9" spans="1:14" x14ac:dyDescent="0.35">
      <c r="A9">
        <f t="shared" ca="1" si="0"/>
        <v>1</v>
      </c>
      <c r="B9" t="s">
        <v>8</v>
      </c>
      <c r="C9" s="39">
        <v>4</v>
      </c>
      <c r="D9">
        <v>1</v>
      </c>
      <c r="E9">
        <v>1.9889355806087429E-4</v>
      </c>
      <c r="F9">
        <v>1.3341148964412584E-4</v>
      </c>
      <c r="G9">
        <v>1.9265161838858385E-3</v>
      </c>
      <c r="H9">
        <v>3.1815206779717438E-4</v>
      </c>
      <c r="I9" s="39">
        <v>24316</v>
      </c>
      <c r="J9" s="39">
        <v>35678</v>
      </c>
      <c r="K9" s="39">
        <v>2587</v>
      </c>
      <c r="L9" s="39">
        <v>15390</v>
      </c>
      <c r="M9" s="43" t="s">
        <v>341</v>
      </c>
      <c r="N9" s="39">
        <v>12</v>
      </c>
    </row>
    <row r="10" spans="1:14" x14ac:dyDescent="0.35">
      <c r="A10">
        <f t="shared" ca="1" si="0"/>
        <v>1</v>
      </c>
      <c r="B10" t="s">
        <v>8</v>
      </c>
      <c r="C10" s="39">
        <v>8</v>
      </c>
      <c r="D10">
        <v>1</v>
      </c>
      <c r="E10">
        <v>1.8921044667870166E-4</v>
      </c>
      <c r="F10">
        <v>1.3505491422953256E-4</v>
      </c>
      <c r="G10">
        <v>1.7876043140059464E-3</v>
      </c>
      <c r="H10">
        <v>2.8290257345709894E-4</v>
      </c>
      <c r="I10" s="39">
        <v>25519</v>
      </c>
      <c r="J10" s="39">
        <v>35264</v>
      </c>
      <c r="K10" s="39">
        <v>2787</v>
      </c>
      <c r="L10" s="39">
        <v>17263</v>
      </c>
      <c r="M10" s="43" t="s">
        <v>342</v>
      </c>
      <c r="N10" s="39">
        <v>24</v>
      </c>
    </row>
    <row r="11" spans="1:14" x14ac:dyDescent="0.35">
      <c r="A11">
        <f t="shared" ca="1" si="0"/>
        <v>1</v>
      </c>
      <c r="B11" t="s">
        <v>8</v>
      </c>
      <c r="C11" s="39">
        <v>16</v>
      </c>
      <c r="D11">
        <v>1</v>
      </c>
      <c r="E11">
        <v>2.0080499018169273E-4</v>
      </c>
      <c r="F11">
        <v>1.4456912777305005E-4</v>
      </c>
      <c r="G11">
        <v>1.7896550380589503E-3</v>
      </c>
      <c r="H11">
        <v>2.8564634053880622E-4</v>
      </c>
      <c r="I11" s="39">
        <v>24092</v>
      </c>
      <c r="J11" s="39">
        <v>33047</v>
      </c>
      <c r="K11" s="39">
        <v>2784</v>
      </c>
      <c r="L11" s="39">
        <v>17101</v>
      </c>
      <c r="M11" s="43" t="s">
        <v>343</v>
      </c>
      <c r="N11" s="39">
        <v>48</v>
      </c>
    </row>
    <row r="12" spans="1:14" x14ac:dyDescent="0.35">
      <c r="A12">
        <f t="shared" ca="1" si="0"/>
        <v>1</v>
      </c>
      <c r="B12" t="s">
        <v>8</v>
      </c>
      <c r="C12" s="39">
        <v>32</v>
      </c>
      <c r="D12">
        <v>1</v>
      </c>
      <c r="E12">
        <v>2.2139909764343492E-4</v>
      </c>
      <c r="F12">
        <v>1.6294365909167436E-4</v>
      </c>
      <c r="G12">
        <v>1.8496402768494213E-3</v>
      </c>
      <c r="H12">
        <v>2.8957963363449344E-4</v>
      </c>
      <c r="I12" s="39">
        <v>21918</v>
      </c>
      <c r="J12" s="39">
        <v>29468</v>
      </c>
      <c r="K12" s="39">
        <v>2694</v>
      </c>
      <c r="L12" s="39">
        <v>16874</v>
      </c>
      <c r="M12" s="43" t="s">
        <v>344</v>
      </c>
      <c r="N12" s="39">
        <v>96</v>
      </c>
    </row>
    <row r="13" spans="1:14" x14ac:dyDescent="0.35">
      <c r="A13">
        <f t="shared" ca="1" si="0"/>
        <v>1</v>
      </c>
      <c r="B13" t="s">
        <v>8</v>
      </c>
      <c r="C13" s="39">
        <v>64</v>
      </c>
      <c r="D13">
        <v>1</v>
      </c>
      <c r="E13">
        <v>2.6459320365158662E-4</v>
      </c>
      <c r="F13">
        <v>2.1605149801420085E-4</v>
      </c>
      <c r="G13">
        <v>2.4910289148692942E-3</v>
      </c>
      <c r="H13">
        <v>2.9570952346194774E-4</v>
      </c>
      <c r="I13" s="39">
        <v>18428</v>
      </c>
      <c r="J13" s="39">
        <v>22444</v>
      </c>
      <c r="K13" s="39">
        <v>2002</v>
      </c>
      <c r="L13" s="39">
        <v>16532</v>
      </c>
      <c r="M13" s="43" t="s">
        <v>345</v>
      </c>
      <c r="N13" s="39">
        <v>192</v>
      </c>
    </row>
    <row r="14" spans="1:14" x14ac:dyDescent="0.35">
      <c r="A14">
        <f t="shared" ca="1" si="0"/>
        <v>1</v>
      </c>
      <c r="B14" t="s">
        <v>8</v>
      </c>
      <c r="C14" s="39">
        <v>128</v>
      </c>
      <c r="D14">
        <v>1</v>
      </c>
      <c r="E14">
        <v>3.3588916431433782E-4</v>
      </c>
      <c r="F14">
        <v>2.7258363733940826E-4</v>
      </c>
      <c r="G14">
        <v>2.3556497648451807E-3</v>
      </c>
      <c r="H14">
        <v>2.9995779787224679E-4</v>
      </c>
      <c r="I14" s="39">
        <v>14594</v>
      </c>
      <c r="J14" s="39">
        <v>17901</v>
      </c>
      <c r="K14" s="39">
        <v>2117</v>
      </c>
      <c r="L14" s="39">
        <v>16303</v>
      </c>
      <c r="M14" s="43" t="s">
        <v>346</v>
      </c>
      <c r="N14" s="39">
        <v>384</v>
      </c>
    </row>
    <row r="15" spans="1:14" x14ac:dyDescent="0.35">
      <c r="A15">
        <f t="shared" ca="1" si="0"/>
        <v>1</v>
      </c>
      <c r="B15" t="s">
        <v>8</v>
      </c>
      <c r="C15" s="39">
        <v>256</v>
      </c>
      <c r="D15">
        <v>1</v>
      </c>
      <c r="E15">
        <v>4.7786483788365936E-4</v>
      </c>
      <c r="F15">
        <v>4.126247983906206E-4</v>
      </c>
      <c r="G15">
        <v>2.7838675636872568E-3</v>
      </c>
      <c r="H15">
        <v>2.8260088592059918E-4</v>
      </c>
      <c r="I15" s="39">
        <v>10318</v>
      </c>
      <c r="J15" s="39">
        <v>11923</v>
      </c>
      <c r="K15" s="39">
        <v>1792</v>
      </c>
      <c r="L15" s="39">
        <v>17281</v>
      </c>
      <c r="M15" s="43" t="s">
        <v>347</v>
      </c>
      <c r="N15" s="39">
        <v>768</v>
      </c>
    </row>
    <row r="16" spans="1:14" x14ac:dyDescent="0.35">
      <c r="A16">
        <f t="shared" ca="1" si="0"/>
        <v>1</v>
      </c>
      <c r="B16" t="s">
        <v>8</v>
      </c>
      <c r="C16" s="39">
        <v>512</v>
      </c>
      <c r="D16">
        <v>1</v>
      </c>
      <c r="E16">
        <v>7.7359609947777637E-4</v>
      </c>
      <c r="F16">
        <v>7.190268665547611E-4</v>
      </c>
      <c r="G16">
        <v>4.0034945671300198E-3</v>
      </c>
      <c r="H16">
        <v>3.0607859081141671E-4</v>
      </c>
      <c r="I16" s="39">
        <v>6408</v>
      </c>
      <c r="J16" s="39">
        <v>6890</v>
      </c>
      <c r="K16" s="39">
        <v>1247</v>
      </c>
      <c r="L16" s="39">
        <v>15984</v>
      </c>
      <c r="M16" s="43" t="s">
        <v>348</v>
      </c>
      <c r="N16" s="39">
        <v>1536</v>
      </c>
    </row>
    <row r="17" spans="1:14" x14ac:dyDescent="0.35">
      <c r="A17">
        <f t="shared" ca="1" si="0"/>
        <v>1</v>
      </c>
      <c r="B17" t="s">
        <v>8</v>
      </c>
      <c r="C17" s="39">
        <v>1024</v>
      </c>
      <c r="D17">
        <v>1</v>
      </c>
      <c r="E17">
        <v>1.4036576279942801E-3</v>
      </c>
      <c r="F17">
        <v>1.3235845595495686E-3</v>
      </c>
      <c r="G17">
        <v>5.9917658980161836E-3</v>
      </c>
      <c r="H17">
        <v>3.6118336445923672E-4</v>
      </c>
      <c r="I17" s="39">
        <v>3546</v>
      </c>
      <c r="J17" s="39">
        <v>3759</v>
      </c>
      <c r="K17" s="39">
        <v>834</v>
      </c>
      <c r="L17" s="39">
        <v>13590</v>
      </c>
      <c r="M17" s="43" t="s">
        <v>349</v>
      </c>
      <c r="N17" s="39">
        <v>3072</v>
      </c>
    </row>
    <row r="18" spans="1:14" x14ac:dyDescent="0.35">
      <c r="A18">
        <f t="shared" ca="1" si="0"/>
        <v>1</v>
      </c>
      <c r="B18" t="s">
        <v>8</v>
      </c>
      <c r="C18" s="39">
        <v>2048</v>
      </c>
      <c r="D18">
        <v>1</v>
      </c>
      <c r="E18">
        <v>2.4649081408069E-3</v>
      </c>
      <c r="F18">
        <v>2.5379231316563686E-3</v>
      </c>
      <c r="G18">
        <v>1.0048256340261089E-2</v>
      </c>
      <c r="H18">
        <v>5.0253446815953285E-4</v>
      </c>
      <c r="I18" s="39">
        <v>2023</v>
      </c>
      <c r="J18" s="39">
        <v>1965</v>
      </c>
      <c r="K18" s="39">
        <v>498</v>
      </c>
      <c r="L18" s="39">
        <v>9818</v>
      </c>
      <c r="M18" s="43" t="s">
        <v>350</v>
      </c>
      <c r="N18" s="39">
        <v>6144</v>
      </c>
    </row>
    <row r="19" spans="1:14" x14ac:dyDescent="0.35">
      <c r="A19">
        <f t="shared" ca="1" si="0"/>
        <v>1</v>
      </c>
      <c r="B19" t="s">
        <v>8</v>
      </c>
      <c r="C19" s="39">
        <v>4096</v>
      </c>
      <c r="D19">
        <v>1</v>
      </c>
      <c r="E19">
        <v>5.4210732616429315E-3</v>
      </c>
      <c r="F19">
        <v>5.113973556763937E-3</v>
      </c>
      <c r="G19">
        <v>1.8208484687422061E-2</v>
      </c>
      <c r="H19">
        <v>9.5795804116665328E-4</v>
      </c>
      <c r="I19" s="39">
        <v>922</v>
      </c>
      <c r="J19" s="39">
        <v>977</v>
      </c>
      <c r="K19" s="39">
        <v>275</v>
      </c>
      <c r="L19" s="39">
        <v>5183</v>
      </c>
      <c r="M19" s="43" t="s">
        <v>351</v>
      </c>
      <c r="N19" s="39">
        <v>12288</v>
      </c>
    </row>
    <row r="20" spans="1:14" x14ac:dyDescent="0.35">
      <c r="A20">
        <f t="shared" ca="1" si="0"/>
        <v>1</v>
      </c>
      <c r="B20" t="s">
        <v>8</v>
      </c>
      <c r="C20" s="39">
        <v>8192</v>
      </c>
      <c r="D20">
        <v>1</v>
      </c>
      <c r="E20">
        <v>9.4039939734076768E-3</v>
      </c>
      <c r="F20">
        <v>9.4264644596294862E-3</v>
      </c>
      <c r="G20">
        <v>3.5457157267139237E-2</v>
      </c>
      <c r="H20">
        <v>1.5074995756969684E-3</v>
      </c>
      <c r="I20" s="39">
        <v>532</v>
      </c>
      <c r="J20" s="39">
        <v>531</v>
      </c>
      <c r="K20" s="39">
        <v>141</v>
      </c>
      <c r="L20" s="39">
        <v>3302</v>
      </c>
      <c r="M20" s="43" t="s">
        <v>352</v>
      </c>
      <c r="N20" s="39">
        <v>24576</v>
      </c>
    </row>
    <row r="21" spans="1:14" x14ac:dyDescent="0.35">
      <c r="A21">
        <f t="shared" ca="1" si="0"/>
        <v>1</v>
      </c>
      <c r="B21" t="s">
        <v>8</v>
      </c>
      <c r="C21" s="39">
        <v>16384</v>
      </c>
      <c r="D21">
        <v>1</v>
      </c>
      <c r="E21">
        <v>1.8997340020811267E-2</v>
      </c>
      <c r="F21">
        <v>2.0293272660289935E-2</v>
      </c>
      <c r="G21">
        <v>6.8686065780043618E-2</v>
      </c>
      <c r="H21">
        <v>2.7881232402680281E-3</v>
      </c>
      <c r="I21" s="39">
        <v>264</v>
      </c>
      <c r="J21" s="39">
        <v>247</v>
      </c>
      <c r="K21" s="39">
        <v>73</v>
      </c>
      <c r="L21" s="39">
        <v>1789</v>
      </c>
      <c r="M21" s="43" t="s">
        <v>353</v>
      </c>
      <c r="N21" s="39">
        <v>49152</v>
      </c>
    </row>
    <row r="22" spans="1:14" x14ac:dyDescent="0.35">
      <c r="A22">
        <f t="shared" ca="1" si="0"/>
        <v>1</v>
      </c>
      <c r="B22" t="s">
        <v>8</v>
      </c>
      <c r="C22" s="39">
        <v>32768</v>
      </c>
      <c r="D22">
        <v>1</v>
      </c>
      <c r="E22">
        <v>3.8866916547415128E-2</v>
      </c>
      <c r="F22">
        <v>4.0604016584666718E-2</v>
      </c>
      <c r="G22">
        <v>0.15207090214199936</v>
      </c>
      <c r="H22">
        <v>4.3381833852438956E-3</v>
      </c>
      <c r="I22" s="39">
        <v>130</v>
      </c>
      <c r="J22" s="39">
        <v>124</v>
      </c>
      <c r="K22" s="39">
        <v>33</v>
      </c>
      <c r="L22" s="39">
        <v>1151</v>
      </c>
      <c r="M22" s="43" t="s">
        <v>354</v>
      </c>
      <c r="N22" s="39">
        <v>98304</v>
      </c>
    </row>
    <row r="23" spans="1:14" x14ac:dyDescent="0.35">
      <c r="A23">
        <f t="shared" ca="1" si="0"/>
        <v>1</v>
      </c>
      <c r="B23" t="s">
        <v>8</v>
      </c>
      <c r="C23" s="39">
        <v>65536</v>
      </c>
      <c r="D23">
        <v>1</v>
      </c>
      <c r="E23">
        <v>7.8566664211944442E-2</v>
      </c>
      <c r="F23">
        <v>7.8597207968964938E-2</v>
      </c>
      <c r="G23">
        <v>0.27244137630697512</v>
      </c>
      <c r="H23">
        <v>7.7770914016725371E-3</v>
      </c>
      <c r="I23" s="39">
        <v>64</v>
      </c>
      <c r="J23" s="39">
        <v>64</v>
      </c>
      <c r="K23" s="39">
        <v>19</v>
      </c>
      <c r="L23" s="39">
        <v>643</v>
      </c>
      <c r="M23" s="43" t="s">
        <v>355</v>
      </c>
      <c r="N23" s="39">
        <v>196608</v>
      </c>
    </row>
    <row r="24" spans="1:14" x14ac:dyDescent="0.35">
      <c r="A24">
        <f t="shared" ca="1" si="0"/>
        <v>1</v>
      </c>
      <c r="B24" t="s">
        <v>8</v>
      </c>
      <c r="C24" s="39">
        <v>131072</v>
      </c>
      <c r="D24">
        <v>1</v>
      </c>
      <c r="E24">
        <v>0.15957210015458753</v>
      </c>
      <c r="F24">
        <v>0.16199267868792983</v>
      </c>
      <c r="G24">
        <v>0.53052822578156833</v>
      </c>
      <c r="H24">
        <v>1.6580723812551754E-2</v>
      </c>
      <c r="I24" s="39">
        <v>32</v>
      </c>
      <c r="J24" s="39">
        <v>31</v>
      </c>
      <c r="K24" s="39">
        <v>10</v>
      </c>
      <c r="L24" s="39">
        <v>303</v>
      </c>
      <c r="M24" s="43" t="s">
        <v>356</v>
      </c>
      <c r="N24" s="39">
        <v>393216</v>
      </c>
    </row>
    <row r="25" spans="1:14" x14ac:dyDescent="0.35">
      <c r="A25">
        <f t="shared" ca="1" si="0"/>
        <v>1</v>
      </c>
      <c r="B25" t="s">
        <v>8</v>
      </c>
      <c r="C25" s="39">
        <v>262144</v>
      </c>
      <c r="D25">
        <v>1</v>
      </c>
      <c r="E25">
        <v>0.33857723910751292</v>
      </c>
      <c r="F25">
        <v>0.38710039654491651</v>
      </c>
      <c r="G25">
        <v>1.0321761257799202</v>
      </c>
      <c r="H25">
        <v>3.0925364037159151E-2</v>
      </c>
      <c r="I25" s="39">
        <v>15</v>
      </c>
      <c r="J25" s="39">
        <v>13</v>
      </c>
      <c r="K25" s="39">
        <v>5</v>
      </c>
      <c r="L25" s="39">
        <v>162</v>
      </c>
      <c r="M25" s="43" t="s">
        <v>357</v>
      </c>
      <c r="N25" s="39">
        <v>786432</v>
      </c>
    </row>
    <row r="26" spans="1:14" x14ac:dyDescent="0.35">
      <c r="A26">
        <f t="shared" ca="1" si="0"/>
        <v>1</v>
      </c>
      <c r="B26" t="s">
        <v>8</v>
      </c>
      <c r="C26" s="39">
        <v>524288</v>
      </c>
      <c r="D26">
        <v>1</v>
      </c>
      <c r="E26">
        <v>0.64016811578458643</v>
      </c>
      <c r="F26">
        <v>0.66210677829495168</v>
      </c>
      <c r="G26">
        <v>2.0118259991061422</v>
      </c>
      <c r="H26">
        <v>6.2227835256916608E-2</v>
      </c>
      <c r="I26" s="39">
        <v>8</v>
      </c>
      <c r="J26" s="39">
        <v>8</v>
      </c>
      <c r="K26" s="39">
        <v>3</v>
      </c>
      <c r="L26" s="39">
        <v>81</v>
      </c>
      <c r="M26" s="43" t="s">
        <v>358</v>
      </c>
      <c r="N26" s="39">
        <v>1572864</v>
      </c>
    </row>
    <row r="27" spans="1:14" x14ac:dyDescent="0.35">
      <c r="A27">
        <f t="shared" ca="1" si="0"/>
        <v>1</v>
      </c>
      <c r="B27" t="s">
        <v>8</v>
      </c>
      <c r="C27" s="39">
        <v>1048576</v>
      </c>
      <c r="D27">
        <v>1</v>
      </c>
      <c r="E27">
        <v>1.257797040740666</v>
      </c>
      <c r="F27">
        <v>1.2764607907707664</v>
      </c>
      <c r="G27">
        <v>3.9950963156849006</v>
      </c>
      <c r="H27">
        <v>0.13415116181986872</v>
      </c>
      <c r="I27" s="39">
        <v>4</v>
      </c>
      <c r="J27" s="39">
        <v>4</v>
      </c>
      <c r="K27" s="39">
        <v>2</v>
      </c>
      <c r="L27" s="39">
        <v>38</v>
      </c>
      <c r="M27" s="43" t="s">
        <v>359</v>
      </c>
      <c r="N27" s="39">
        <v>3145728</v>
      </c>
    </row>
    <row r="28" spans="1:14" x14ac:dyDescent="0.35">
      <c r="A28">
        <f t="shared" ca="1" si="0"/>
        <v>1</v>
      </c>
      <c r="B28" t="s">
        <v>8</v>
      </c>
      <c r="C28" s="39">
        <v>2097152</v>
      </c>
      <c r="D28">
        <v>1</v>
      </c>
      <c r="E28">
        <v>2.5548323657682026</v>
      </c>
      <c r="F28">
        <v>2.7674913657216216</v>
      </c>
      <c r="G28">
        <v>8.0545469659233326</v>
      </c>
      <c r="H28">
        <v>0.27860436947164285</v>
      </c>
      <c r="I28" s="39">
        <v>2</v>
      </c>
      <c r="J28" s="39">
        <v>2</v>
      </c>
      <c r="K28" s="39">
        <v>1</v>
      </c>
      <c r="L28" s="39">
        <v>18</v>
      </c>
      <c r="M28" s="43" t="s">
        <v>360</v>
      </c>
      <c r="N28" s="39">
        <v>6291456</v>
      </c>
    </row>
    <row r="29" spans="1:14" x14ac:dyDescent="0.35">
      <c r="I29" s="39"/>
      <c r="J29" s="39"/>
      <c r="K29" s="39"/>
      <c r="L29" s="39"/>
    </row>
    <row r="30" spans="1:14" x14ac:dyDescent="0.35">
      <c r="N30">
        <f ca="1">N28/1000000/E28</f>
        <v>2.4625709632844135</v>
      </c>
    </row>
    <row r="31" spans="1:14" x14ac:dyDescent="0.35">
      <c r="I31" s="39"/>
      <c r="J31" s="39"/>
      <c r="K31" s="39"/>
      <c r="L31" s="39"/>
      <c r="M31" s="10" t="s">
        <v>493</v>
      </c>
      <c r="N31" s="39">
        <f ca="1">C28*D28/E28</f>
        <v>820856.98776147119</v>
      </c>
    </row>
    <row r="32" spans="1:14" x14ac:dyDescent="0.35">
      <c r="I32" s="39"/>
      <c r="J32" s="39"/>
      <c r="K32" s="39"/>
      <c r="L32" s="39"/>
      <c r="M32" t="s">
        <v>499</v>
      </c>
    </row>
    <row r="33" spans="1:14" ht="43.5" x14ac:dyDescent="0.35">
      <c r="A33" s="8" t="s">
        <v>2</v>
      </c>
      <c r="B33" s="8" t="s">
        <v>3</v>
      </c>
      <c r="C33" s="8" t="s">
        <v>4</v>
      </c>
      <c r="D33" s="8" t="s">
        <v>5</v>
      </c>
      <c r="E33" s="9" t="s">
        <v>711</v>
      </c>
      <c r="F33" s="9" t="s">
        <v>336</v>
      </c>
      <c r="G33" s="9" t="s">
        <v>337</v>
      </c>
      <c r="H33" s="9" t="s">
        <v>338</v>
      </c>
      <c r="I33" s="9" t="str" cm="1">
        <f t="array" aca="1" ref="I33:L33" ca="1">"NCalls"&amp;CHAR(10)&amp;E33:H33</f>
        <v>NCalls
CSVRead
v0.17</v>
      </c>
      <c r="J33" s="9" t="str">
        <f ca="1"/>
        <v>NCalls
sdkn104
v1.9</v>
      </c>
      <c r="K33" s="9" t="str">
        <f ca="1"/>
        <v>NCalls
ws_garcia
v3.1.5</v>
      </c>
      <c r="L33" s="41" t="str">
        <f ca="1"/>
        <v>NCalls
CSV.jl
v0.8.5+</v>
      </c>
      <c r="M33" s="8" t="s">
        <v>6</v>
      </c>
      <c r="N33" s="8" t="s">
        <v>7</v>
      </c>
    </row>
    <row r="34" spans="1:14" x14ac:dyDescent="0.35">
      <c r="A34">
        <f ca="1">LEN(B34)</f>
        <v>32</v>
      </c>
      <c r="B34" t="str">
        <f ca="1">REPT("x",32)</f>
        <v>xxxxxxxxxxxxxxxxxxxxxxxxxxxxxxxx</v>
      </c>
      <c r="C34" s="39">
        <v>1</v>
      </c>
      <c r="D34">
        <v>1</v>
      </c>
      <c r="E34">
        <v>1.811923762563623E-4</v>
      </c>
      <c r="F34">
        <v>1.2514291897787206E-4</v>
      </c>
      <c r="G34">
        <v>1.7712383339877483E-3</v>
      </c>
      <c r="H34">
        <v>3.3530983327292321E-4</v>
      </c>
      <c r="I34" s="39">
        <v>26607</v>
      </c>
      <c r="J34" s="39">
        <v>37915</v>
      </c>
      <c r="K34" s="39">
        <v>2813</v>
      </c>
      <c r="L34" s="39">
        <v>14618</v>
      </c>
      <c r="M34" s="39" t="s">
        <v>361</v>
      </c>
      <c r="N34" s="39">
        <v>34</v>
      </c>
    </row>
    <row r="35" spans="1:14" x14ac:dyDescent="0.35">
      <c r="A35">
        <f t="shared" ref="A35:A54" ca="1" si="1">LEN(B35)</f>
        <v>32</v>
      </c>
      <c r="B35" t="str">
        <f t="shared" ref="B35:B54" ca="1" si="2">REPT("x",32)</f>
        <v>xxxxxxxxxxxxxxxxxxxxxxxxxxxxxxxx</v>
      </c>
      <c r="C35" s="39">
        <v>2</v>
      </c>
      <c r="D35">
        <v>1</v>
      </c>
      <c r="E35">
        <v>1.8163085993881152E-4</v>
      </c>
      <c r="F35">
        <v>1.3080395261522181E-4</v>
      </c>
      <c r="G35">
        <v>2.0018817217776134E-3</v>
      </c>
      <c r="H35">
        <v>2.879469521028309E-4</v>
      </c>
      <c r="I35" s="39">
        <v>26545</v>
      </c>
      <c r="J35" s="39">
        <v>36354</v>
      </c>
      <c r="K35" s="39">
        <v>2490</v>
      </c>
      <c r="L35" s="39">
        <v>17015</v>
      </c>
      <c r="M35" s="39" t="s">
        <v>362</v>
      </c>
      <c r="N35" s="39">
        <v>68</v>
      </c>
    </row>
    <row r="36" spans="1:14" x14ac:dyDescent="0.35">
      <c r="A36">
        <f t="shared" ca="1" si="1"/>
        <v>32</v>
      </c>
      <c r="B36" t="str">
        <f t="shared" ca="1" si="2"/>
        <v>xxxxxxxxxxxxxxxxxxxxxxxxxxxxxxxx</v>
      </c>
      <c r="C36" s="39">
        <v>4</v>
      </c>
      <c r="D36">
        <v>1</v>
      </c>
      <c r="E36">
        <v>1.9105720996500075E-4</v>
      </c>
      <c r="F36">
        <v>1.3908644060830238E-4</v>
      </c>
      <c r="G36">
        <v>2.7606050143062148E-3</v>
      </c>
      <c r="H36">
        <v>2.7249525468876312E-4</v>
      </c>
      <c r="I36" s="39">
        <v>25280</v>
      </c>
      <c r="J36" s="39">
        <v>34289</v>
      </c>
      <c r="K36" s="39">
        <v>1807</v>
      </c>
      <c r="L36" s="39">
        <v>17910</v>
      </c>
      <c r="M36" s="39" t="s">
        <v>363</v>
      </c>
      <c r="N36" s="39">
        <v>136</v>
      </c>
    </row>
    <row r="37" spans="1:14" x14ac:dyDescent="0.35">
      <c r="A37">
        <f t="shared" ca="1" si="1"/>
        <v>32</v>
      </c>
      <c r="B37" t="str">
        <f t="shared" ca="1" si="2"/>
        <v>xxxxxxxxxxxxxxxxxxxxxxxxxxxxxxxx</v>
      </c>
      <c r="C37" s="39">
        <v>8</v>
      </c>
      <c r="D37">
        <v>1</v>
      </c>
      <c r="E37">
        <v>2.2974710691253485E-4</v>
      </c>
      <c r="F37">
        <v>1.5985868130965366E-4</v>
      </c>
      <c r="G37">
        <v>3.4849310014806118E-3</v>
      </c>
      <c r="H37">
        <v>2.7865390585248516E-4</v>
      </c>
      <c r="I37" s="39">
        <v>21145</v>
      </c>
      <c r="J37" s="39">
        <v>30014</v>
      </c>
      <c r="K37" s="39">
        <v>1432</v>
      </c>
      <c r="L37" s="39">
        <v>17520</v>
      </c>
      <c r="M37" s="39" t="s">
        <v>364</v>
      </c>
      <c r="N37" s="39">
        <v>272</v>
      </c>
    </row>
    <row r="38" spans="1:14" x14ac:dyDescent="0.35">
      <c r="A38">
        <f t="shared" ca="1" si="1"/>
        <v>32</v>
      </c>
      <c r="B38" t="str">
        <f t="shared" ca="1" si="2"/>
        <v>xxxxxxxxxxxxxxxxxxxxxxxxxxxxxxxx</v>
      </c>
      <c r="C38" s="39">
        <v>16</v>
      </c>
      <c r="D38">
        <v>1</v>
      </c>
      <c r="E38">
        <v>2.3696840509435509E-4</v>
      </c>
      <c r="F38">
        <v>2.0246312120931795E-4</v>
      </c>
      <c r="G38">
        <v>2.0985918832999214E-3</v>
      </c>
      <c r="H38">
        <v>2.8779923699954639E-4</v>
      </c>
      <c r="I38" s="39">
        <v>20517</v>
      </c>
      <c r="J38" s="39">
        <v>23901</v>
      </c>
      <c r="K38" s="39">
        <v>2375</v>
      </c>
      <c r="L38" s="39">
        <v>16976</v>
      </c>
      <c r="M38" s="39" t="s">
        <v>365</v>
      </c>
      <c r="N38" s="39">
        <v>544</v>
      </c>
    </row>
    <row r="39" spans="1:14" x14ac:dyDescent="0.35">
      <c r="A39">
        <f t="shared" ca="1" si="1"/>
        <v>32</v>
      </c>
      <c r="B39" t="str">
        <f t="shared" ca="1" si="2"/>
        <v>xxxxxxxxxxxxxxxxxxxxxxxxxxxxxxxx</v>
      </c>
      <c r="C39" s="39">
        <v>32</v>
      </c>
      <c r="D39">
        <v>1</v>
      </c>
      <c r="E39">
        <v>3.827906708994942E-4</v>
      </c>
      <c r="F39">
        <v>2.5607068180983326E-4</v>
      </c>
      <c r="G39">
        <v>2.4883617859405975E-3</v>
      </c>
      <c r="H39">
        <v>2.8628031151946656E-4</v>
      </c>
      <c r="I39" s="39">
        <v>12839</v>
      </c>
      <c r="J39" s="39">
        <v>19026</v>
      </c>
      <c r="K39" s="39">
        <v>2004</v>
      </c>
      <c r="L39" s="39">
        <v>17064</v>
      </c>
      <c r="M39" s="39" t="s">
        <v>366</v>
      </c>
      <c r="N39" s="39">
        <v>1088</v>
      </c>
    </row>
    <row r="40" spans="1:14" x14ac:dyDescent="0.35">
      <c r="A40">
        <f t="shared" ca="1" si="1"/>
        <v>32</v>
      </c>
      <c r="B40" t="str">
        <f t="shared" ca="1" si="2"/>
        <v>xxxxxxxxxxxxxxxxxxxxxxxxxxxxxxxx</v>
      </c>
      <c r="C40" s="39">
        <v>64</v>
      </c>
      <c r="D40">
        <v>1</v>
      </c>
      <c r="E40">
        <v>3.8018016984127492E-4</v>
      </c>
      <c r="F40">
        <v>3.214383364085049E-4</v>
      </c>
      <c r="G40">
        <v>2.5882085906455223E-3</v>
      </c>
      <c r="H40">
        <v>2.7242383729177567E-4</v>
      </c>
      <c r="I40" s="39">
        <v>12924</v>
      </c>
      <c r="J40" s="39">
        <v>15236</v>
      </c>
      <c r="K40" s="39">
        <v>1927</v>
      </c>
      <c r="L40" s="39">
        <v>17911</v>
      </c>
      <c r="M40" s="39" t="s">
        <v>367</v>
      </c>
      <c r="N40" s="39">
        <v>2176</v>
      </c>
    </row>
    <row r="41" spans="1:14" x14ac:dyDescent="0.35">
      <c r="A41">
        <f t="shared" ca="1" si="1"/>
        <v>32</v>
      </c>
      <c r="B41" t="str">
        <f t="shared" ca="1" si="2"/>
        <v>xxxxxxxxxxxxxxxxxxxxxxxxxxxxxxxx</v>
      </c>
      <c r="C41" s="39">
        <v>128</v>
      </c>
      <c r="D41">
        <v>1</v>
      </c>
      <c r="E41">
        <v>6.197042771242734E-4</v>
      </c>
      <c r="F41">
        <v>5.7399351319434983E-4</v>
      </c>
      <c r="G41">
        <v>2.5697046239999432E-3</v>
      </c>
      <c r="H41">
        <v>3.0221288625367066E-4</v>
      </c>
      <c r="I41" s="39">
        <v>7982</v>
      </c>
      <c r="J41" s="39">
        <v>8610</v>
      </c>
      <c r="K41" s="39">
        <v>1941</v>
      </c>
      <c r="L41" s="39">
        <v>16184</v>
      </c>
      <c r="M41" s="39" t="s">
        <v>368</v>
      </c>
      <c r="N41" s="39">
        <v>4352</v>
      </c>
    </row>
    <row r="42" spans="1:14" x14ac:dyDescent="0.35">
      <c r="A42">
        <f t="shared" ca="1" si="1"/>
        <v>32</v>
      </c>
      <c r="B42" t="str">
        <f t="shared" ca="1" si="2"/>
        <v>xxxxxxxxxxxxxxxxxxxxxxxxxxxxxxxx</v>
      </c>
      <c r="C42" s="39">
        <v>256</v>
      </c>
      <c r="D42">
        <v>1</v>
      </c>
      <c r="E42">
        <v>1.0260172856429541E-3</v>
      </c>
      <c r="F42">
        <v>9.4512142242309644E-4</v>
      </c>
      <c r="G42">
        <v>3.5727773028426842E-3</v>
      </c>
      <c r="H42">
        <v>3.9198986093321315E-4</v>
      </c>
      <c r="I42" s="39">
        <v>4842</v>
      </c>
      <c r="J42" s="39">
        <v>5253</v>
      </c>
      <c r="K42" s="39">
        <v>1397</v>
      </c>
      <c r="L42" s="39">
        <v>12540</v>
      </c>
      <c r="M42" s="39" t="s">
        <v>369</v>
      </c>
      <c r="N42" s="39">
        <v>8704</v>
      </c>
    </row>
    <row r="43" spans="1:14" x14ac:dyDescent="0.35">
      <c r="A43">
        <f t="shared" ca="1" si="1"/>
        <v>32</v>
      </c>
      <c r="B43" t="str">
        <f t="shared" ca="1" si="2"/>
        <v>xxxxxxxxxxxxxxxxxxxxxxxxxxxxxxxx</v>
      </c>
      <c r="C43" s="39">
        <v>512</v>
      </c>
      <c r="D43">
        <v>1</v>
      </c>
      <c r="E43">
        <v>1.7274307225242931E-3</v>
      </c>
      <c r="F43">
        <v>1.7536388508926938E-3</v>
      </c>
      <c r="G43">
        <v>4.4662147940481619E-3</v>
      </c>
      <c r="H43">
        <v>4.097242154465466E-4</v>
      </c>
      <c r="I43" s="39">
        <v>2884</v>
      </c>
      <c r="J43" s="39">
        <v>2841</v>
      </c>
      <c r="K43" s="39">
        <v>1118</v>
      </c>
      <c r="L43" s="39">
        <v>12006</v>
      </c>
      <c r="M43" s="39" t="s">
        <v>370</v>
      </c>
      <c r="N43" s="39">
        <v>17408</v>
      </c>
    </row>
    <row r="44" spans="1:14" x14ac:dyDescent="0.35">
      <c r="A44">
        <f t="shared" ca="1" si="1"/>
        <v>32</v>
      </c>
      <c r="B44" t="str">
        <f t="shared" ca="1" si="2"/>
        <v>xxxxxxxxxxxxxxxxxxxxxxxxxxxxxxxx</v>
      </c>
      <c r="C44" s="39">
        <v>1024</v>
      </c>
      <c r="D44">
        <v>1</v>
      </c>
      <c r="E44">
        <v>2.9560974722705404E-3</v>
      </c>
      <c r="F44">
        <v>2.930916335931952E-3</v>
      </c>
      <c r="G44">
        <v>6.7093593352415834E-3</v>
      </c>
      <c r="H44">
        <v>5.1864142158376727E-4</v>
      </c>
      <c r="I44" s="39">
        <v>1688</v>
      </c>
      <c r="J44" s="39">
        <v>1703</v>
      </c>
      <c r="K44" s="39">
        <v>745</v>
      </c>
      <c r="L44" s="39">
        <v>9517</v>
      </c>
      <c r="M44" s="39" t="s">
        <v>371</v>
      </c>
      <c r="N44" s="39">
        <v>34816</v>
      </c>
    </row>
    <row r="45" spans="1:14" x14ac:dyDescent="0.35">
      <c r="A45">
        <f t="shared" ca="1" si="1"/>
        <v>32</v>
      </c>
      <c r="B45" t="str">
        <f t="shared" ca="1" si="2"/>
        <v>xxxxxxxxxxxxxxxxxxxxxxxxxxxxxxxx</v>
      </c>
      <c r="C45" s="39">
        <v>2048</v>
      </c>
      <c r="D45">
        <v>1</v>
      </c>
      <c r="E45">
        <v>5.6742972194499235E-3</v>
      </c>
      <c r="F45">
        <v>5.8143379549062358E-3</v>
      </c>
      <c r="G45">
        <v>1.1269866453798631E-2</v>
      </c>
      <c r="H45">
        <v>7.0959815622209958E-4</v>
      </c>
      <c r="I45" s="39">
        <v>881</v>
      </c>
      <c r="J45" s="39">
        <v>859</v>
      </c>
      <c r="K45" s="39">
        <v>444</v>
      </c>
      <c r="L45" s="39">
        <v>6980</v>
      </c>
      <c r="M45" s="39" t="s">
        <v>372</v>
      </c>
      <c r="N45" s="39">
        <v>69632</v>
      </c>
    </row>
    <row r="46" spans="1:14" x14ac:dyDescent="0.35">
      <c r="A46">
        <f t="shared" ca="1" si="1"/>
        <v>32</v>
      </c>
      <c r="B46" t="str">
        <f t="shared" ca="1" si="2"/>
        <v>xxxxxxxxxxxxxxxxxxxxxxxxxxxxxxxx</v>
      </c>
      <c r="C46" s="39">
        <v>4096</v>
      </c>
      <c r="D46">
        <v>1</v>
      </c>
      <c r="E46">
        <v>1.1532499648983169E-2</v>
      </c>
      <c r="F46">
        <v>1.1350102966511063E-2</v>
      </c>
      <c r="G46">
        <v>2.2118670202947499E-2</v>
      </c>
      <c r="H46">
        <v>1.1201533146224488E-3</v>
      </c>
      <c r="I46" s="39">
        <v>434</v>
      </c>
      <c r="J46" s="39">
        <v>441</v>
      </c>
      <c r="K46" s="39">
        <v>226</v>
      </c>
      <c r="L46" s="39">
        <v>4437</v>
      </c>
      <c r="M46" s="39" t="s">
        <v>373</v>
      </c>
      <c r="N46" s="39">
        <v>139264</v>
      </c>
    </row>
    <row r="47" spans="1:14" x14ac:dyDescent="0.35">
      <c r="A47">
        <f t="shared" ca="1" si="1"/>
        <v>32</v>
      </c>
      <c r="B47" t="str">
        <f t="shared" ca="1" si="2"/>
        <v>xxxxxxxxxxxxxxxxxxxxxxxxxxxxxxxx</v>
      </c>
      <c r="C47" s="39">
        <v>8192</v>
      </c>
      <c r="D47">
        <v>1</v>
      </c>
      <c r="E47">
        <v>2.3658730871831415E-2</v>
      </c>
      <c r="F47">
        <v>2.576700907633539E-2</v>
      </c>
      <c r="G47">
        <v>5.0042374775917269E-2</v>
      </c>
      <c r="H47">
        <v>2.2163768246837167E-3</v>
      </c>
      <c r="I47" s="39">
        <v>212</v>
      </c>
      <c r="J47" s="39">
        <v>194</v>
      </c>
      <c r="K47" s="39">
        <v>100</v>
      </c>
      <c r="L47" s="39">
        <v>2250</v>
      </c>
      <c r="M47" s="39" t="s">
        <v>374</v>
      </c>
      <c r="N47" s="39">
        <v>278528</v>
      </c>
    </row>
    <row r="48" spans="1:14" x14ac:dyDescent="0.35">
      <c r="A48">
        <f t="shared" ca="1" si="1"/>
        <v>32</v>
      </c>
      <c r="B48" t="str">
        <f t="shared" ca="1" si="2"/>
        <v>xxxxxxxxxxxxxxxxxxxxxxxxxxxxxxxx</v>
      </c>
      <c r="C48" s="39">
        <v>16384</v>
      </c>
      <c r="D48">
        <v>1</v>
      </c>
      <c r="E48">
        <v>4.8813621117697749E-2</v>
      </c>
      <c r="F48">
        <v>4.9506663817646367E-2</v>
      </c>
      <c r="G48">
        <v>8.2104837911009379E-2</v>
      </c>
      <c r="H48">
        <v>4.2831457895424144E-3</v>
      </c>
      <c r="I48" s="39">
        <v>103</v>
      </c>
      <c r="J48" s="39">
        <v>102</v>
      </c>
      <c r="K48" s="39">
        <v>61</v>
      </c>
      <c r="L48" s="39">
        <v>1166</v>
      </c>
      <c r="M48" s="39" t="s">
        <v>375</v>
      </c>
      <c r="N48" s="39">
        <v>557056</v>
      </c>
    </row>
    <row r="49" spans="1:14" x14ac:dyDescent="0.35">
      <c r="A49">
        <f t="shared" ca="1" si="1"/>
        <v>32</v>
      </c>
      <c r="B49" t="str">
        <f t="shared" ca="1" si="2"/>
        <v>xxxxxxxxxxxxxxxxxxxxxxxxxxxxxxxx</v>
      </c>
      <c r="C49" s="39">
        <v>32768</v>
      </c>
      <c r="D49">
        <v>1</v>
      </c>
      <c r="E49">
        <v>0.10489301786274649</v>
      </c>
      <c r="F49">
        <v>0.10935498316939334</v>
      </c>
      <c r="G49">
        <v>0.19945003500777117</v>
      </c>
      <c r="H49">
        <v>7.6011682149941823E-3</v>
      </c>
      <c r="I49" s="39">
        <v>48</v>
      </c>
      <c r="J49" s="39">
        <v>46</v>
      </c>
      <c r="K49" s="39">
        <v>26</v>
      </c>
      <c r="L49" s="39">
        <v>658</v>
      </c>
      <c r="M49" s="39" t="s">
        <v>376</v>
      </c>
      <c r="N49" s="39">
        <v>1114112</v>
      </c>
    </row>
    <row r="50" spans="1:14" x14ac:dyDescent="0.35">
      <c r="A50">
        <f t="shared" ca="1" si="1"/>
        <v>32</v>
      </c>
      <c r="B50" t="str">
        <f t="shared" ca="1" si="2"/>
        <v>xxxxxxxxxxxxxxxxxxxxxxxxxxxxxxxx</v>
      </c>
      <c r="C50" s="39">
        <v>65536</v>
      </c>
      <c r="D50">
        <v>1</v>
      </c>
      <c r="E50">
        <v>0.23347021578184879</v>
      </c>
      <c r="F50">
        <v>0.20658884577842895</v>
      </c>
      <c r="G50">
        <v>0.3063432422456247</v>
      </c>
      <c r="H50">
        <v>1.4197811232544058E-2</v>
      </c>
      <c r="I50" s="39">
        <v>22</v>
      </c>
      <c r="J50" s="39">
        <v>25</v>
      </c>
      <c r="K50" s="39">
        <v>17</v>
      </c>
      <c r="L50" s="39">
        <v>352</v>
      </c>
      <c r="M50" s="39" t="s">
        <v>377</v>
      </c>
      <c r="N50" s="39">
        <v>2228224</v>
      </c>
    </row>
    <row r="51" spans="1:14" x14ac:dyDescent="0.35">
      <c r="A51">
        <f t="shared" ca="1" si="1"/>
        <v>32</v>
      </c>
      <c r="B51" t="str">
        <f t="shared" ca="1" si="2"/>
        <v>xxxxxxxxxxxxxxxxxxxxxxxxxxxxxxxx</v>
      </c>
      <c r="C51" s="39">
        <v>131072</v>
      </c>
      <c r="D51">
        <v>1</v>
      </c>
      <c r="E51">
        <v>0.43887281578579146</v>
      </c>
      <c r="F51">
        <v>0.45195568243974665</v>
      </c>
      <c r="G51">
        <v>0.64548612828057728</v>
      </c>
      <c r="H51">
        <v>2.8889818170804733E-2</v>
      </c>
      <c r="I51" s="39">
        <v>12</v>
      </c>
      <c r="J51" s="39">
        <v>12</v>
      </c>
      <c r="K51" s="39">
        <v>8</v>
      </c>
      <c r="L51" s="39">
        <v>174</v>
      </c>
      <c r="M51" s="39" t="s">
        <v>378</v>
      </c>
      <c r="N51" s="39">
        <v>4456448</v>
      </c>
    </row>
    <row r="52" spans="1:14" x14ac:dyDescent="0.35">
      <c r="A52">
        <f t="shared" ca="1" si="1"/>
        <v>32</v>
      </c>
      <c r="B52" t="str">
        <f t="shared" ca="1" si="2"/>
        <v>xxxxxxxxxxxxxxxxxxxxxxxxxxxxxxxx</v>
      </c>
      <c r="C52" s="39">
        <v>262144</v>
      </c>
      <c r="D52">
        <v>1</v>
      </c>
      <c r="E52">
        <v>0.88361693245127648</v>
      </c>
      <c r="F52">
        <v>0.81978596577810592</v>
      </c>
      <c r="G52">
        <v>1.258020190751818</v>
      </c>
      <c r="H52">
        <v>6.1371314465445012E-2</v>
      </c>
      <c r="I52" s="39">
        <v>6</v>
      </c>
      <c r="J52" s="39">
        <v>7</v>
      </c>
      <c r="K52" s="39">
        <v>4</v>
      </c>
      <c r="L52" s="39">
        <v>82</v>
      </c>
      <c r="M52" s="39" t="s">
        <v>379</v>
      </c>
      <c r="N52" s="39">
        <v>8912896</v>
      </c>
    </row>
    <row r="53" spans="1:14" x14ac:dyDescent="0.35">
      <c r="A53">
        <f t="shared" ca="1" si="1"/>
        <v>32</v>
      </c>
      <c r="B53" t="str">
        <f t="shared" ca="1" si="2"/>
        <v>xxxxxxxxxxxxxxxxxxxxxxxxxxxxxxxx</v>
      </c>
      <c r="C53" s="39">
        <v>524288</v>
      </c>
      <c r="D53">
        <v>1</v>
      </c>
      <c r="E53">
        <v>1.6127352407753328</v>
      </c>
      <c r="F53">
        <v>1.6149421908163326</v>
      </c>
      <c r="G53">
        <v>2.3997564657443995</v>
      </c>
      <c r="H53">
        <v>0.11159326743103408</v>
      </c>
      <c r="I53" s="39">
        <v>4</v>
      </c>
      <c r="J53" s="39">
        <v>4</v>
      </c>
      <c r="K53" s="39">
        <v>3</v>
      </c>
      <c r="L53" s="39">
        <v>45</v>
      </c>
      <c r="M53" s="39" t="s">
        <v>380</v>
      </c>
      <c r="N53" s="39">
        <v>17825792</v>
      </c>
    </row>
    <row r="54" spans="1:14" x14ac:dyDescent="0.35">
      <c r="A54">
        <f t="shared" ca="1" si="1"/>
        <v>32</v>
      </c>
      <c r="B54" t="str">
        <f t="shared" ca="1" si="2"/>
        <v>xxxxxxxxxxxxxxxxxxxxxxxxxxxxxxxx</v>
      </c>
      <c r="C54" s="39">
        <v>1048576</v>
      </c>
      <c r="D54">
        <v>1</v>
      </c>
      <c r="E54">
        <v>3.3945661157455156</v>
      </c>
      <c r="F54">
        <v>3.2334244658091897</v>
      </c>
      <c r="G54">
        <v>4.9734313157938281</v>
      </c>
      <c r="H54">
        <v>0.24123136028948483</v>
      </c>
      <c r="I54" s="39">
        <v>2</v>
      </c>
      <c r="J54" s="39">
        <v>2</v>
      </c>
      <c r="K54" s="39">
        <v>2</v>
      </c>
      <c r="L54" s="39">
        <v>21</v>
      </c>
      <c r="M54" s="39" t="s">
        <v>381</v>
      </c>
      <c r="N54" s="39">
        <v>35651584</v>
      </c>
    </row>
    <row r="55" spans="1:14" x14ac:dyDescent="0.35">
      <c r="C55" s="39"/>
      <c r="I55" s="39"/>
      <c r="J55" s="39"/>
      <c r="K55" s="39"/>
      <c r="L55" s="39"/>
    </row>
    <row r="56" spans="1:14" x14ac:dyDescent="0.35">
      <c r="I56" s="39"/>
      <c r="J56" s="39"/>
      <c r="K56" s="39"/>
      <c r="L56" s="39"/>
      <c r="N56">
        <f ca="1">N54/1000000/E54</f>
        <v>10.502545180850069</v>
      </c>
    </row>
    <row r="57" spans="1:14" x14ac:dyDescent="0.35">
      <c r="I57" s="39"/>
      <c r="J57" s="39"/>
      <c r="K57" s="39"/>
      <c r="L57" s="39"/>
      <c r="N57" s="39">
        <f ca="1">C54*D54/E54</f>
        <v>308898.38767206081</v>
      </c>
    </row>
    <row r="58" spans="1:14" x14ac:dyDescent="0.35">
      <c r="I58" s="39"/>
      <c r="J58" s="39"/>
      <c r="K58" s="39"/>
      <c r="L58" s="39"/>
      <c r="M58" s="10" t="s">
        <v>492</v>
      </c>
    </row>
    <row r="59" spans="1:14" x14ac:dyDescent="0.35">
      <c r="I59" s="39"/>
      <c r="J59" s="39"/>
      <c r="K59" s="39"/>
      <c r="L59" s="39"/>
      <c r="M59" t="s">
        <v>500</v>
      </c>
    </row>
    <row r="60" spans="1:14" ht="43.5" x14ac:dyDescent="0.35">
      <c r="A60" s="8" t="s">
        <v>2</v>
      </c>
      <c r="B60" s="8" t="s">
        <v>3</v>
      </c>
      <c r="C60" s="8" t="s">
        <v>4</v>
      </c>
      <c r="D60" s="8" t="s">
        <v>5</v>
      </c>
      <c r="E60" s="9" t="s">
        <v>711</v>
      </c>
      <c r="F60" s="9" t="s">
        <v>336</v>
      </c>
      <c r="G60" s="9" t="s">
        <v>337</v>
      </c>
      <c r="H60" s="9" t="s">
        <v>338</v>
      </c>
      <c r="I60" s="9" t="str" cm="1">
        <f t="array" aca="1" ref="I60:L60" ca="1">"NCalls"&amp;CHAR(10)&amp;E60:H60</f>
        <v>NCalls
CSVRead
v0.17</v>
      </c>
      <c r="J60" s="9" t="str">
        <f ca="1"/>
        <v>NCalls
sdkn104
v1.9</v>
      </c>
      <c r="K60" s="9" t="str">
        <f ca="1"/>
        <v>NCalls
ws_garcia
v3.1.5</v>
      </c>
      <c r="L60" s="41" t="str">
        <f ca="1"/>
        <v>NCalls
CSV.jl
v0.8.5+</v>
      </c>
      <c r="M60" s="8" t="s">
        <v>6</v>
      </c>
      <c r="N60" s="8" t="s">
        <v>7</v>
      </c>
    </row>
    <row r="61" spans="1:14" x14ac:dyDescent="0.35">
      <c r="A61">
        <f ca="1">LEN(B61)</f>
        <v>20</v>
      </c>
      <c r="B61" t="str">
        <f ca="1">"""xxxxxxxx"&amp;CHAR(13)&amp;CHAR(10)&amp;"yyyyyyyy"""</f>
        <v>"xxxxxxxx_x000D_
yyyyyyyy"</v>
      </c>
      <c r="C61" s="39">
        <v>1</v>
      </c>
      <c r="D61">
        <v>1</v>
      </c>
      <c r="E61">
        <v>1.8878200933476432E-4</v>
      </c>
      <c r="F61">
        <v>1.3892059913427838E-4</v>
      </c>
      <c r="G61">
        <v>1.9302897516760929E-3</v>
      </c>
      <c r="H61">
        <v>2.6307710492264258E-4</v>
      </c>
      <c r="I61" s="39">
        <v>25574</v>
      </c>
      <c r="J61" s="39">
        <v>34328</v>
      </c>
      <c r="K61" s="39">
        <v>2582</v>
      </c>
      <c r="L61" s="39">
        <v>18550</v>
      </c>
      <c r="M61" s="39" t="s">
        <v>382</v>
      </c>
      <c r="N61" s="39">
        <v>26</v>
      </c>
    </row>
    <row r="62" spans="1:14" x14ac:dyDescent="0.35">
      <c r="A62">
        <f t="shared" ref="A62:A81" ca="1" si="3">LEN(B62)</f>
        <v>20</v>
      </c>
      <c r="B62" t="str">
        <f t="shared" ref="B62:B81" ca="1" si="4">"""xxxxxxxx"&amp;CHAR(13)&amp;CHAR(10)&amp;"yyyyyyyy"""</f>
        <v>"xxxxxxxx_x000D_
yyyyyyyy"</v>
      </c>
      <c r="C62" s="39">
        <v>2</v>
      </c>
      <c r="D62">
        <v>1</v>
      </c>
      <c r="E62">
        <v>1.9160126391901141E-4</v>
      </c>
      <c r="F62">
        <v>1.3927764868786318E-4</v>
      </c>
      <c r="G62">
        <v>1.9373678386552565E-3</v>
      </c>
      <c r="H62">
        <v>2.4706000164207375E-4</v>
      </c>
      <c r="I62" s="39">
        <v>25210</v>
      </c>
      <c r="J62" s="39">
        <v>34244</v>
      </c>
      <c r="K62" s="39">
        <v>2572</v>
      </c>
      <c r="L62" s="39">
        <v>19701</v>
      </c>
      <c r="M62" s="39" t="s">
        <v>383</v>
      </c>
      <c r="N62" s="39">
        <v>52</v>
      </c>
    </row>
    <row r="63" spans="1:14" x14ac:dyDescent="0.35">
      <c r="A63">
        <f t="shared" ca="1" si="3"/>
        <v>20</v>
      </c>
      <c r="B63" t="str">
        <f t="shared" ca="1" si="4"/>
        <v>"xxxxxxxx_x000D_
yyyyyyyy"</v>
      </c>
      <c r="C63" s="39">
        <v>4</v>
      </c>
      <c r="D63">
        <v>1</v>
      </c>
      <c r="E63">
        <v>1.9714857443540001E-4</v>
      </c>
      <c r="F63">
        <v>1.4611976735833321E-4</v>
      </c>
      <c r="G63">
        <v>2.204023779769458E-3</v>
      </c>
      <c r="H63">
        <v>2.4599525636496056E-4</v>
      </c>
      <c r="I63" s="39">
        <v>24524</v>
      </c>
      <c r="J63" s="39">
        <v>32712</v>
      </c>
      <c r="K63" s="39">
        <v>2262</v>
      </c>
      <c r="L63" s="39">
        <v>19784</v>
      </c>
      <c r="M63" s="39" t="s">
        <v>384</v>
      </c>
      <c r="N63" s="39">
        <v>104</v>
      </c>
    </row>
    <row r="64" spans="1:14" x14ac:dyDescent="0.35">
      <c r="A64">
        <f t="shared" ca="1" si="3"/>
        <v>20</v>
      </c>
      <c r="B64" t="str">
        <f t="shared" ca="1" si="4"/>
        <v>"xxxxxxxx_x000D_
yyyyyyyy"</v>
      </c>
      <c r="C64" s="39">
        <v>8</v>
      </c>
      <c r="D64">
        <v>1</v>
      </c>
      <c r="E64">
        <v>2.1795413065449744E-4</v>
      </c>
      <c r="F64">
        <v>1.6422909389319032E-4</v>
      </c>
      <c r="G64">
        <v>2.2011722680341729E-3</v>
      </c>
      <c r="H64">
        <v>2.5615806247112412E-4</v>
      </c>
      <c r="I64" s="39">
        <v>22254</v>
      </c>
      <c r="J64" s="39">
        <v>29247</v>
      </c>
      <c r="K64" s="39">
        <v>2265</v>
      </c>
      <c r="L64" s="39">
        <v>19023</v>
      </c>
      <c r="M64" s="39" t="s">
        <v>385</v>
      </c>
      <c r="N64" s="39">
        <v>208</v>
      </c>
    </row>
    <row r="65" spans="1:14" x14ac:dyDescent="0.35">
      <c r="A65">
        <f t="shared" ca="1" si="3"/>
        <v>20</v>
      </c>
      <c r="B65" t="str">
        <f t="shared" ca="1" si="4"/>
        <v>"xxxxxxxx_x000D_
yyyyyyyy"</v>
      </c>
      <c r="C65" s="39">
        <v>16</v>
      </c>
      <c r="D65">
        <v>1</v>
      </c>
      <c r="E65">
        <v>2.5359206528781977E-4</v>
      </c>
      <c r="F65">
        <v>2.0562981707410126E-4</v>
      </c>
      <c r="G65">
        <v>2.5331081852598123E-3</v>
      </c>
      <c r="H65">
        <v>2.5699276781874207E-4</v>
      </c>
      <c r="I65" s="39">
        <v>19207</v>
      </c>
      <c r="J65" s="39">
        <v>23545</v>
      </c>
      <c r="K65" s="39">
        <v>1969</v>
      </c>
      <c r="L65" s="39">
        <v>18959</v>
      </c>
      <c r="M65" s="39" t="s">
        <v>386</v>
      </c>
      <c r="N65" s="39">
        <v>416</v>
      </c>
    </row>
    <row r="66" spans="1:14" x14ac:dyDescent="0.35">
      <c r="A66">
        <f t="shared" ca="1" si="3"/>
        <v>20</v>
      </c>
      <c r="B66" t="str">
        <f t="shared" ca="1" si="4"/>
        <v>"xxxxxxxx_x000D_
yyyyyyyy"</v>
      </c>
      <c r="C66" s="39">
        <v>32</v>
      </c>
      <c r="D66">
        <v>1</v>
      </c>
      <c r="E66">
        <v>3.2513496895237426E-4</v>
      </c>
      <c r="F66">
        <v>3.0476117421901575E-4</v>
      </c>
      <c r="G66">
        <v>3.2256424574542298E-3</v>
      </c>
      <c r="H66">
        <v>2.7955263743175589E-4</v>
      </c>
      <c r="I66" s="39">
        <v>15067</v>
      </c>
      <c r="J66" s="39">
        <v>16052</v>
      </c>
      <c r="K66" s="39">
        <v>1548</v>
      </c>
      <c r="L66" s="39">
        <v>17465</v>
      </c>
      <c r="M66" s="39" t="s">
        <v>387</v>
      </c>
      <c r="N66" s="39">
        <v>832</v>
      </c>
    </row>
    <row r="67" spans="1:14" x14ac:dyDescent="0.35">
      <c r="A67">
        <f t="shared" ca="1" si="3"/>
        <v>20</v>
      </c>
      <c r="B67" t="str">
        <f t="shared" ca="1" si="4"/>
        <v>"xxxxxxxx_x000D_
yyyyyyyy"</v>
      </c>
      <c r="C67" s="39">
        <v>64</v>
      </c>
      <c r="D67">
        <v>1</v>
      </c>
      <c r="E67">
        <v>5.3285480358954292E-4</v>
      </c>
      <c r="F67">
        <v>4.6614733654200589E-4</v>
      </c>
      <c r="G67">
        <v>5.7689603506880073E-3</v>
      </c>
      <c r="H67">
        <v>2.743067537728718E-4</v>
      </c>
      <c r="I67" s="39">
        <v>9267</v>
      </c>
      <c r="J67" s="39">
        <v>10574</v>
      </c>
      <c r="K67" s="39">
        <v>866</v>
      </c>
      <c r="L67" s="39">
        <v>17791</v>
      </c>
      <c r="M67" s="39" t="s">
        <v>388</v>
      </c>
      <c r="N67" s="39">
        <v>1664</v>
      </c>
    </row>
    <row r="68" spans="1:14" x14ac:dyDescent="0.35">
      <c r="A68">
        <f t="shared" ca="1" si="3"/>
        <v>20</v>
      </c>
      <c r="B68" t="str">
        <f t="shared" ca="1" si="4"/>
        <v>"xxxxxxxx_x000D_
yyyyyyyy"</v>
      </c>
      <c r="C68" s="39">
        <v>128</v>
      </c>
      <c r="D68">
        <v>1</v>
      </c>
      <c r="E68">
        <v>7.9371845930403502E-4</v>
      </c>
      <c r="F68">
        <v>6.9831486148297741E-4</v>
      </c>
      <c r="G68">
        <v>9.1521888550272178E-3</v>
      </c>
      <c r="H68">
        <v>2.8467503315654773E-4</v>
      </c>
      <c r="I68" s="39">
        <v>6247</v>
      </c>
      <c r="J68" s="39">
        <v>7092</v>
      </c>
      <c r="K68" s="39">
        <v>546</v>
      </c>
      <c r="L68" s="39">
        <v>17158</v>
      </c>
      <c r="M68" s="39" t="s">
        <v>389</v>
      </c>
      <c r="N68" s="39">
        <v>3328</v>
      </c>
    </row>
    <row r="69" spans="1:14" x14ac:dyDescent="0.35">
      <c r="A69">
        <f t="shared" ca="1" si="3"/>
        <v>20</v>
      </c>
      <c r="B69" t="str">
        <f t="shared" ca="1" si="4"/>
        <v>"xxxxxxxx_x000D_
yyyyyyyy"</v>
      </c>
      <c r="C69" s="39">
        <v>256</v>
      </c>
      <c r="D69">
        <v>1</v>
      </c>
      <c r="E69">
        <v>1.511025838720547E-3</v>
      </c>
      <c r="F69">
        <v>1.3744874354399668E-3</v>
      </c>
      <c r="G69">
        <v>1.2081297178610076E-2</v>
      </c>
      <c r="H69">
        <v>3.1901989878823191E-4</v>
      </c>
      <c r="I69" s="39">
        <v>3295</v>
      </c>
      <c r="J69" s="39">
        <v>3620</v>
      </c>
      <c r="K69" s="39">
        <v>414</v>
      </c>
      <c r="L69" s="39">
        <v>15349</v>
      </c>
      <c r="M69" s="39" t="s">
        <v>390</v>
      </c>
      <c r="N69" s="39">
        <v>6656</v>
      </c>
    </row>
    <row r="70" spans="1:14" x14ac:dyDescent="0.35">
      <c r="A70">
        <f t="shared" ca="1" si="3"/>
        <v>20</v>
      </c>
      <c r="B70" t="str">
        <f t="shared" ca="1" si="4"/>
        <v>"xxxxxxxx_x000D_
yyyyyyyy"</v>
      </c>
      <c r="C70" s="39">
        <v>512</v>
      </c>
      <c r="D70">
        <v>1</v>
      </c>
      <c r="E70">
        <v>2.1862581903040572E-3</v>
      </c>
      <c r="F70">
        <v>2.4033578261660683E-3</v>
      </c>
      <c r="G70">
        <v>2.3152996795786439E-2</v>
      </c>
      <c r="H70">
        <v>4.4897121000735346E-4</v>
      </c>
      <c r="I70" s="39">
        <v>2280</v>
      </c>
      <c r="J70" s="39">
        <v>2075</v>
      </c>
      <c r="K70" s="39">
        <v>216</v>
      </c>
      <c r="L70" s="39">
        <v>10972</v>
      </c>
      <c r="M70" s="39" t="s">
        <v>391</v>
      </c>
      <c r="N70" s="39">
        <v>13312</v>
      </c>
    </row>
    <row r="71" spans="1:14" x14ac:dyDescent="0.35">
      <c r="A71">
        <f t="shared" ca="1" si="3"/>
        <v>20</v>
      </c>
      <c r="B71" t="str">
        <f t="shared" ca="1" si="4"/>
        <v>"xxxxxxxx_x000D_
yyyyyyyy"</v>
      </c>
      <c r="C71" s="39">
        <v>1024</v>
      </c>
      <c r="D71">
        <v>1</v>
      </c>
      <c r="E71">
        <v>4.4517374356819895E-3</v>
      </c>
      <c r="F71">
        <v>4.7723386529136547E-3</v>
      </c>
      <c r="G71">
        <v>4.1983679112374474E-2</v>
      </c>
      <c r="H71">
        <v>6.0116851356091397E-4</v>
      </c>
      <c r="I71" s="39">
        <v>1122</v>
      </c>
      <c r="J71" s="39">
        <v>1047</v>
      </c>
      <c r="K71" s="39">
        <v>120</v>
      </c>
      <c r="L71" s="39">
        <v>8225</v>
      </c>
      <c r="M71" s="39" t="s">
        <v>392</v>
      </c>
      <c r="N71" s="39">
        <v>26624</v>
      </c>
    </row>
    <row r="72" spans="1:14" x14ac:dyDescent="0.35">
      <c r="A72">
        <f t="shared" ca="1" si="3"/>
        <v>20</v>
      </c>
      <c r="B72" t="str">
        <f t="shared" ca="1" si="4"/>
        <v>"xxxxxxxx_x000D_
yyyyyyyy"</v>
      </c>
      <c r="C72" s="39">
        <v>2048</v>
      </c>
      <c r="D72">
        <v>1</v>
      </c>
      <c r="E72">
        <v>8.9338157781559437E-3</v>
      </c>
      <c r="F72">
        <v>9.5595514374704187E-3</v>
      </c>
      <c r="G72">
        <v>8.8279018407304316E-2</v>
      </c>
      <c r="H72">
        <v>7.5779177188239595E-4</v>
      </c>
      <c r="I72" s="39">
        <v>560</v>
      </c>
      <c r="J72" s="39">
        <v>523</v>
      </c>
      <c r="K72" s="39">
        <v>57</v>
      </c>
      <c r="L72" s="39">
        <v>6540</v>
      </c>
      <c r="M72" s="39" t="s">
        <v>393</v>
      </c>
      <c r="N72" s="39">
        <v>53248</v>
      </c>
    </row>
    <row r="73" spans="1:14" x14ac:dyDescent="0.35">
      <c r="A73">
        <f t="shared" ca="1" si="3"/>
        <v>20</v>
      </c>
      <c r="B73" t="str">
        <f t="shared" ca="1" si="4"/>
        <v>"xxxxxxxx_x000D_
yyyyyyyy"</v>
      </c>
      <c r="C73" s="39">
        <v>4096</v>
      </c>
      <c r="D73">
        <v>1</v>
      </c>
      <c r="E73">
        <v>1.9029272622625916E-2</v>
      </c>
      <c r="F73">
        <v>2.1403000820783506E-2</v>
      </c>
      <c r="G73">
        <v>0.16907290911070846</v>
      </c>
      <c r="H73">
        <v>1.1476979492680709E-3</v>
      </c>
      <c r="I73" s="39">
        <v>263</v>
      </c>
      <c r="J73" s="39">
        <v>234</v>
      </c>
      <c r="K73" s="39">
        <v>30</v>
      </c>
      <c r="L73" s="39">
        <v>4332</v>
      </c>
      <c r="M73" s="39" t="s">
        <v>394</v>
      </c>
      <c r="N73" s="39">
        <v>106496</v>
      </c>
    </row>
    <row r="74" spans="1:14" x14ac:dyDescent="0.35">
      <c r="A74">
        <f t="shared" ca="1" si="3"/>
        <v>20</v>
      </c>
      <c r="B74" t="str">
        <f t="shared" ca="1" si="4"/>
        <v>"xxxxxxxx_x000D_
yyyyyyyy"</v>
      </c>
      <c r="C74" s="39">
        <v>8192</v>
      </c>
      <c r="D74">
        <v>1</v>
      </c>
      <c r="E74">
        <v>3.707497392653436E-2</v>
      </c>
      <c r="F74">
        <v>4.6761994750228464E-2</v>
      </c>
      <c r="G74">
        <v>0.33924069912252175</v>
      </c>
      <c r="H74">
        <v>2.8487769144920363E-3</v>
      </c>
      <c r="I74" s="39">
        <v>135</v>
      </c>
      <c r="J74" s="39">
        <v>107</v>
      </c>
      <c r="K74" s="39">
        <v>15</v>
      </c>
      <c r="L74" s="39">
        <v>1751</v>
      </c>
      <c r="M74" s="39" t="s">
        <v>395</v>
      </c>
      <c r="N74" s="39">
        <v>212992</v>
      </c>
    </row>
    <row r="75" spans="1:14" x14ac:dyDescent="0.35">
      <c r="A75">
        <f t="shared" ca="1" si="3"/>
        <v>20</v>
      </c>
      <c r="B75" t="str">
        <f t="shared" ca="1" si="4"/>
        <v>"xxxxxxxx_x000D_
yyyyyyyy"</v>
      </c>
      <c r="C75" s="39">
        <v>16384</v>
      </c>
      <c r="D75">
        <v>1</v>
      </c>
      <c r="E75">
        <v>7.3906198130599773E-2</v>
      </c>
      <c r="F75">
        <v>8.4223919110389733E-2</v>
      </c>
      <c r="G75">
        <v>0.62544371577369517</v>
      </c>
      <c r="H75">
        <v>4.6733406339208071E-3</v>
      </c>
      <c r="I75" s="39">
        <v>68</v>
      </c>
      <c r="J75" s="39">
        <v>60</v>
      </c>
      <c r="K75" s="39">
        <v>8</v>
      </c>
      <c r="L75" s="39">
        <v>1069</v>
      </c>
      <c r="M75" s="39" t="s">
        <v>396</v>
      </c>
      <c r="N75" s="39">
        <v>425984</v>
      </c>
    </row>
    <row r="76" spans="1:14" x14ac:dyDescent="0.35">
      <c r="A76">
        <f t="shared" ca="1" si="3"/>
        <v>20</v>
      </c>
      <c r="B76" t="str">
        <f t="shared" ca="1" si="4"/>
        <v>"xxxxxxxx_x000D_
yyyyyyyy"</v>
      </c>
      <c r="C76" s="39">
        <v>32768</v>
      </c>
      <c r="D76">
        <v>1</v>
      </c>
      <c r="E76">
        <v>0.13320276314561869</v>
      </c>
      <c r="F76">
        <v>0.17193932244633481</v>
      </c>
      <c r="G76">
        <v>1.4136699407796236</v>
      </c>
      <c r="H76">
        <v>8.4551945893704353E-3</v>
      </c>
      <c r="I76" s="39">
        <v>38</v>
      </c>
      <c r="J76" s="39">
        <v>30</v>
      </c>
      <c r="K76" s="39">
        <v>4</v>
      </c>
      <c r="L76" s="39">
        <v>591</v>
      </c>
      <c r="M76" s="39" t="s">
        <v>397</v>
      </c>
      <c r="N76" s="39">
        <v>851968</v>
      </c>
    </row>
    <row r="77" spans="1:14" x14ac:dyDescent="0.35">
      <c r="A77">
        <f t="shared" ca="1" si="3"/>
        <v>20</v>
      </c>
      <c r="B77" t="str">
        <f t="shared" ca="1" si="4"/>
        <v>"xxxxxxxx_x000D_
yyyyyyyy"</v>
      </c>
      <c r="C77" s="39">
        <v>65536</v>
      </c>
      <c r="D77">
        <v>1</v>
      </c>
      <c r="E77">
        <v>0.28044423800196344</v>
      </c>
      <c r="F77">
        <v>0.31105447166824746</v>
      </c>
      <c r="G77">
        <v>2.5857511657298091</v>
      </c>
      <c r="H77">
        <v>1.4874218158950984E-2</v>
      </c>
      <c r="I77" s="39">
        <v>18</v>
      </c>
      <c r="J77" s="39">
        <v>17</v>
      </c>
      <c r="K77" s="39">
        <v>3</v>
      </c>
      <c r="L77" s="39">
        <v>336</v>
      </c>
      <c r="M77" s="39" t="s">
        <v>398</v>
      </c>
      <c r="N77" s="39">
        <v>1703936</v>
      </c>
    </row>
    <row r="78" spans="1:14" x14ac:dyDescent="0.35">
      <c r="A78">
        <f t="shared" ca="1" si="3"/>
        <v>20</v>
      </c>
      <c r="B78" t="str">
        <f t="shared" ca="1" si="4"/>
        <v>"xxxxxxxx_x000D_
yyyyyyyy"</v>
      </c>
      <c r="C78" s="39">
        <v>131072</v>
      </c>
      <c r="D78">
        <v>1</v>
      </c>
      <c r="E78">
        <v>0.59790038800256795</v>
      </c>
      <c r="F78">
        <v>0.62102098800838668</v>
      </c>
      <c r="G78">
        <v>5.0652579657586152</v>
      </c>
      <c r="H78">
        <v>3.2744899228874476E-2</v>
      </c>
      <c r="I78" s="39">
        <v>9</v>
      </c>
      <c r="J78" s="39">
        <v>9</v>
      </c>
      <c r="K78" s="39">
        <v>1</v>
      </c>
      <c r="L78" s="39">
        <v>153</v>
      </c>
      <c r="M78" s="39" t="s">
        <v>399</v>
      </c>
      <c r="N78" s="39">
        <v>3407872</v>
      </c>
    </row>
    <row r="79" spans="1:14" x14ac:dyDescent="0.35">
      <c r="A79">
        <f t="shared" ca="1" si="3"/>
        <v>20</v>
      </c>
      <c r="B79" t="str">
        <f t="shared" ca="1" si="4"/>
        <v>"xxxxxxxx_x000D_
yyyyyyyy"</v>
      </c>
      <c r="C79" s="39">
        <v>262144</v>
      </c>
      <c r="D79">
        <v>1</v>
      </c>
      <c r="E79">
        <v>1.1027669657805794</v>
      </c>
      <c r="F79">
        <v>1.2801262157705473</v>
      </c>
      <c r="G79">
        <v>9.7437088656557584</v>
      </c>
      <c r="H79">
        <v>6.133473175127116E-2</v>
      </c>
      <c r="I79" s="39">
        <v>5</v>
      </c>
      <c r="J79" s="39">
        <v>4</v>
      </c>
      <c r="K79" s="39">
        <v>1</v>
      </c>
      <c r="L79" s="39">
        <v>82</v>
      </c>
      <c r="M79" s="39" t="s">
        <v>400</v>
      </c>
      <c r="N79" s="39">
        <v>6815744</v>
      </c>
    </row>
    <row r="80" spans="1:14" x14ac:dyDescent="0.35">
      <c r="A80">
        <f t="shared" ca="1" si="3"/>
        <v>20</v>
      </c>
      <c r="B80" t="str">
        <f t="shared" ca="1" si="4"/>
        <v>"xxxxxxxx_x000D_
yyyyyyyy"</v>
      </c>
      <c r="C80" s="39">
        <v>524288</v>
      </c>
      <c r="D80">
        <v>1</v>
      </c>
      <c r="E80">
        <v>2.2443678657842661</v>
      </c>
      <c r="F80">
        <v>2.716952815707014</v>
      </c>
      <c r="G80">
        <v>19.326338865732946</v>
      </c>
      <c r="H80">
        <v>0.12018373860790815</v>
      </c>
      <c r="I80" s="39">
        <v>3</v>
      </c>
      <c r="J80" s="39">
        <v>2</v>
      </c>
      <c r="K80" s="39">
        <v>1</v>
      </c>
      <c r="L80" s="39">
        <v>42</v>
      </c>
      <c r="M80" s="39" t="s">
        <v>401</v>
      </c>
      <c r="N80" s="39">
        <v>13631488</v>
      </c>
    </row>
    <row r="81" spans="1:14" x14ac:dyDescent="0.35">
      <c r="A81">
        <f t="shared" ca="1" si="3"/>
        <v>20</v>
      </c>
      <c r="B81" t="str">
        <f t="shared" ca="1" si="4"/>
        <v>"xxxxxxxx_x000D_
yyyyyyyy"</v>
      </c>
      <c r="C81" s="39">
        <v>1048576</v>
      </c>
      <c r="D81">
        <v>1</v>
      </c>
      <c r="E81">
        <v>4.842568815740929</v>
      </c>
      <c r="F81">
        <v>5.1018227657155926</v>
      </c>
      <c r="G81">
        <v>38.841709165772592</v>
      </c>
      <c r="H81">
        <v>0.31799326947348661</v>
      </c>
      <c r="I81" s="39">
        <v>2</v>
      </c>
      <c r="J81" s="39">
        <v>1</v>
      </c>
      <c r="K81" s="39">
        <v>1</v>
      </c>
      <c r="L81" s="39">
        <v>16</v>
      </c>
      <c r="M81" s="39" t="s">
        <v>402</v>
      </c>
      <c r="N81" s="39">
        <v>27262976</v>
      </c>
    </row>
    <row r="82" spans="1:14" x14ac:dyDescent="0.35">
      <c r="C82" s="39"/>
      <c r="I82" s="39"/>
      <c r="J82" s="39"/>
      <c r="K82" s="39"/>
      <c r="L82" s="39"/>
    </row>
    <row r="83" spans="1:14" x14ac:dyDescent="0.35">
      <c r="I83" s="39"/>
      <c r="J83" s="39"/>
      <c r="K83" s="39"/>
      <c r="L83" s="39"/>
      <c r="N83">
        <f ca="1">N81/1000000/E81</f>
        <v>5.6298582503114458</v>
      </c>
    </row>
    <row r="84" spans="1:14" x14ac:dyDescent="0.35">
      <c r="G84">
        <f ca="1">G81/E81</f>
        <v>8.0208894584040475</v>
      </c>
      <c r="I84" s="39"/>
      <c r="J84" s="39"/>
      <c r="K84" s="39"/>
      <c r="L84" s="39"/>
      <c r="N84" s="39">
        <f ca="1">C81*D81/E81</f>
        <v>216533.00962736332</v>
      </c>
    </row>
    <row r="85" spans="1:14" x14ac:dyDescent="0.35">
      <c r="G85">
        <f ca="1">E81/H81</f>
        <v>15.228526137546723</v>
      </c>
      <c r="I85" s="39"/>
      <c r="J85" s="39"/>
      <c r="K85" s="39"/>
      <c r="L85" s="39"/>
      <c r="M85" s="10" t="s">
        <v>495</v>
      </c>
    </row>
    <row r="86" spans="1:14" x14ac:dyDescent="0.35">
      <c r="I86" s="39"/>
      <c r="J86" s="39"/>
      <c r="K86" s="39"/>
      <c r="L86" s="39"/>
      <c r="M86" t="s">
        <v>501</v>
      </c>
    </row>
    <row r="87" spans="1:14" ht="43.5" x14ac:dyDescent="0.35">
      <c r="A87" s="8" t="s">
        <v>2</v>
      </c>
      <c r="B87" s="8" t="s">
        <v>3</v>
      </c>
      <c r="C87" s="8" t="s">
        <v>4</v>
      </c>
      <c r="D87" s="8" t="s">
        <v>5</v>
      </c>
      <c r="E87" s="9" t="s">
        <v>711</v>
      </c>
      <c r="F87" s="9" t="s">
        <v>336</v>
      </c>
      <c r="G87" s="9" t="s">
        <v>337</v>
      </c>
      <c r="H87" s="9" t="s">
        <v>338</v>
      </c>
      <c r="I87" s="9" t="str" cm="1">
        <f t="array" aca="1" ref="I87:L87" ca="1">"NCalls"&amp;CHAR(10)&amp;E87:H87</f>
        <v>NCalls
CSVRead
v0.17</v>
      </c>
      <c r="J87" s="9" t="str">
        <f ca="1"/>
        <v>NCalls
sdkn104
v1.9</v>
      </c>
      <c r="K87" s="9" t="str">
        <f ca="1"/>
        <v>NCalls
ws_garcia
v3.1.5</v>
      </c>
      <c r="L87" s="41" t="str">
        <f ca="1"/>
        <v>NCalls
CSV.jl
v0.8.5+</v>
      </c>
      <c r="M87" s="8" t="s">
        <v>6</v>
      </c>
      <c r="N87" s="8" t="s">
        <v>7</v>
      </c>
    </row>
    <row r="88" spans="1:14" x14ac:dyDescent="0.35">
      <c r="A88">
        <f ca="1">LEN(B88)</f>
        <v>17</v>
      </c>
      <c r="B88">
        <v>0.71905720709757637</v>
      </c>
      <c r="C88" s="11">
        <v>1</v>
      </c>
      <c r="D88" s="12">
        <v>10</v>
      </c>
      <c r="E88">
        <v>2.0717598548963327E-4</v>
      </c>
      <c r="F88">
        <v>1.4013484743368443E-4</v>
      </c>
      <c r="G88">
        <v>1.9464736686181274E-3</v>
      </c>
      <c r="H88">
        <v>3.0860382038003681E-4</v>
      </c>
      <c r="I88" s="39">
        <v>23375</v>
      </c>
      <c r="J88" s="39">
        <v>34044</v>
      </c>
      <c r="K88" s="39">
        <v>2560</v>
      </c>
      <c r="L88" s="39">
        <v>15856</v>
      </c>
      <c r="M88" s="39" t="s">
        <v>403</v>
      </c>
      <c r="N88" s="39">
        <v>181</v>
      </c>
    </row>
    <row r="89" spans="1:14" x14ac:dyDescent="0.35">
      <c r="A89">
        <f t="shared" ref="A89:A106" ca="1" si="5">LEN(B89)</f>
        <v>17</v>
      </c>
      <c r="B89">
        <v>0.71905720709757637</v>
      </c>
      <c r="C89" s="11">
        <v>2</v>
      </c>
      <c r="D89" s="12">
        <v>10</v>
      </c>
      <c r="E89">
        <v>2.2004219415540488E-4</v>
      </c>
      <c r="F89">
        <v>1.9661886487019718E-4</v>
      </c>
      <c r="G89">
        <v>3.5170020007632163E-3</v>
      </c>
      <c r="H89">
        <v>3.073558590338448E-4</v>
      </c>
      <c r="I89" s="39">
        <v>22049</v>
      </c>
      <c r="J89" s="39">
        <v>24588</v>
      </c>
      <c r="K89" s="39">
        <v>1419</v>
      </c>
      <c r="L89" s="39">
        <v>15919</v>
      </c>
      <c r="M89" s="39" t="s">
        <v>404</v>
      </c>
      <c r="N89" s="39">
        <v>362</v>
      </c>
    </row>
    <row r="90" spans="1:14" x14ac:dyDescent="0.35">
      <c r="A90">
        <f t="shared" ca="1" si="5"/>
        <v>17</v>
      </c>
      <c r="B90">
        <v>0.71905720709757637</v>
      </c>
      <c r="C90" s="11">
        <v>4</v>
      </c>
      <c r="D90" s="12">
        <v>10</v>
      </c>
      <c r="E90">
        <v>2.6707377865266112E-4</v>
      </c>
      <c r="F90">
        <v>2.2770691171679393E-4</v>
      </c>
      <c r="G90">
        <v>2.3553393726720795E-3</v>
      </c>
      <c r="H90">
        <v>3.1056492763688288E-4</v>
      </c>
      <c r="I90" s="39">
        <v>18261</v>
      </c>
      <c r="J90" s="39">
        <v>21328</v>
      </c>
      <c r="K90" s="39">
        <v>2117</v>
      </c>
      <c r="L90" s="39">
        <v>15758</v>
      </c>
      <c r="M90" s="39" t="s">
        <v>405</v>
      </c>
      <c r="N90" s="39">
        <v>724</v>
      </c>
    </row>
    <row r="91" spans="1:14" x14ac:dyDescent="0.35">
      <c r="A91">
        <f t="shared" ca="1" si="5"/>
        <v>17</v>
      </c>
      <c r="B91">
        <v>0.71905720709757637</v>
      </c>
      <c r="C91" s="11">
        <v>8</v>
      </c>
      <c r="D91" s="12">
        <v>10</v>
      </c>
      <c r="E91">
        <v>3.6393239770090489E-4</v>
      </c>
      <c r="F91">
        <v>2.9225207913073669E-4</v>
      </c>
      <c r="G91">
        <v>4.2806390427872531E-3</v>
      </c>
      <c r="H91">
        <v>3.2811710400985488E-4</v>
      </c>
      <c r="I91" s="39">
        <v>13490</v>
      </c>
      <c r="J91" s="39">
        <v>16724</v>
      </c>
      <c r="K91" s="39">
        <v>1167</v>
      </c>
      <c r="L91" s="39">
        <v>14932</v>
      </c>
      <c r="M91" s="39" t="s">
        <v>406</v>
      </c>
      <c r="N91" s="39">
        <v>1448</v>
      </c>
    </row>
    <row r="92" spans="1:14" x14ac:dyDescent="0.35">
      <c r="A92">
        <f t="shared" ca="1" si="5"/>
        <v>17</v>
      </c>
      <c r="B92">
        <v>0.71905720709757637</v>
      </c>
      <c r="C92" s="11">
        <v>16</v>
      </c>
      <c r="D92" s="12">
        <v>10</v>
      </c>
      <c r="E92">
        <v>8.737676797668896E-4</v>
      </c>
      <c r="F92">
        <v>4.5991117231536317E-4</v>
      </c>
      <c r="G92">
        <v>2.6149205997097061E-3</v>
      </c>
      <c r="H92">
        <v>3.2659911133193722E-4</v>
      </c>
      <c r="I92" s="39">
        <v>5679</v>
      </c>
      <c r="J92" s="39">
        <v>10715</v>
      </c>
      <c r="K92" s="39">
        <v>1908</v>
      </c>
      <c r="L92" s="39">
        <v>15000</v>
      </c>
      <c r="M92" s="39" t="s">
        <v>407</v>
      </c>
      <c r="N92" s="39">
        <v>2896</v>
      </c>
    </row>
    <row r="93" spans="1:14" x14ac:dyDescent="0.35">
      <c r="A93">
        <f t="shared" ca="1" si="5"/>
        <v>17</v>
      </c>
      <c r="B93">
        <v>0.71905720709757637</v>
      </c>
      <c r="C93" s="11">
        <v>32</v>
      </c>
      <c r="D93" s="12">
        <v>10</v>
      </c>
      <c r="E93">
        <v>7.6022574732145809E-4</v>
      </c>
      <c r="F93">
        <v>6.9226995746574766E-4</v>
      </c>
      <c r="G93">
        <v>2.947623663410389E-3</v>
      </c>
      <c r="H93">
        <v>3.5310744766395112E-4</v>
      </c>
      <c r="I93" s="39">
        <v>6520</v>
      </c>
      <c r="J93" s="39">
        <v>7154</v>
      </c>
      <c r="K93" s="39">
        <v>1693</v>
      </c>
      <c r="L93" s="39">
        <v>13895</v>
      </c>
      <c r="M93" s="39" t="s">
        <v>408</v>
      </c>
      <c r="N93" s="39">
        <v>5792</v>
      </c>
    </row>
    <row r="94" spans="1:14" x14ac:dyDescent="0.35">
      <c r="A94">
        <f t="shared" ca="1" si="5"/>
        <v>17</v>
      </c>
      <c r="B94">
        <v>0.71905720709757637</v>
      </c>
      <c r="C94" s="11">
        <v>64</v>
      </c>
      <c r="D94" s="12">
        <v>10</v>
      </c>
      <c r="E94">
        <v>1.3647445766798087E-3</v>
      </c>
      <c r="F94">
        <v>1.2358358326608825E-3</v>
      </c>
      <c r="G94">
        <v>3.955630516507545E-3</v>
      </c>
      <c r="H94">
        <v>4.7776190202961164E-4</v>
      </c>
      <c r="I94" s="39">
        <v>3646</v>
      </c>
      <c r="J94" s="39">
        <v>4024</v>
      </c>
      <c r="K94" s="39">
        <v>1262</v>
      </c>
      <c r="L94" s="39">
        <v>10320</v>
      </c>
      <c r="M94" s="39" t="s">
        <v>409</v>
      </c>
      <c r="N94" s="39">
        <v>11584</v>
      </c>
    </row>
    <row r="95" spans="1:14" x14ac:dyDescent="0.35">
      <c r="A95">
        <f t="shared" ca="1" si="5"/>
        <v>17</v>
      </c>
      <c r="B95">
        <v>0.71905720709757637</v>
      </c>
      <c r="C95" s="11">
        <v>128</v>
      </c>
      <c r="D95" s="12">
        <v>10</v>
      </c>
      <c r="E95">
        <v>2.4254938422138567E-3</v>
      </c>
      <c r="F95">
        <v>2.3110591978111037E-3</v>
      </c>
      <c r="G95">
        <v>6.0246832689445241E-3</v>
      </c>
      <c r="H95">
        <v>5.139906269883977E-4</v>
      </c>
      <c r="I95" s="39">
        <v>2056</v>
      </c>
      <c r="J95" s="39">
        <v>2158</v>
      </c>
      <c r="K95" s="39">
        <v>829</v>
      </c>
      <c r="L95" s="39">
        <v>9602</v>
      </c>
      <c r="M95" s="39" t="s">
        <v>410</v>
      </c>
      <c r="N95" s="39">
        <v>23168</v>
      </c>
    </row>
    <row r="96" spans="1:14" x14ac:dyDescent="0.35">
      <c r="A96">
        <f t="shared" ca="1" si="5"/>
        <v>17</v>
      </c>
      <c r="B96">
        <v>0.71905720709757637</v>
      </c>
      <c r="C96" s="11">
        <v>256</v>
      </c>
      <c r="D96" s="12">
        <v>10</v>
      </c>
      <c r="E96">
        <v>4.6998061354392578E-3</v>
      </c>
      <c r="F96">
        <v>4.5423876869691198E-3</v>
      </c>
      <c r="G96">
        <v>1.0205015573860906E-2</v>
      </c>
      <c r="H96">
        <v>7.8352972615728885E-4</v>
      </c>
      <c r="I96" s="39">
        <v>1063</v>
      </c>
      <c r="J96" s="39">
        <v>1100</v>
      </c>
      <c r="K96" s="39">
        <v>490</v>
      </c>
      <c r="L96" s="39">
        <v>6327</v>
      </c>
      <c r="M96" s="39" t="s">
        <v>411</v>
      </c>
      <c r="N96" s="39">
        <v>46336</v>
      </c>
    </row>
    <row r="97" spans="1:14" x14ac:dyDescent="0.35">
      <c r="A97">
        <f t="shared" ca="1" si="5"/>
        <v>17</v>
      </c>
      <c r="B97">
        <v>0.71905720709757637</v>
      </c>
      <c r="C97" s="11">
        <v>512</v>
      </c>
      <c r="D97" s="12">
        <v>10</v>
      </c>
      <c r="E97">
        <v>9.4575531126397262E-3</v>
      </c>
      <c r="F97">
        <v>1.0033509954406439E-2</v>
      </c>
      <c r="G97">
        <v>2.152034646473755E-2</v>
      </c>
      <c r="H97">
        <v>1.9988815020258806E-3</v>
      </c>
      <c r="I97" s="39">
        <v>529</v>
      </c>
      <c r="J97" s="39">
        <v>498</v>
      </c>
      <c r="K97" s="39">
        <v>233</v>
      </c>
      <c r="L97" s="39">
        <v>2493</v>
      </c>
      <c r="M97" s="39" t="s">
        <v>412</v>
      </c>
      <c r="N97" s="39">
        <v>92672</v>
      </c>
    </row>
    <row r="98" spans="1:14" x14ac:dyDescent="0.35">
      <c r="A98">
        <f t="shared" ca="1" si="5"/>
        <v>17</v>
      </c>
      <c r="B98">
        <v>0.71905720709757637</v>
      </c>
      <c r="C98" s="11">
        <v>1024</v>
      </c>
      <c r="D98" s="12">
        <v>10</v>
      </c>
      <c r="E98">
        <v>1.9601900680053373E-2</v>
      </c>
      <c r="F98">
        <v>3.117094217506778E-2</v>
      </c>
      <c r="G98">
        <v>4.7177565778496779E-2</v>
      </c>
      <c r="H98">
        <v>1.6955740281357982E-3</v>
      </c>
      <c r="I98" s="39">
        <v>255</v>
      </c>
      <c r="J98" s="39">
        <v>161</v>
      </c>
      <c r="K98" s="39">
        <v>106</v>
      </c>
      <c r="L98" s="39">
        <v>2946</v>
      </c>
      <c r="M98" s="39" t="s">
        <v>413</v>
      </c>
      <c r="N98" s="39">
        <v>185344</v>
      </c>
    </row>
    <row r="99" spans="1:14" x14ac:dyDescent="0.35">
      <c r="A99">
        <f t="shared" ca="1" si="5"/>
        <v>17</v>
      </c>
      <c r="B99">
        <v>0.71905720709757637</v>
      </c>
      <c r="C99" s="11">
        <v>2048</v>
      </c>
      <c r="D99" s="12">
        <v>10</v>
      </c>
      <c r="E99">
        <v>4.0114452978768388E-2</v>
      </c>
      <c r="F99">
        <v>3.8306641350665471E-2</v>
      </c>
      <c r="G99">
        <v>6.7690298208283331E-2</v>
      </c>
      <c r="H99">
        <v>2.270588257934547E-3</v>
      </c>
      <c r="I99" s="39">
        <v>125</v>
      </c>
      <c r="J99" s="39">
        <v>131</v>
      </c>
      <c r="K99" s="39">
        <v>74</v>
      </c>
      <c r="L99" s="39">
        <v>2196</v>
      </c>
      <c r="M99" s="39" t="s">
        <v>414</v>
      </c>
      <c r="N99" s="39">
        <v>370688</v>
      </c>
    </row>
    <row r="100" spans="1:14" x14ac:dyDescent="0.35">
      <c r="A100">
        <f t="shared" ca="1" si="5"/>
        <v>17</v>
      </c>
      <c r="B100">
        <v>0.71905720709757637</v>
      </c>
      <c r="C100" s="11">
        <v>4096</v>
      </c>
      <c r="D100" s="12">
        <v>10</v>
      </c>
      <c r="E100">
        <v>8.1241112554197553E-2</v>
      </c>
      <c r="F100">
        <v>7.5729979210357984E-2</v>
      </c>
      <c r="G100">
        <v>0.13889869280649916</v>
      </c>
      <c r="H100">
        <v>3.3876989076659495E-3</v>
      </c>
      <c r="I100" s="39">
        <v>62</v>
      </c>
      <c r="J100" s="39">
        <v>67</v>
      </c>
      <c r="K100" s="39">
        <v>37</v>
      </c>
      <c r="L100" s="39">
        <v>1473</v>
      </c>
      <c r="M100" s="39" t="s">
        <v>415</v>
      </c>
      <c r="N100" s="39">
        <v>741376</v>
      </c>
    </row>
    <row r="101" spans="1:14" x14ac:dyDescent="0.35">
      <c r="A101">
        <f t="shared" ca="1" si="5"/>
        <v>17</v>
      </c>
      <c r="B101">
        <v>0.71905720709757637</v>
      </c>
      <c r="C101" s="11">
        <v>8192</v>
      </c>
      <c r="D101" s="12">
        <v>10</v>
      </c>
      <c r="E101">
        <v>0.18751565837725565</v>
      </c>
      <c r="F101">
        <v>0.16416563674866838</v>
      </c>
      <c r="G101">
        <v>0.25682404078234455</v>
      </c>
      <c r="H101">
        <v>6.5620729149642142E-3</v>
      </c>
      <c r="I101" s="39">
        <v>27</v>
      </c>
      <c r="J101" s="39">
        <v>31</v>
      </c>
      <c r="K101" s="39">
        <v>20</v>
      </c>
      <c r="L101" s="39">
        <v>763</v>
      </c>
      <c r="M101" s="39" t="s">
        <v>416</v>
      </c>
      <c r="N101" s="39">
        <v>1482752</v>
      </c>
    </row>
    <row r="102" spans="1:14" x14ac:dyDescent="0.35">
      <c r="A102">
        <f t="shared" ca="1" si="5"/>
        <v>17</v>
      </c>
      <c r="B102">
        <v>0.71905720709757637</v>
      </c>
      <c r="C102" s="11">
        <v>16384</v>
      </c>
      <c r="D102" s="12">
        <v>10</v>
      </c>
      <c r="E102">
        <v>0.34763863911000237</v>
      </c>
      <c r="F102">
        <v>0.34507327244385927</v>
      </c>
      <c r="G102">
        <v>0.5166489857800165</v>
      </c>
      <c r="H102">
        <v>1.1559085401562516E-2</v>
      </c>
      <c r="I102" s="39">
        <v>15</v>
      </c>
      <c r="J102" s="39">
        <v>15</v>
      </c>
      <c r="K102" s="39">
        <v>10</v>
      </c>
      <c r="L102" s="39">
        <v>433</v>
      </c>
      <c r="M102" s="39" t="s">
        <v>417</v>
      </c>
      <c r="N102" s="39">
        <v>2965504</v>
      </c>
    </row>
    <row r="103" spans="1:14" x14ac:dyDescent="0.35">
      <c r="A103">
        <f t="shared" ca="1" si="5"/>
        <v>17</v>
      </c>
      <c r="B103">
        <v>0.71905720709757637</v>
      </c>
      <c r="C103" s="11">
        <v>32768</v>
      </c>
      <c r="D103" s="12">
        <v>10</v>
      </c>
      <c r="E103">
        <v>0.72165565149982258</v>
      </c>
      <c r="F103">
        <v>0.73393378008147636</v>
      </c>
      <c r="G103">
        <v>1.0426620257871086</v>
      </c>
      <c r="H103">
        <v>2.6652840692484452E-2</v>
      </c>
      <c r="I103" s="39">
        <v>7</v>
      </c>
      <c r="J103" s="39">
        <v>7</v>
      </c>
      <c r="K103" s="39">
        <v>5</v>
      </c>
      <c r="L103" s="39">
        <v>188</v>
      </c>
      <c r="M103" s="39" t="s">
        <v>418</v>
      </c>
      <c r="N103" s="39">
        <v>5931008</v>
      </c>
    </row>
    <row r="104" spans="1:14" x14ac:dyDescent="0.35">
      <c r="A104">
        <f t="shared" ca="1" si="5"/>
        <v>17</v>
      </c>
      <c r="B104">
        <v>0.71905720709757637</v>
      </c>
      <c r="C104" s="11">
        <v>65536</v>
      </c>
      <c r="D104" s="12">
        <v>10</v>
      </c>
      <c r="E104">
        <v>1.5858034157978231</v>
      </c>
      <c r="F104">
        <v>1.4511090157871926</v>
      </c>
      <c r="G104">
        <v>2.0867823658208535</v>
      </c>
      <c r="H104">
        <v>4.3931862821353911E-2</v>
      </c>
      <c r="I104" s="39">
        <v>4</v>
      </c>
      <c r="J104" s="39">
        <v>4</v>
      </c>
      <c r="K104" s="39">
        <v>3</v>
      </c>
      <c r="L104" s="39">
        <v>114</v>
      </c>
      <c r="M104" s="39" t="s">
        <v>419</v>
      </c>
      <c r="N104" s="39">
        <v>11862016</v>
      </c>
    </row>
    <row r="105" spans="1:14" x14ac:dyDescent="0.35">
      <c r="A105">
        <f t="shared" ca="1" si="5"/>
        <v>17</v>
      </c>
      <c r="B105">
        <v>0.71905720709757637</v>
      </c>
      <c r="C105" s="11">
        <v>131072</v>
      </c>
      <c r="D105" s="12">
        <v>10</v>
      </c>
      <c r="E105">
        <v>3.1400338158096979</v>
      </c>
      <c r="F105">
        <v>2.7422116157218674</v>
      </c>
      <c r="G105">
        <v>4.4490459157937998</v>
      </c>
      <c r="H105">
        <v>9.2937711211438637E-2</v>
      </c>
      <c r="I105" s="39">
        <v>2</v>
      </c>
      <c r="J105" s="39">
        <v>2</v>
      </c>
      <c r="K105" s="39">
        <v>2</v>
      </c>
      <c r="L105" s="39">
        <v>54</v>
      </c>
      <c r="M105" s="39" t="s">
        <v>420</v>
      </c>
      <c r="N105" s="39">
        <v>23724032</v>
      </c>
    </row>
    <row r="106" spans="1:14" x14ac:dyDescent="0.35">
      <c r="A106">
        <f t="shared" ca="1" si="5"/>
        <v>17</v>
      </c>
      <c r="B106">
        <v>0.71905720709757637</v>
      </c>
      <c r="C106" s="11">
        <v>262144</v>
      </c>
      <c r="D106" s="12">
        <v>10</v>
      </c>
      <c r="E106">
        <v>5.8791379657892371</v>
      </c>
      <c r="F106">
        <v>6.0269052658082778</v>
      </c>
      <c r="G106">
        <v>8.6883973657937581</v>
      </c>
      <c r="H106">
        <v>0.16702659637746556</v>
      </c>
      <c r="I106" s="39">
        <v>1</v>
      </c>
      <c r="J106" s="39">
        <v>1</v>
      </c>
      <c r="K106" s="39">
        <v>1</v>
      </c>
      <c r="L106" s="39">
        <v>30</v>
      </c>
      <c r="M106" s="39" t="s">
        <v>421</v>
      </c>
      <c r="N106" s="39">
        <v>47448064</v>
      </c>
    </row>
    <row r="107" spans="1:14" x14ac:dyDescent="0.35">
      <c r="C107" s="39"/>
      <c r="I107" s="39"/>
      <c r="J107" s="39"/>
      <c r="K107" s="39"/>
      <c r="L107" s="39"/>
      <c r="M107" s="39"/>
    </row>
    <row r="108" spans="1:14" x14ac:dyDescent="0.35">
      <c r="C108" s="39"/>
      <c r="I108" s="39"/>
      <c r="J108" s="39"/>
      <c r="K108" s="39"/>
      <c r="L108" s="39"/>
      <c r="M108" s="39"/>
      <c r="N108">
        <f ca="1">N106/1000000/E106</f>
        <v>8.0705818227265222</v>
      </c>
    </row>
    <row r="109" spans="1:14" x14ac:dyDescent="0.35">
      <c r="I109" s="39"/>
      <c r="J109" s="39"/>
      <c r="K109" s="39"/>
      <c r="L109" s="39"/>
      <c r="N109" s="39">
        <f ca="1">C106*D106/E106</f>
        <v>445888.49849317805</v>
      </c>
    </row>
    <row r="110" spans="1:14" x14ac:dyDescent="0.35">
      <c r="C110" s="11"/>
      <c r="D110" s="12"/>
      <c r="I110" s="39"/>
      <c r="J110" s="39"/>
      <c r="K110" s="39"/>
      <c r="L110" s="39"/>
      <c r="M110" s="39"/>
    </row>
    <row r="111" spans="1:14" x14ac:dyDescent="0.35">
      <c r="I111" s="39"/>
      <c r="J111" s="39"/>
      <c r="K111" s="39"/>
      <c r="L111" s="39"/>
    </row>
    <row r="112" spans="1:14" x14ac:dyDescent="0.35">
      <c r="I112" s="39"/>
      <c r="J112" s="39"/>
      <c r="K112" s="39"/>
      <c r="L112" s="39"/>
      <c r="M112" s="10" t="s">
        <v>496</v>
      </c>
    </row>
    <row r="113" spans="1:14" x14ac:dyDescent="0.35">
      <c r="I113" s="39"/>
      <c r="J113" s="39"/>
      <c r="K113" s="39"/>
      <c r="L113" s="39"/>
      <c r="M113" t="s">
        <v>502</v>
      </c>
    </row>
    <row r="114" spans="1:14" ht="43.5" x14ac:dyDescent="0.35">
      <c r="A114" s="8" t="s">
        <v>2</v>
      </c>
      <c r="B114" s="8" t="s">
        <v>3</v>
      </c>
      <c r="C114" s="8" t="s">
        <v>4</v>
      </c>
      <c r="D114" s="8" t="s">
        <v>5</v>
      </c>
      <c r="E114" s="9" t="s">
        <v>711</v>
      </c>
      <c r="F114" s="9" t="s">
        <v>336</v>
      </c>
      <c r="G114" s="9" t="s">
        <v>337</v>
      </c>
      <c r="H114" s="9" t="s">
        <v>338</v>
      </c>
      <c r="I114" s="9" t="str" cm="1">
        <f t="array" aca="1" ref="I114:L114" ca="1">"NCalls"&amp;CHAR(10)&amp;E114:H114</f>
        <v>NCalls
CSVRead
v0.17</v>
      </c>
      <c r="J114" s="9" t="str">
        <f ca="1"/>
        <v>NCalls
sdkn104
v1.9</v>
      </c>
      <c r="K114" s="9" t="str">
        <f ca="1"/>
        <v>NCalls
ws_garcia
v3.1.5</v>
      </c>
      <c r="L114" s="41" t="str">
        <f ca="1"/>
        <v>NCalls
CSV.jl
v0.8.5+</v>
      </c>
      <c r="M114" s="8" t="s">
        <v>6</v>
      </c>
      <c r="N114" s="8" t="s">
        <v>7</v>
      </c>
    </row>
    <row r="115" spans="1:14" x14ac:dyDescent="0.35">
      <c r="A115">
        <f ca="1">LEN(B115)</f>
        <v>16</v>
      </c>
      <c r="B115" t="str">
        <f ca="1">REPT("x",16)</f>
        <v>xxxxxxxxxxxxxxxx</v>
      </c>
      <c r="C115" s="11">
        <v>8</v>
      </c>
      <c r="D115" s="11">
        <v>1</v>
      </c>
      <c r="E115">
        <v>2.1010868099066111E-4</v>
      </c>
      <c r="F115">
        <v>1.4466691955268722E-4</v>
      </c>
      <c r="G115">
        <v>2.0995050787015546E-3</v>
      </c>
      <c r="H115">
        <v>2.5220172900294749E-4</v>
      </c>
      <c r="I115" s="39">
        <v>23059</v>
      </c>
      <c r="J115" s="39">
        <v>33025</v>
      </c>
      <c r="K115" s="39">
        <v>2374</v>
      </c>
      <c r="L115" s="39">
        <v>19360</v>
      </c>
      <c r="M115" s="39" t="s">
        <v>422</v>
      </c>
      <c r="N115" s="39">
        <v>144</v>
      </c>
    </row>
    <row r="116" spans="1:14" x14ac:dyDescent="0.35">
      <c r="A116">
        <f t="shared" ref="A116:A128" ca="1" si="6">LEN(B116)</f>
        <v>16</v>
      </c>
      <c r="B116" t="str">
        <f t="shared" ref="B116:B128" ca="1" si="7">REPT("x",16)</f>
        <v>xxxxxxxxxxxxxxxx</v>
      </c>
      <c r="C116" s="11">
        <v>8</v>
      </c>
      <c r="D116" s="11">
        <v>2</v>
      </c>
      <c r="E116">
        <v>2.1433898399322247E-4</v>
      </c>
      <c r="F116">
        <v>1.6196572401328146E-4</v>
      </c>
      <c r="G116">
        <v>2.0021616397565716E-3</v>
      </c>
      <c r="H116">
        <v>2.7494004987061111E-4</v>
      </c>
      <c r="I116" s="39">
        <v>22617</v>
      </c>
      <c r="J116" s="39">
        <v>29639</v>
      </c>
      <c r="K116" s="39">
        <v>2489</v>
      </c>
      <c r="L116" s="39">
        <v>17751</v>
      </c>
      <c r="M116" s="39" t="s">
        <v>423</v>
      </c>
      <c r="N116" s="39">
        <v>280</v>
      </c>
    </row>
    <row r="117" spans="1:14" x14ac:dyDescent="0.35">
      <c r="A117">
        <f t="shared" ca="1" si="6"/>
        <v>16</v>
      </c>
      <c r="B117" t="str">
        <f t="shared" ca="1" si="7"/>
        <v>xxxxxxxxxxxxxxxx</v>
      </c>
      <c r="C117" s="11">
        <v>8</v>
      </c>
      <c r="D117" s="11">
        <v>4</v>
      </c>
      <c r="E117">
        <v>2.4262432576858199E-4</v>
      </c>
      <c r="F117">
        <v>1.8615487220272832E-4</v>
      </c>
      <c r="G117">
        <v>2.1005459296887189E-3</v>
      </c>
      <c r="H117">
        <v>2.9810665106286434E-4</v>
      </c>
      <c r="I117" s="39">
        <v>20052</v>
      </c>
      <c r="J117" s="39">
        <v>25922</v>
      </c>
      <c r="K117" s="39">
        <v>2373</v>
      </c>
      <c r="L117" s="39">
        <v>16402</v>
      </c>
      <c r="M117" s="39" t="s">
        <v>424</v>
      </c>
      <c r="N117" s="39">
        <v>552</v>
      </c>
    </row>
    <row r="118" spans="1:14" x14ac:dyDescent="0.35">
      <c r="A118">
        <f t="shared" ca="1" si="6"/>
        <v>16</v>
      </c>
      <c r="B118" t="str">
        <f t="shared" ca="1" si="7"/>
        <v>xxxxxxxxxxxxxxxx</v>
      </c>
      <c r="C118" s="11">
        <v>8</v>
      </c>
      <c r="D118" s="11">
        <v>8</v>
      </c>
      <c r="E118">
        <v>3.1399057434420891E-4</v>
      </c>
      <c r="F118">
        <v>2.3732495211831143E-4</v>
      </c>
      <c r="G118">
        <v>2.23200736266357E-3</v>
      </c>
      <c r="H118">
        <v>3.4406911764639736E-4</v>
      </c>
      <c r="I118" s="39">
        <v>15591</v>
      </c>
      <c r="J118" s="39">
        <v>20487</v>
      </c>
      <c r="K118" s="39">
        <v>2234</v>
      </c>
      <c r="L118" s="39">
        <v>14253</v>
      </c>
      <c r="M118" s="39" t="s">
        <v>425</v>
      </c>
      <c r="N118" s="39">
        <v>1096</v>
      </c>
    </row>
    <row r="119" spans="1:14" x14ac:dyDescent="0.35">
      <c r="A119">
        <f t="shared" ca="1" si="6"/>
        <v>16</v>
      </c>
      <c r="B119" t="str">
        <f t="shared" ca="1" si="7"/>
        <v>xxxxxxxxxxxxxxxx</v>
      </c>
      <c r="C119" s="11">
        <v>8</v>
      </c>
      <c r="D119" s="11">
        <v>16</v>
      </c>
      <c r="E119">
        <v>4.0968569805410363E-4</v>
      </c>
      <c r="F119">
        <v>3.5703584930119584E-4</v>
      </c>
      <c r="G119">
        <v>3.0745214772798343E-3</v>
      </c>
      <c r="H119">
        <v>4.2680431957495003E-4</v>
      </c>
      <c r="I119" s="39">
        <v>12008</v>
      </c>
      <c r="J119" s="39">
        <v>13746</v>
      </c>
      <c r="K119" s="39">
        <v>1623</v>
      </c>
      <c r="L119" s="39">
        <v>11533</v>
      </c>
      <c r="M119" s="39" t="s">
        <v>426</v>
      </c>
      <c r="N119" s="39">
        <v>2184</v>
      </c>
    </row>
    <row r="120" spans="1:14" x14ac:dyDescent="0.35">
      <c r="A120">
        <f t="shared" ca="1" si="6"/>
        <v>16</v>
      </c>
      <c r="B120" t="str">
        <f t="shared" ca="1" si="7"/>
        <v>xxxxxxxxxxxxxxxx</v>
      </c>
      <c r="C120" s="11">
        <v>8</v>
      </c>
      <c r="D120" s="11">
        <v>32</v>
      </c>
      <c r="E120">
        <v>7.0777135100607343E-4</v>
      </c>
      <c r="F120">
        <v>6.4299479306487682E-4</v>
      </c>
      <c r="G120">
        <v>3.927005872443266E-3</v>
      </c>
      <c r="H120">
        <v>5.579185165643859E-4</v>
      </c>
      <c r="I120" s="39">
        <v>6998</v>
      </c>
      <c r="J120" s="39">
        <v>7696</v>
      </c>
      <c r="K120" s="39">
        <v>1272</v>
      </c>
      <c r="L120" s="39">
        <v>8855</v>
      </c>
      <c r="M120" s="39" t="s">
        <v>427</v>
      </c>
      <c r="N120" s="39">
        <v>4360</v>
      </c>
    </row>
    <row r="121" spans="1:14" x14ac:dyDescent="0.35">
      <c r="A121">
        <f t="shared" ca="1" si="6"/>
        <v>16</v>
      </c>
      <c r="B121" t="str">
        <f t="shared" ca="1" si="7"/>
        <v>xxxxxxxxxxxxxxxx</v>
      </c>
      <c r="C121" s="11">
        <v>8</v>
      </c>
      <c r="D121" s="11">
        <v>64</v>
      </c>
      <c r="E121">
        <v>1.0715813699704502E-3</v>
      </c>
      <c r="F121">
        <v>1.0394649620850426E-3</v>
      </c>
      <c r="G121">
        <v>7.5068913032639321E-3</v>
      </c>
      <c r="H121">
        <v>9.0717548371967865E-4</v>
      </c>
      <c r="I121" s="39">
        <v>4637</v>
      </c>
      <c r="J121" s="39">
        <v>4780</v>
      </c>
      <c r="K121" s="39">
        <v>666</v>
      </c>
      <c r="L121" s="39">
        <v>5471</v>
      </c>
      <c r="M121" s="39" t="s">
        <v>428</v>
      </c>
      <c r="N121" s="39">
        <v>8712</v>
      </c>
    </row>
    <row r="122" spans="1:14" x14ac:dyDescent="0.35">
      <c r="A122">
        <f t="shared" ca="1" si="6"/>
        <v>16</v>
      </c>
      <c r="B122" t="str">
        <f t="shared" ca="1" si="7"/>
        <v>xxxxxxxxxxxxxxxx</v>
      </c>
      <c r="C122" s="11">
        <v>8</v>
      </c>
      <c r="D122" s="11">
        <v>128</v>
      </c>
      <c r="E122">
        <v>1.8971838213575664E-3</v>
      </c>
      <c r="F122">
        <v>1.8772049493979567E-3</v>
      </c>
      <c r="G122">
        <v>1.9914852231631249E-2</v>
      </c>
      <c r="H122">
        <v>1.417361477229592E-3</v>
      </c>
      <c r="I122" s="39">
        <v>2627</v>
      </c>
      <c r="J122" s="39">
        <v>2655</v>
      </c>
      <c r="K122" s="39">
        <v>251</v>
      </c>
      <c r="L122" s="39">
        <v>3511</v>
      </c>
      <c r="M122" s="39" t="s">
        <v>429</v>
      </c>
      <c r="N122" s="39">
        <v>17416</v>
      </c>
    </row>
    <row r="123" spans="1:14" x14ac:dyDescent="0.35">
      <c r="A123">
        <f t="shared" ca="1" si="6"/>
        <v>16</v>
      </c>
      <c r="B123" t="str">
        <f t="shared" ca="1" si="7"/>
        <v>xxxxxxxxxxxxxxxx</v>
      </c>
      <c r="C123" s="11">
        <v>8</v>
      </c>
      <c r="D123" s="11">
        <v>256</v>
      </c>
      <c r="E123">
        <v>3.6086440860634249E-3</v>
      </c>
      <c r="F123">
        <v>4.1678312203901526E-3</v>
      </c>
      <c r="G123">
        <v>6.7032765777953904E-2</v>
      </c>
      <c r="H123">
        <v>2.6641991835568723E-3</v>
      </c>
      <c r="I123" s="39">
        <v>1383</v>
      </c>
      <c r="J123" s="39">
        <v>1198</v>
      </c>
      <c r="K123" s="39">
        <v>75</v>
      </c>
      <c r="L123" s="39">
        <v>1875</v>
      </c>
      <c r="M123" s="39" t="s">
        <v>430</v>
      </c>
      <c r="N123" s="39">
        <v>34824</v>
      </c>
    </row>
    <row r="124" spans="1:14" x14ac:dyDescent="0.35">
      <c r="A124">
        <f t="shared" ca="1" si="6"/>
        <v>16</v>
      </c>
      <c r="B124" t="str">
        <f t="shared" ca="1" si="7"/>
        <v>xxxxxxxxxxxxxxxx</v>
      </c>
      <c r="C124" s="11">
        <v>8</v>
      </c>
      <c r="D124" s="11">
        <v>512</v>
      </c>
      <c r="E124">
        <v>9.4661265730704037E-3</v>
      </c>
      <c r="F124">
        <v>7.5105455078497982E-3</v>
      </c>
      <c r="G124">
        <v>0.24765522768578557</v>
      </c>
      <c r="H124">
        <v>4.8391961713506694E-3</v>
      </c>
      <c r="I124" s="39">
        <v>528</v>
      </c>
      <c r="J124" s="39">
        <v>666</v>
      </c>
      <c r="K124" s="39">
        <v>21</v>
      </c>
      <c r="L124" s="39">
        <v>1032</v>
      </c>
      <c r="M124" s="39" t="s">
        <v>431</v>
      </c>
      <c r="N124" s="39">
        <v>69640</v>
      </c>
    </row>
    <row r="125" spans="1:14" x14ac:dyDescent="0.35">
      <c r="A125">
        <f t="shared" ca="1" si="6"/>
        <v>16</v>
      </c>
      <c r="B125" t="str">
        <f t="shared" ca="1" si="7"/>
        <v>xxxxxxxxxxxxxxxx</v>
      </c>
      <c r="C125" s="11">
        <v>8</v>
      </c>
      <c r="D125" s="11">
        <v>1024</v>
      </c>
      <c r="E125">
        <v>1.432977007566048E-2</v>
      </c>
      <c r="F125">
        <v>1.4312595778184145E-2</v>
      </c>
      <c r="G125">
        <v>0.94559743245366812</v>
      </c>
      <c r="H125">
        <v>1.0355584361895785E-2</v>
      </c>
      <c r="I125" s="39">
        <v>349</v>
      </c>
      <c r="J125" s="39">
        <v>350</v>
      </c>
      <c r="K125" s="39">
        <v>6</v>
      </c>
      <c r="L125" s="39">
        <v>483</v>
      </c>
      <c r="M125" s="39" t="s">
        <v>432</v>
      </c>
      <c r="N125" s="39">
        <v>139272</v>
      </c>
    </row>
    <row r="126" spans="1:14" x14ac:dyDescent="0.35">
      <c r="A126">
        <f t="shared" ca="1" si="6"/>
        <v>16</v>
      </c>
      <c r="B126" t="str">
        <f t="shared" ca="1" si="7"/>
        <v>xxxxxxxxxxxxxxxx</v>
      </c>
      <c r="C126" s="11">
        <v>8</v>
      </c>
      <c r="D126" s="11">
        <v>2048</v>
      </c>
      <c r="E126">
        <v>2.8793836467697006E-2</v>
      </c>
      <c r="F126">
        <v>2.9599208973729845E-2</v>
      </c>
      <c r="G126">
        <v>3.4495220658687735</v>
      </c>
      <c r="H126">
        <v>2.0450408004548646E-2</v>
      </c>
      <c r="I126" s="39">
        <v>174</v>
      </c>
      <c r="J126" s="39">
        <v>169</v>
      </c>
      <c r="K126" s="39">
        <v>2</v>
      </c>
      <c r="L126" s="39">
        <v>245</v>
      </c>
      <c r="M126" s="39" t="s">
        <v>433</v>
      </c>
      <c r="N126" s="39">
        <v>278536</v>
      </c>
    </row>
    <row r="127" spans="1:14" x14ac:dyDescent="0.35">
      <c r="A127">
        <f t="shared" ca="1" si="6"/>
        <v>16</v>
      </c>
      <c r="B127" t="str">
        <f t="shared" ca="1" si="7"/>
        <v>xxxxxxxxxxxxxxxx</v>
      </c>
      <c r="C127" s="11">
        <v>8</v>
      </c>
      <c r="D127" s="11">
        <v>4096</v>
      </c>
      <c r="E127">
        <v>6.5036078766015498E-2</v>
      </c>
      <c r="F127">
        <v>6.4137936290549716E-2</v>
      </c>
      <c r="G127">
        <v>16.116477665662938</v>
      </c>
      <c r="H127">
        <v>4.3174300803365026E-2</v>
      </c>
      <c r="I127" s="39">
        <v>77</v>
      </c>
      <c r="J127" s="39">
        <v>78</v>
      </c>
      <c r="K127" s="39">
        <v>1</v>
      </c>
      <c r="L127" s="39">
        <v>116</v>
      </c>
      <c r="M127" s="39" t="s">
        <v>434</v>
      </c>
      <c r="N127" s="39">
        <v>557064</v>
      </c>
    </row>
    <row r="128" spans="1:14" x14ac:dyDescent="0.35">
      <c r="A128">
        <f t="shared" ca="1" si="6"/>
        <v>16</v>
      </c>
      <c r="B128" t="str">
        <f t="shared" ca="1" si="7"/>
        <v>xxxxxxxxxxxxxxxx</v>
      </c>
      <c r="C128" s="11">
        <v>8</v>
      </c>
      <c r="D128" s="11">
        <v>8192</v>
      </c>
      <c r="E128">
        <v>0.13830993875294434</v>
      </c>
      <c r="F128">
        <v>0.12211070625479045</v>
      </c>
      <c r="G128">
        <v>58.665585365783592</v>
      </c>
      <c r="H128">
        <v>8.1106169711369872E-2</v>
      </c>
      <c r="I128" s="39">
        <v>37</v>
      </c>
      <c r="J128" s="39">
        <v>42</v>
      </c>
      <c r="K128" s="39">
        <v>1</v>
      </c>
      <c r="L128" s="39">
        <v>62</v>
      </c>
      <c r="M128" s="39" t="s">
        <v>435</v>
      </c>
      <c r="N128" s="39">
        <v>1114120</v>
      </c>
    </row>
    <row r="129" spans="1:14" x14ac:dyDescent="0.35">
      <c r="I129" s="39"/>
      <c r="J129" s="39"/>
      <c r="K129" s="39"/>
      <c r="L129" s="39"/>
    </row>
    <row r="130" spans="1:14" x14ac:dyDescent="0.35">
      <c r="I130" s="39"/>
      <c r="J130" s="39"/>
      <c r="K130" s="39"/>
      <c r="L130" s="39"/>
    </row>
    <row r="131" spans="1:14" x14ac:dyDescent="0.35">
      <c r="I131" s="39"/>
      <c r="J131" s="39"/>
      <c r="K131" s="39"/>
      <c r="L131" s="39"/>
      <c r="N131" s="39"/>
    </row>
    <row r="132" spans="1:14" x14ac:dyDescent="0.35">
      <c r="I132" s="39"/>
      <c r="J132" s="39"/>
      <c r="K132" s="39"/>
      <c r="L132" s="39"/>
    </row>
    <row r="133" spans="1:14" x14ac:dyDescent="0.35">
      <c r="I133" s="39"/>
      <c r="J133" s="39"/>
      <c r="K133" s="39"/>
      <c r="L133" s="39"/>
    </row>
    <row r="134" spans="1:14" x14ac:dyDescent="0.35">
      <c r="I134" s="39"/>
      <c r="J134" s="39"/>
      <c r="K134" s="39"/>
      <c r="L134" s="39"/>
    </row>
    <row r="135" spans="1:14" x14ac:dyDescent="0.35">
      <c r="I135" s="39"/>
      <c r="J135" s="39"/>
      <c r="K135" s="39"/>
      <c r="L135" s="39"/>
    </row>
    <row r="136" spans="1:14" x14ac:dyDescent="0.35">
      <c r="I136" s="39"/>
      <c r="J136" s="39"/>
      <c r="K136" s="39"/>
      <c r="L136" s="39"/>
    </row>
    <row r="137" spans="1:14" x14ac:dyDescent="0.35">
      <c r="I137" s="39"/>
      <c r="J137" s="39"/>
      <c r="K137" s="39"/>
      <c r="L137" s="39"/>
    </row>
    <row r="138" spans="1:14" x14ac:dyDescent="0.35">
      <c r="I138" s="39"/>
      <c r="J138" s="39"/>
      <c r="K138" s="39"/>
      <c r="L138" s="39"/>
    </row>
    <row r="139" spans="1:14" x14ac:dyDescent="0.35">
      <c r="I139" s="39"/>
      <c r="J139" s="39"/>
      <c r="K139" s="39"/>
      <c r="L139" s="39"/>
      <c r="M139" s="10" t="s">
        <v>497</v>
      </c>
    </row>
    <row r="140" spans="1:14" x14ac:dyDescent="0.35">
      <c r="I140" s="39"/>
      <c r="J140" s="39"/>
      <c r="K140" s="39"/>
      <c r="L140" s="39"/>
      <c r="M140" t="s">
        <v>503</v>
      </c>
    </row>
    <row r="141" spans="1:14" ht="43.5" x14ac:dyDescent="0.35">
      <c r="A141" s="8" t="s">
        <v>2</v>
      </c>
      <c r="B141" s="8" t="s">
        <v>3</v>
      </c>
      <c r="C141" s="8" t="s">
        <v>4</v>
      </c>
      <c r="D141" s="8" t="s">
        <v>5</v>
      </c>
      <c r="E141" s="9" t="s">
        <v>711</v>
      </c>
      <c r="F141" s="9" t="s">
        <v>336</v>
      </c>
      <c r="G141" s="9" t="s">
        <v>337</v>
      </c>
      <c r="H141" s="9" t="s">
        <v>338</v>
      </c>
      <c r="I141" s="9" t="str" cm="1">
        <f t="array" aca="1" ref="I141:L141" ca="1">"NCalls"&amp;CHAR(10)&amp;E141:H141</f>
        <v>NCalls
CSVRead
v0.17</v>
      </c>
      <c r="J141" s="9" t="str">
        <f ca="1"/>
        <v>NCalls
sdkn104
v1.9</v>
      </c>
      <c r="K141" s="9" t="str">
        <f ca="1"/>
        <v>NCalls
ws_garcia
v3.1.5</v>
      </c>
      <c r="L141" s="41" t="str">
        <f ca="1"/>
        <v>NCalls
CSV.jl
v0.8.5+</v>
      </c>
      <c r="M141" s="8" t="s">
        <v>6</v>
      </c>
      <c r="N141" s="8" t="s">
        <v>7</v>
      </c>
    </row>
    <row r="142" spans="1:14" x14ac:dyDescent="0.35">
      <c r="A142" s="39" cm="1">
        <f t="array" aca="1" ref="A142:A156" ca="1">LEN(B142:B156)</f>
        <v>1</v>
      </c>
      <c r="B142" t="s">
        <v>8</v>
      </c>
      <c r="C142" s="39">
        <v>1024</v>
      </c>
      <c r="D142">
        <v>8</v>
      </c>
      <c r="E142">
        <v>1.0598101794603913E-2</v>
      </c>
      <c r="F142">
        <v>8.415446586379929E-3</v>
      </c>
      <c r="G142">
        <v>2.3482317890794399E-2</v>
      </c>
      <c r="H142">
        <v>1.3575222582168848E-3</v>
      </c>
      <c r="I142" s="39">
        <v>472</v>
      </c>
      <c r="J142" s="39">
        <v>594</v>
      </c>
      <c r="K142" s="39">
        <v>213</v>
      </c>
      <c r="L142" s="39">
        <v>3665</v>
      </c>
      <c r="M142" s="39" t="s">
        <v>436</v>
      </c>
      <c r="N142" s="39">
        <v>17408</v>
      </c>
    </row>
    <row r="143" spans="1:14" x14ac:dyDescent="0.35">
      <c r="A143" s="39">
        <f ca="1"/>
        <v>2</v>
      </c>
      <c r="B143" t="s">
        <v>9</v>
      </c>
      <c r="C143" s="39">
        <v>1024</v>
      </c>
      <c r="D143">
        <v>8</v>
      </c>
      <c r="E143">
        <v>9.434147853225135E-3</v>
      </c>
      <c r="F143">
        <v>8.7146690883141385E-3</v>
      </c>
      <c r="G143">
        <v>2.5093010277892461E-2</v>
      </c>
      <c r="H143">
        <v>2.5965974625063244E-3</v>
      </c>
      <c r="I143" s="39">
        <v>530</v>
      </c>
      <c r="J143" s="39">
        <v>574</v>
      </c>
      <c r="K143" s="39">
        <v>200</v>
      </c>
      <c r="L143" s="39">
        <v>1921</v>
      </c>
      <c r="M143" s="39" t="s">
        <v>437</v>
      </c>
      <c r="N143" s="39">
        <v>25600</v>
      </c>
    </row>
    <row r="144" spans="1:14" x14ac:dyDescent="0.35">
      <c r="A144" s="39">
        <f ca="1"/>
        <v>4</v>
      </c>
      <c r="B144" t="s">
        <v>10</v>
      </c>
      <c r="C144" s="39">
        <v>1024</v>
      </c>
      <c r="D144">
        <v>8</v>
      </c>
      <c r="E144">
        <v>1.1298746590302746E-2</v>
      </c>
      <c r="F144">
        <v>1.0678793341873778E-2</v>
      </c>
      <c r="G144">
        <v>2.5249549616780272E-2</v>
      </c>
      <c r="H144">
        <v>2.736231149060317E-3</v>
      </c>
      <c r="I144" s="39">
        <v>443</v>
      </c>
      <c r="J144" s="39">
        <v>468</v>
      </c>
      <c r="K144" s="39">
        <v>198</v>
      </c>
      <c r="L144" s="39">
        <v>1848</v>
      </c>
      <c r="M144" s="39" t="s">
        <v>438</v>
      </c>
      <c r="N144" s="39">
        <v>41984</v>
      </c>
    </row>
    <row r="145" spans="1:14" x14ac:dyDescent="0.35">
      <c r="A145" s="39">
        <f ca="1"/>
        <v>8</v>
      </c>
      <c r="B145" t="s">
        <v>11</v>
      </c>
      <c r="C145" s="39">
        <v>1024</v>
      </c>
      <c r="D145">
        <v>8</v>
      </c>
      <c r="E145">
        <v>1.1016836482969949E-2</v>
      </c>
      <c r="F145">
        <v>1.0783766424869156E-2</v>
      </c>
      <c r="G145">
        <v>2.5874211138373036E-2</v>
      </c>
      <c r="H145">
        <v>1.7911801972722464E-3</v>
      </c>
      <c r="I145" s="39">
        <v>454</v>
      </c>
      <c r="J145" s="39">
        <v>464</v>
      </c>
      <c r="K145" s="39">
        <v>194</v>
      </c>
      <c r="L145" s="39">
        <v>2781</v>
      </c>
      <c r="M145" s="39" t="s">
        <v>439</v>
      </c>
      <c r="N145" s="39">
        <v>74752</v>
      </c>
    </row>
    <row r="146" spans="1:14" x14ac:dyDescent="0.35">
      <c r="A146" s="39">
        <f ca="1"/>
        <v>16</v>
      </c>
      <c r="B146" t="s">
        <v>12</v>
      </c>
      <c r="C146" s="39">
        <v>1024</v>
      </c>
      <c r="D146">
        <v>8</v>
      </c>
      <c r="E146">
        <v>1.5532808324274583E-2</v>
      </c>
      <c r="F146">
        <v>1.7302738881296284E-2</v>
      </c>
      <c r="G146">
        <v>3.6174709661439722E-2</v>
      </c>
      <c r="H146">
        <v>1.3751392036744127E-3</v>
      </c>
      <c r="I146" s="39">
        <v>322</v>
      </c>
      <c r="J146" s="39">
        <v>290</v>
      </c>
      <c r="K146" s="39">
        <v>139</v>
      </c>
      <c r="L146" s="39">
        <v>3619</v>
      </c>
      <c r="M146" s="39" t="s">
        <v>440</v>
      </c>
      <c r="N146" s="39">
        <v>140288</v>
      </c>
    </row>
    <row r="147" spans="1:14" x14ac:dyDescent="0.35">
      <c r="A147" s="39">
        <f ca="1"/>
        <v>32</v>
      </c>
      <c r="B147" t="s">
        <v>13</v>
      </c>
      <c r="C147" s="39">
        <v>1024</v>
      </c>
      <c r="D147">
        <v>8</v>
      </c>
      <c r="E147">
        <v>2.5093472777339629E-2</v>
      </c>
      <c r="F147">
        <v>2.2644649035153567E-2</v>
      </c>
      <c r="G147">
        <v>3.1494887790457671E-2</v>
      </c>
      <c r="H147">
        <v>1.8478651845267938E-3</v>
      </c>
      <c r="I147" s="39">
        <v>200</v>
      </c>
      <c r="J147" s="39">
        <v>221</v>
      </c>
      <c r="K147" s="39">
        <v>159</v>
      </c>
      <c r="L147" s="39">
        <v>2696</v>
      </c>
      <c r="M147" s="39" t="s">
        <v>441</v>
      </c>
      <c r="N147" s="39">
        <v>271360</v>
      </c>
    </row>
    <row r="148" spans="1:14" x14ac:dyDescent="0.35">
      <c r="A148" s="39">
        <f ca="1"/>
        <v>64</v>
      </c>
      <c r="B148" t="s">
        <v>14</v>
      </c>
      <c r="C148" s="39">
        <v>1024</v>
      </c>
      <c r="D148">
        <v>8</v>
      </c>
      <c r="E148">
        <v>3.6243054907266384E-2</v>
      </c>
      <c r="F148">
        <v>4.0041239377283488E-2</v>
      </c>
      <c r="G148">
        <v>3.2934607225630283E-2</v>
      </c>
      <c r="H148">
        <v>2.5796152376891439E-3</v>
      </c>
      <c r="I148" s="39">
        <v>138</v>
      </c>
      <c r="J148" s="39">
        <v>125</v>
      </c>
      <c r="K148" s="39">
        <v>152</v>
      </c>
      <c r="L148" s="39">
        <v>1934</v>
      </c>
      <c r="M148" s="39" t="s">
        <v>442</v>
      </c>
      <c r="N148" s="39">
        <v>533504</v>
      </c>
    </row>
    <row r="149" spans="1:14" x14ac:dyDescent="0.35">
      <c r="A149" s="39">
        <f ca="1"/>
        <v>128</v>
      </c>
      <c r="B149" t="s">
        <v>15</v>
      </c>
      <c r="C149" s="39">
        <v>1024</v>
      </c>
      <c r="D149">
        <v>8</v>
      </c>
      <c r="E149">
        <v>6.58506013048379E-2</v>
      </c>
      <c r="F149">
        <v>6.3895207550383901E-2</v>
      </c>
      <c r="G149">
        <v>3.8877607637351166E-2</v>
      </c>
      <c r="H149">
        <v>2.4887747238672426E-3</v>
      </c>
      <c r="I149" s="39">
        <v>76</v>
      </c>
      <c r="J149" s="39">
        <v>79</v>
      </c>
      <c r="K149" s="39">
        <v>129</v>
      </c>
      <c r="L149" s="39">
        <v>2004</v>
      </c>
      <c r="M149" s="39" t="s">
        <v>443</v>
      </c>
      <c r="N149" s="39">
        <v>1057792</v>
      </c>
    </row>
    <row r="150" spans="1:14" x14ac:dyDescent="0.35">
      <c r="A150" s="39">
        <f ca="1"/>
        <v>256</v>
      </c>
      <c r="B150" t="s">
        <v>16</v>
      </c>
      <c r="C150" s="39">
        <v>1024</v>
      </c>
      <c r="D150">
        <v>8</v>
      </c>
      <c r="E150">
        <v>0.12281947797167921</v>
      </c>
      <c r="F150">
        <v>0.11628291804817886</v>
      </c>
      <c r="G150">
        <v>5.0329839779702013E-2</v>
      </c>
      <c r="H150">
        <v>4.0361113135853072E-3</v>
      </c>
      <c r="I150" s="39">
        <v>41</v>
      </c>
      <c r="J150" s="39">
        <v>44</v>
      </c>
      <c r="K150" s="39">
        <v>100</v>
      </c>
      <c r="L150" s="39">
        <v>1237</v>
      </c>
      <c r="M150" s="39" t="s">
        <v>444</v>
      </c>
      <c r="N150" s="39">
        <v>2106368</v>
      </c>
    </row>
    <row r="151" spans="1:14" x14ac:dyDescent="0.35">
      <c r="A151" s="39">
        <f ca="1"/>
        <v>512</v>
      </c>
      <c r="B151" t="s">
        <v>17</v>
      </c>
      <c r="C151" s="39">
        <v>1024</v>
      </c>
      <c r="D151">
        <v>8</v>
      </c>
      <c r="E151">
        <v>0.22852722486828497</v>
      </c>
      <c r="F151">
        <v>0.22238960055295276</v>
      </c>
      <c r="G151">
        <v>9.0132108632813734E-2</v>
      </c>
      <c r="H151">
        <v>1.0019317924252782E-2</v>
      </c>
      <c r="I151" s="39">
        <v>22</v>
      </c>
      <c r="J151" s="39">
        <v>23</v>
      </c>
      <c r="K151" s="39">
        <v>56</v>
      </c>
      <c r="L151" s="39">
        <v>499</v>
      </c>
      <c r="M151" s="39" t="s">
        <v>445</v>
      </c>
      <c r="N151" s="39">
        <v>4203520</v>
      </c>
    </row>
    <row r="152" spans="1:14" x14ac:dyDescent="0.35">
      <c r="A152" s="39">
        <f ca="1"/>
        <v>1024</v>
      </c>
      <c r="B152" t="s">
        <v>18</v>
      </c>
      <c r="C152" s="39">
        <v>1024</v>
      </c>
      <c r="D152">
        <v>8</v>
      </c>
      <c r="E152">
        <v>0.47703483849137646</v>
      </c>
      <c r="F152">
        <v>0.43964122410089246</v>
      </c>
      <c r="G152">
        <v>0.28547152133427406</v>
      </c>
      <c r="H152">
        <v>9.9297735101477585E-3</v>
      </c>
      <c r="I152" s="39">
        <v>11</v>
      </c>
      <c r="J152" s="39">
        <v>12</v>
      </c>
      <c r="K152" s="39">
        <v>18</v>
      </c>
      <c r="L152" s="39">
        <v>504</v>
      </c>
      <c r="M152" s="39" t="s">
        <v>446</v>
      </c>
      <c r="N152" s="39">
        <v>8397824</v>
      </c>
    </row>
    <row r="153" spans="1:14" x14ac:dyDescent="0.35">
      <c r="A153" s="39">
        <f ca="1"/>
        <v>2048</v>
      </c>
      <c r="B153" t="s">
        <v>19</v>
      </c>
      <c r="C153" s="39">
        <v>1024</v>
      </c>
      <c r="D153">
        <v>8</v>
      </c>
      <c r="E153">
        <v>1.0596952857768023</v>
      </c>
      <c r="F153">
        <v>0.89912946578194541</v>
      </c>
      <c r="G153">
        <v>0.63229017829563006</v>
      </c>
      <c r="H153">
        <v>2.1975722286434303E-2</v>
      </c>
      <c r="I153" s="39">
        <v>5</v>
      </c>
      <c r="J153" s="39">
        <v>6</v>
      </c>
      <c r="K153" s="39">
        <v>8</v>
      </c>
      <c r="L153" s="39">
        <v>228</v>
      </c>
      <c r="M153" s="39" t="s">
        <v>447</v>
      </c>
      <c r="N153" s="39">
        <v>16786432</v>
      </c>
    </row>
    <row r="154" spans="1:14" x14ac:dyDescent="0.35">
      <c r="A154" s="39">
        <f ca="1"/>
        <v>4096</v>
      </c>
      <c r="B154" t="s">
        <v>20</v>
      </c>
      <c r="C154" s="39">
        <v>1024</v>
      </c>
      <c r="D154">
        <v>8</v>
      </c>
      <c r="E154">
        <v>1.981273965771172</v>
      </c>
      <c r="F154">
        <v>1.7883072324881191</v>
      </c>
      <c r="G154">
        <v>2.0777080990537242</v>
      </c>
      <c r="H154">
        <v>5.0673264175825752E-2</v>
      </c>
      <c r="I154" s="39">
        <v>3</v>
      </c>
      <c r="J154" s="39">
        <v>3</v>
      </c>
      <c r="K154" s="39">
        <v>3</v>
      </c>
      <c r="L154" s="39">
        <v>100</v>
      </c>
      <c r="M154" s="39" t="s">
        <v>448</v>
      </c>
      <c r="N154" s="39">
        <v>33563648</v>
      </c>
    </row>
    <row r="155" spans="1:14" x14ac:dyDescent="0.35">
      <c r="A155" s="39">
        <f ca="1"/>
        <v>8192</v>
      </c>
      <c r="B155" t="s">
        <v>21</v>
      </c>
      <c r="C155" s="39">
        <v>1024</v>
      </c>
      <c r="D155">
        <v>8</v>
      </c>
      <c r="E155">
        <v>3.931536965709352</v>
      </c>
      <c r="F155">
        <v>3.5809152657717327</v>
      </c>
      <c r="G155">
        <v>8.1563698658106709</v>
      </c>
      <c r="H155">
        <v>9.8150129345874484E-2</v>
      </c>
      <c r="I155" s="39">
        <v>2</v>
      </c>
      <c r="J155" s="39">
        <v>2</v>
      </c>
      <c r="K155" s="39">
        <v>1</v>
      </c>
      <c r="L155" s="39">
        <v>51</v>
      </c>
      <c r="M155" s="39" t="s">
        <v>449</v>
      </c>
      <c r="N155" s="39">
        <v>67118080</v>
      </c>
    </row>
    <row r="156" spans="1:14" x14ac:dyDescent="0.35">
      <c r="A156" s="39">
        <f ca="1"/>
        <v>16384</v>
      </c>
      <c r="B156" t="s">
        <v>22</v>
      </c>
      <c r="C156" s="39">
        <v>1024</v>
      </c>
      <c r="D156">
        <v>8</v>
      </c>
      <c r="E156">
        <v>8.7372791657077009</v>
      </c>
      <c r="F156">
        <v>8.6674430658427859</v>
      </c>
      <c r="G156">
        <v>50.206020765643736</v>
      </c>
      <c r="H156">
        <v>0.14027104885396702</v>
      </c>
      <c r="I156" s="39">
        <v>1</v>
      </c>
      <c r="J156" s="39">
        <v>1</v>
      </c>
      <c r="K156" s="39">
        <v>1</v>
      </c>
      <c r="L156" s="39">
        <v>36</v>
      </c>
      <c r="M156" s="39" t="s">
        <v>450</v>
      </c>
      <c r="N156" s="39">
        <v>134226944</v>
      </c>
    </row>
    <row r="157" spans="1:14" x14ac:dyDescent="0.35">
      <c r="I157" s="39"/>
      <c r="J157" s="39"/>
      <c r="K157" s="39"/>
      <c r="L157" s="39"/>
    </row>
    <row r="158" spans="1:14" x14ac:dyDescent="0.35">
      <c r="I158" s="39"/>
      <c r="J158" s="39"/>
      <c r="K158" s="39"/>
      <c r="L158" s="39"/>
      <c r="N158">
        <f ca="1">N156/1000000/E156</f>
        <v>15.362556403922332</v>
      </c>
    </row>
    <row r="159" spans="1:14" x14ac:dyDescent="0.35">
      <c r="I159" s="39"/>
      <c r="J159" s="39"/>
      <c r="K159" s="39"/>
      <c r="L159" s="39"/>
      <c r="N159" s="39">
        <f ca="1">C156*D156/E156</f>
        <v>937.59165120329146</v>
      </c>
    </row>
    <row r="160" spans="1:14" x14ac:dyDescent="0.35">
      <c r="I160" s="39"/>
      <c r="J160" s="39"/>
      <c r="K160" s="39"/>
      <c r="L160" s="39"/>
    </row>
    <row r="161" spans="1:14" x14ac:dyDescent="0.35">
      <c r="I161" s="39"/>
      <c r="J161" s="39"/>
      <c r="K161" s="39"/>
      <c r="L161" s="39"/>
    </row>
    <row r="162" spans="1:14" x14ac:dyDescent="0.35">
      <c r="I162" s="39"/>
      <c r="J162" s="39"/>
      <c r="K162" s="39"/>
      <c r="L162" s="39"/>
    </row>
    <row r="163" spans="1:14" x14ac:dyDescent="0.35">
      <c r="I163" s="39"/>
      <c r="J163" s="39"/>
      <c r="K163" s="39"/>
      <c r="L163" s="39"/>
    </row>
    <row r="164" spans="1:14" x14ac:dyDescent="0.35">
      <c r="I164" s="39"/>
      <c r="J164" s="39"/>
      <c r="K164" s="39"/>
      <c r="L164" s="39"/>
    </row>
    <row r="165" spans="1:14" x14ac:dyDescent="0.35">
      <c r="I165" s="39"/>
      <c r="J165" s="39"/>
      <c r="K165" s="39"/>
      <c r="L165" s="39"/>
    </row>
    <row r="166" spans="1:14" x14ac:dyDescent="0.35">
      <c r="I166" s="39"/>
      <c r="J166" s="39"/>
      <c r="K166" s="39"/>
      <c r="L166" s="39"/>
      <c r="M166" s="10" t="s">
        <v>498</v>
      </c>
    </row>
    <row r="167" spans="1:14" ht="58" x14ac:dyDescent="0.35">
      <c r="I167" s="39"/>
      <c r="J167" s="39"/>
      <c r="K167" s="39"/>
      <c r="L167" s="39"/>
      <c r="M167" s="45" t="s">
        <v>504</v>
      </c>
    </row>
    <row r="168" spans="1:14" ht="43.5" x14ac:dyDescent="0.35">
      <c r="A168" s="8" t="s">
        <v>2</v>
      </c>
      <c r="B168" s="8" t="s">
        <v>3</v>
      </c>
      <c r="C168" s="8" t="s">
        <v>4</v>
      </c>
      <c r="D168" s="8" t="s">
        <v>5</v>
      </c>
      <c r="E168" s="9" t="s">
        <v>711</v>
      </c>
      <c r="F168" s="9" t="s">
        <v>336</v>
      </c>
      <c r="G168" s="9" t="s">
        <v>337</v>
      </c>
      <c r="H168" s="9" t="s">
        <v>338</v>
      </c>
      <c r="I168" s="9" t="str" cm="1">
        <f t="array" aca="1" ref="I168:L168" ca="1">"NCalls"&amp;CHAR(10)&amp;E168:H168</f>
        <v>NCalls
CSVRead
v0.17</v>
      </c>
      <c r="J168" s="9" t="str">
        <f ca="1"/>
        <v>NCalls
sdkn104
v1.9</v>
      </c>
      <c r="K168" s="9" t="str">
        <f ca="1"/>
        <v>NCalls
ws_garcia
v3.1.5</v>
      </c>
      <c r="L168" s="41" t="str">
        <f ca="1"/>
        <v>NCalls
CSV.jl
v0.8.5+</v>
      </c>
      <c r="M168" s="8" t="s">
        <v>6</v>
      </c>
      <c r="N168" s="8" t="s">
        <v>7</v>
      </c>
    </row>
    <row r="169" spans="1:14" x14ac:dyDescent="0.35">
      <c r="A169" s="39">
        <v>3</v>
      </c>
      <c r="B169" t="s">
        <v>23</v>
      </c>
      <c r="C169" s="39">
        <v>1024</v>
      </c>
      <c r="D169">
        <v>8</v>
      </c>
      <c r="E169">
        <v>2.5177629597395279E-2</v>
      </c>
      <c r="F169">
        <v>2.5231595928723708E-2</v>
      </c>
      <c r="G169">
        <v>4.2417805608218548E-2</v>
      </c>
      <c r="H169">
        <v>2.2623220064562953E-3</v>
      </c>
      <c r="I169" s="39">
        <v>199</v>
      </c>
      <c r="J169" s="39">
        <v>199</v>
      </c>
      <c r="K169" s="39">
        <v>118</v>
      </c>
      <c r="L169" s="39">
        <v>2204</v>
      </c>
      <c r="M169" s="44" t="s">
        <v>451</v>
      </c>
      <c r="N169" s="39">
        <v>66560</v>
      </c>
    </row>
    <row r="170" spans="1:14" x14ac:dyDescent="0.35">
      <c r="A170" s="39">
        <v>4</v>
      </c>
      <c r="B170" t="s">
        <v>24</v>
      </c>
      <c r="C170" s="39">
        <v>1024</v>
      </c>
      <c r="D170">
        <v>8</v>
      </c>
      <c r="E170">
        <v>2.8862353133552534E-2</v>
      </c>
      <c r="F170">
        <v>2.5581493838786488E-2</v>
      </c>
      <c r="G170">
        <v>4.6786925591874785E-2</v>
      </c>
      <c r="H170">
        <v>2.1958197601474735E-3</v>
      </c>
      <c r="I170" s="39">
        <v>174</v>
      </c>
      <c r="J170" s="39">
        <v>196</v>
      </c>
      <c r="K170" s="39">
        <v>107</v>
      </c>
      <c r="L170" s="39">
        <v>2271</v>
      </c>
      <c r="M170" s="39" t="s">
        <v>452</v>
      </c>
      <c r="N170" s="39">
        <v>74752</v>
      </c>
    </row>
    <row r="171" spans="1:14" x14ac:dyDescent="0.35">
      <c r="A171" s="39">
        <v>6</v>
      </c>
      <c r="B171" t="s">
        <v>25</v>
      </c>
      <c r="C171" s="39">
        <v>1024</v>
      </c>
      <c r="D171">
        <v>8</v>
      </c>
      <c r="E171">
        <v>2.618465321201565E-2</v>
      </c>
      <c r="F171">
        <v>2.7082592805566744E-2</v>
      </c>
      <c r="G171">
        <v>4.6345277815660356E-2</v>
      </c>
      <c r="H171">
        <v>2.296812497261963E-3</v>
      </c>
      <c r="I171" s="39">
        <v>191</v>
      </c>
      <c r="J171" s="39">
        <v>185</v>
      </c>
      <c r="K171" s="39">
        <v>108</v>
      </c>
      <c r="L171" s="39">
        <v>2171</v>
      </c>
      <c r="M171" s="39" t="s">
        <v>453</v>
      </c>
      <c r="N171" s="39">
        <v>91136</v>
      </c>
    </row>
    <row r="172" spans="1:14" x14ac:dyDescent="0.35">
      <c r="A172" s="39">
        <v>10</v>
      </c>
      <c r="B172" t="s">
        <v>26</v>
      </c>
      <c r="C172" s="39">
        <v>1024</v>
      </c>
      <c r="D172">
        <v>8</v>
      </c>
      <c r="E172">
        <v>2.9063171591652056E-2</v>
      </c>
      <c r="F172">
        <v>2.7610834460345627E-2</v>
      </c>
      <c r="G172">
        <v>5.0137651778464201E-2</v>
      </c>
      <c r="H172">
        <v>1.6956832107531152E-3</v>
      </c>
      <c r="I172" s="39">
        <v>172</v>
      </c>
      <c r="J172" s="39">
        <v>182</v>
      </c>
      <c r="K172" s="39">
        <v>100</v>
      </c>
      <c r="L172" s="39">
        <v>2937</v>
      </c>
      <c r="M172" s="39" t="s">
        <v>454</v>
      </c>
      <c r="N172" s="39">
        <v>123904</v>
      </c>
    </row>
    <row r="173" spans="1:14" x14ac:dyDescent="0.35">
      <c r="A173" s="39">
        <v>18</v>
      </c>
      <c r="B173" t="s">
        <v>27</v>
      </c>
      <c r="C173" s="39">
        <v>1024</v>
      </c>
      <c r="D173">
        <v>8</v>
      </c>
      <c r="E173">
        <v>3.4994932911381275E-2</v>
      </c>
      <c r="F173">
        <v>5.7684145089304126E-2</v>
      </c>
      <c r="G173">
        <v>5.6865655552069655E-2</v>
      </c>
      <c r="H173">
        <v>1.8461742357684266E-3</v>
      </c>
      <c r="I173" s="39">
        <v>143</v>
      </c>
      <c r="J173" s="39">
        <v>87</v>
      </c>
      <c r="K173" s="39">
        <v>88</v>
      </c>
      <c r="L173" s="39">
        <v>2699</v>
      </c>
      <c r="M173" s="39" t="s">
        <v>455</v>
      </c>
      <c r="N173" s="39">
        <v>189440</v>
      </c>
    </row>
    <row r="174" spans="1:14" x14ac:dyDescent="0.35">
      <c r="A174" s="39">
        <v>34</v>
      </c>
      <c r="B174" t="s">
        <v>28</v>
      </c>
      <c r="C174" s="39">
        <v>1024</v>
      </c>
      <c r="D174">
        <v>8</v>
      </c>
      <c r="E174">
        <v>6.4496846548597178E-2</v>
      </c>
      <c r="F174">
        <v>4.1587071562819988E-2</v>
      </c>
      <c r="G174">
        <v>5.04861377777392E-2</v>
      </c>
      <c r="H174">
        <v>2.859474910660418E-3</v>
      </c>
      <c r="I174" s="39">
        <v>78</v>
      </c>
      <c r="J174" s="39">
        <v>121</v>
      </c>
      <c r="K174" s="39">
        <v>100</v>
      </c>
      <c r="L174" s="39">
        <v>1749</v>
      </c>
      <c r="M174" s="39" t="s">
        <v>456</v>
      </c>
      <c r="N174" s="39">
        <v>320512</v>
      </c>
    </row>
    <row r="175" spans="1:14" x14ac:dyDescent="0.35">
      <c r="A175" s="39">
        <v>66</v>
      </c>
      <c r="B175" t="s">
        <v>29</v>
      </c>
      <c r="C175" s="39">
        <v>1024</v>
      </c>
      <c r="D175">
        <v>8</v>
      </c>
      <c r="E175">
        <v>5.5679532443966402E-2</v>
      </c>
      <c r="F175">
        <v>5.7036969188519075E-2</v>
      </c>
      <c r="G175">
        <v>5.4250772230078827E-2</v>
      </c>
      <c r="H175">
        <v>3.0495004968250101E-3</v>
      </c>
      <c r="I175" s="39">
        <v>90</v>
      </c>
      <c r="J175" s="39">
        <v>88</v>
      </c>
      <c r="K175" s="39">
        <v>93</v>
      </c>
      <c r="L175" s="39">
        <v>1636</v>
      </c>
      <c r="M175" s="39" t="s">
        <v>457</v>
      </c>
      <c r="N175" s="39">
        <v>582656</v>
      </c>
    </row>
    <row r="176" spans="1:14" x14ac:dyDescent="0.35">
      <c r="A176" s="39">
        <v>130</v>
      </c>
      <c r="B176" t="s">
        <v>30</v>
      </c>
      <c r="C176" s="39">
        <v>1024</v>
      </c>
      <c r="D176">
        <v>8</v>
      </c>
      <c r="E176">
        <v>8.5131489507868432E-2</v>
      </c>
      <c r="F176">
        <v>8.607973018451065E-2</v>
      </c>
      <c r="G176">
        <v>6.295845702680293E-2</v>
      </c>
      <c r="H176">
        <v>3.264473949058573E-3</v>
      </c>
      <c r="I176" s="39">
        <v>59</v>
      </c>
      <c r="J176" s="39">
        <v>59</v>
      </c>
      <c r="K176" s="39">
        <v>80</v>
      </c>
      <c r="L176" s="39">
        <v>1556</v>
      </c>
      <c r="M176" s="39" t="s">
        <v>458</v>
      </c>
      <c r="N176" s="39">
        <v>1106944</v>
      </c>
    </row>
    <row r="177" spans="1:14" x14ac:dyDescent="0.35">
      <c r="A177" s="39">
        <v>258</v>
      </c>
      <c r="B177" t="s">
        <v>31</v>
      </c>
      <c r="C177" s="39">
        <v>1024</v>
      </c>
      <c r="D177">
        <v>8</v>
      </c>
      <c r="E177">
        <v>0.15538661426266556</v>
      </c>
      <c r="F177">
        <v>0.14524172006165542</v>
      </c>
      <c r="G177">
        <v>7.5416810551191149E-2</v>
      </c>
      <c r="H177">
        <v>5.5398289941636092E-3</v>
      </c>
      <c r="I177" s="39">
        <v>33</v>
      </c>
      <c r="J177" s="39">
        <v>35</v>
      </c>
      <c r="K177" s="39">
        <v>67</v>
      </c>
      <c r="L177" s="39">
        <v>902</v>
      </c>
      <c r="M177" s="39" t="s">
        <v>459</v>
      </c>
      <c r="N177" s="39">
        <v>2155520</v>
      </c>
    </row>
    <row r="178" spans="1:14" x14ac:dyDescent="0.35">
      <c r="A178" s="39">
        <v>514</v>
      </c>
      <c r="B178" t="s">
        <v>32</v>
      </c>
      <c r="C178" s="39">
        <v>1024</v>
      </c>
      <c r="D178">
        <v>8</v>
      </c>
      <c r="E178">
        <v>0.25936279577127197</v>
      </c>
      <c r="F178">
        <v>0.25722655077388978</v>
      </c>
      <c r="G178">
        <v>9.4918378984833324E-2</v>
      </c>
      <c r="H178">
        <v>1.0111608728733E-2</v>
      </c>
      <c r="I178" s="39">
        <v>20</v>
      </c>
      <c r="J178" s="39">
        <v>20</v>
      </c>
      <c r="K178" s="39">
        <v>53</v>
      </c>
      <c r="L178" s="39">
        <v>507</v>
      </c>
      <c r="M178" s="39" t="s">
        <v>460</v>
      </c>
      <c r="N178" s="39">
        <v>4252672</v>
      </c>
    </row>
    <row r="179" spans="1:14" x14ac:dyDescent="0.35">
      <c r="A179" s="39">
        <v>1026</v>
      </c>
      <c r="B179" t="s">
        <v>33</v>
      </c>
      <c r="C179" s="39">
        <v>1024</v>
      </c>
      <c r="D179">
        <v>8</v>
      </c>
      <c r="E179">
        <v>0.49119090215015437</v>
      </c>
      <c r="F179">
        <v>0.48536880215088374</v>
      </c>
      <c r="G179">
        <v>0.1986330465445442</v>
      </c>
      <c r="H179">
        <v>1.3884932905607857E-2</v>
      </c>
      <c r="I179" s="39">
        <v>11</v>
      </c>
      <c r="J179" s="39">
        <v>11</v>
      </c>
      <c r="K179" s="39">
        <v>26</v>
      </c>
      <c r="L179" s="39">
        <v>360</v>
      </c>
      <c r="M179" s="39" t="s">
        <v>461</v>
      </c>
      <c r="N179" s="39">
        <v>8446976</v>
      </c>
    </row>
    <row r="180" spans="1:14" x14ac:dyDescent="0.35">
      <c r="A180" s="39">
        <v>2050</v>
      </c>
      <c r="B180" t="s">
        <v>34</v>
      </c>
      <c r="C180" s="39">
        <v>1024</v>
      </c>
      <c r="D180">
        <v>8</v>
      </c>
      <c r="E180">
        <v>0.97208999910005522</v>
      </c>
      <c r="F180">
        <v>0.94924359909958989</v>
      </c>
      <c r="G180">
        <v>0.57941665465815873</v>
      </c>
      <c r="H180">
        <v>2.173674476034352E-2</v>
      </c>
      <c r="I180" s="39">
        <v>6</v>
      </c>
      <c r="J180" s="39">
        <v>6</v>
      </c>
      <c r="K180" s="39">
        <v>9</v>
      </c>
      <c r="L180" s="39">
        <v>230</v>
      </c>
      <c r="M180" s="39" t="s">
        <v>462</v>
      </c>
      <c r="N180" s="39">
        <v>16835584</v>
      </c>
    </row>
    <row r="181" spans="1:14" x14ac:dyDescent="0.35">
      <c r="A181" s="39">
        <v>4098</v>
      </c>
      <c r="B181" t="s">
        <v>35</v>
      </c>
      <c r="C181" s="39">
        <v>1024</v>
      </c>
      <c r="D181">
        <v>8</v>
      </c>
      <c r="E181">
        <v>2.0148139991184557</v>
      </c>
      <c r="F181">
        <v>1.8654757990509754</v>
      </c>
      <c r="G181">
        <v>2.3207992657716559</v>
      </c>
      <c r="H181">
        <v>4.6437710522673849E-2</v>
      </c>
      <c r="I181" s="39">
        <v>3</v>
      </c>
      <c r="J181" s="39">
        <v>3</v>
      </c>
      <c r="K181" s="39">
        <v>3</v>
      </c>
      <c r="L181" s="39">
        <v>108</v>
      </c>
      <c r="M181" s="39" t="s">
        <v>463</v>
      </c>
      <c r="N181" s="39">
        <v>33612800</v>
      </c>
    </row>
    <row r="182" spans="1:14" x14ac:dyDescent="0.35">
      <c r="A182" s="39">
        <v>8194</v>
      </c>
      <c r="B182" t="s">
        <v>36</v>
      </c>
      <c r="C182" s="39">
        <v>1024</v>
      </c>
      <c r="D182">
        <v>8</v>
      </c>
      <c r="E182">
        <v>4.2352066657591472</v>
      </c>
      <c r="F182">
        <v>3.8387738657735149</v>
      </c>
      <c r="G182">
        <v>9.6259524656312401</v>
      </c>
      <c r="H182">
        <v>9.0993264994623277E-2</v>
      </c>
      <c r="I182" s="39">
        <v>2</v>
      </c>
      <c r="J182" s="39">
        <v>2</v>
      </c>
      <c r="K182" s="39">
        <v>1</v>
      </c>
      <c r="L182" s="39">
        <v>56</v>
      </c>
      <c r="M182" s="39" t="s">
        <v>464</v>
      </c>
      <c r="N182" s="39">
        <v>67167232</v>
      </c>
    </row>
    <row r="183" spans="1:14" x14ac:dyDescent="0.35">
      <c r="A183" s="39">
        <v>16386</v>
      </c>
      <c r="B183" t="s">
        <v>37</v>
      </c>
      <c r="C183" s="39">
        <v>1024</v>
      </c>
      <c r="D183">
        <v>8</v>
      </c>
      <c r="E183">
        <v>9.3678896659372235</v>
      </c>
      <c r="F183">
        <v>8.2778288658561046</v>
      </c>
      <c r="G183">
        <v>51.397218865746801</v>
      </c>
      <c r="H183">
        <v>0.74888215572652561</v>
      </c>
      <c r="I183" s="39">
        <v>1</v>
      </c>
      <c r="J183" s="39">
        <v>1</v>
      </c>
      <c r="K183" s="39">
        <v>1</v>
      </c>
      <c r="L183" s="39">
        <v>9</v>
      </c>
      <c r="M183" s="39" t="s">
        <v>465</v>
      </c>
      <c r="N183" s="39">
        <v>134276096</v>
      </c>
    </row>
    <row r="184" spans="1:14" x14ac:dyDescent="0.35">
      <c r="I184" s="39"/>
      <c r="J184" s="39"/>
      <c r="K184" s="39"/>
      <c r="L184" s="39"/>
    </row>
    <row r="185" spans="1:14" x14ac:dyDescent="0.35">
      <c r="I185" s="39"/>
      <c r="J185" s="39"/>
      <c r="K185" s="39"/>
      <c r="L185" s="39"/>
    </row>
    <row r="186" spans="1:14" x14ac:dyDescent="0.35">
      <c r="I186" s="39"/>
      <c r="J186" s="39"/>
      <c r="K186" s="39"/>
      <c r="L186" s="39"/>
      <c r="N186" s="39"/>
    </row>
    <row r="187" spans="1:14" x14ac:dyDescent="0.35">
      <c r="I187" s="39"/>
      <c r="J187" s="39"/>
      <c r="K187" s="39"/>
      <c r="L187" s="39"/>
    </row>
    <row r="188" spans="1:14" x14ac:dyDescent="0.35">
      <c r="I188" s="39"/>
      <c r="J188" s="39"/>
      <c r="K188" s="39"/>
      <c r="L188" s="39"/>
    </row>
    <row r="189" spans="1:14" x14ac:dyDescent="0.35">
      <c r="I189" s="39"/>
      <c r="J189" s="39"/>
      <c r="K189" s="39"/>
      <c r="L189" s="39"/>
    </row>
    <row r="190" spans="1:14" x14ac:dyDescent="0.35">
      <c r="I190" s="39"/>
      <c r="J190" s="39"/>
      <c r="K190" s="39"/>
      <c r="L190" s="39"/>
    </row>
    <row r="191" spans="1:14" x14ac:dyDescent="0.35">
      <c r="I191" s="39"/>
      <c r="J191" s="39"/>
      <c r="K191" s="39"/>
      <c r="L191" s="39"/>
    </row>
    <row r="192" spans="1:14" x14ac:dyDescent="0.35">
      <c r="I192" s="39"/>
      <c r="J192" s="39"/>
      <c r="K192" s="39"/>
      <c r="L192" s="39"/>
    </row>
    <row r="193" spans="9:12" x14ac:dyDescent="0.35">
      <c r="I193" s="39"/>
      <c r="J193" s="39"/>
      <c r="K193" s="39"/>
      <c r="L193" s="39"/>
    </row>
    <row r="194" spans="9:12" x14ac:dyDescent="0.35">
      <c r="I194" s="39"/>
      <c r="J194" s="39"/>
      <c r="K194" s="39"/>
      <c r="L194" s="39"/>
    </row>
    <row r="195" spans="9:12" x14ac:dyDescent="0.35">
      <c r="I195" s="39"/>
      <c r="J195" s="39"/>
      <c r="K195" s="39"/>
      <c r="L195" s="39"/>
    </row>
    <row r="196" spans="9:12" x14ac:dyDescent="0.35">
      <c r="I196" s="39"/>
      <c r="J196" s="39"/>
      <c r="K196" s="39"/>
      <c r="L196" s="39"/>
    </row>
    <row r="197" spans="9:12" x14ac:dyDescent="0.35">
      <c r="I197" s="39"/>
      <c r="J197" s="39"/>
      <c r="K197" s="39"/>
      <c r="L197" s="39"/>
    </row>
    <row r="198" spans="9:12" x14ac:dyDescent="0.35">
      <c r="I198" s="39"/>
      <c r="J198" s="39"/>
      <c r="K198" s="39"/>
      <c r="L198" s="39"/>
    </row>
    <row r="199" spans="9:12" x14ac:dyDescent="0.35">
      <c r="I199" s="39"/>
      <c r="J199" s="39"/>
      <c r="K199" s="39"/>
      <c r="L199" s="39"/>
    </row>
    <row r="200" spans="9:12" x14ac:dyDescent="0.35">
      <c r="I200" s="39"/>
      <c r="J200" s="39"/>
      <c r="K200" s="39"/>
      <c r="L200" s="39"/>
    </row>
    <row r="201" spans="9:12" x14ac:dyDescent="0.35">
      <c r="I201" s="39"/>
      <c r="J201" s="39"/>
      <c r="K201" s="39"/>
      <c r="L201" s="39"/>
    </row>
    <row r="202" spans="9:12" x14ac:dyDescent="0.35">
      <c r="I202" s="39"/>
      <c r="J202" s="39"/>
      <c r="K202" s="39"/>
      <c r="L202" s="39"/>
    </row>
    <row r="203" spans="9:12" x14ac:dyDescent="0.35">
      <c r="I203" s="39"/>
      <c r="J203" s="39"/>
      <c r="K203" s="39"/>
      <c r="L203" s="39"/>
    </row>
    <row r="204" spans="9:12" x14ac:dyDescent="0.35">
      <c r="I204" s="39"/>
      <c r="J204" s="39"/>
      <c r="K204" s="39"/>
      <c r="L204" s="39"/>
    </row>
    <row r="205" spans="9:12" x14ac:dyDescent="0.35">
      <c r="I205" s="39"/>
      <c r="J205" s="39"/>
      <c r="K205" s="39"/>
      <c r="L205" s="39"/>
    </row>
    <row r="206" spans="9:12" x14ac:dyDescent="0.35">
      <c r="I206" s="39"/>
      <c r="J206" s="39"/>
      <c r="K206" s="39"/>
      <c r="L206" s="39"/>
    </row>
    <row r="207" spans="9:12" x14ac:dyDescent="0.35">
      <c r="I207" s="39"/>
      <c r="J207" s="39"/>
      <c r="K207" s="39"/>
      <c r="L207" s="39"/>
    </row>
    <row r="208" spans="9:12" x14ac:dyDescent="0.35">
      <c r="I208" s="39"/>
      <c r="J208" s="39"/>
      <c r="K208" s="39"/>
      <c r="L208" s="39"/>
    </row>
    <row r="209" spans="9:12" x14ac:dyDescent="0.35">
      <c r="I209" s="39"/>
      <c r="J209" s="39"/>
      <c r="K209" s="39"/>
      <c r="L209" s="39"/>
    </row>
    <row r="210" spans="9:12" x14ac:dyDescent="0.35">
      <c r="I210" s="39"/>
      <c r="J210" s="39"/>
      <c r="K210" s="39"/>
      <c r="L210" s="39"/>
    </row>
    <row r="211" spans="9:12" x14ac:dyDescent="0.35">
      <c r="I211" s="39"/>
      <c r="J211" s="39"/>
      <c r="K211" s="39"/>
      <c r="L211" s="39"/>
    </row>
    <row r="212" spans="9:12" x14ac:dyDescent="0.35">
      <c r="I212" s="39"/>
      <c r="J212" s="39"/>
      <c r="K212" s="39"/>
      <c r="L212" s="39"/>
    </row>
    <row r="213" spans="9:12" x14ac:dyDescent="0.35">
      <c r="I213" s="39"/>
      <c r="J213" s="39"/>
      <c r="K213" s="39"/>
      <c r="L213" s="39"/>
    </row>
    <row r="214" spans="9:12" x14ac:dyDescent="0.35">
      <c r="I214" s="39"/>
      <c r="J214" s="39"/>
      <c r="K214" s="39"/>
      <c r="L214" s="39"/>
    </row>
    <row r="215" spans="9:12" x14ac:dyDescent="0.35">
      <c r="I215" s="39"/>
      <c r="J215" s="39"/>
      <c r="K215" s="39"/>
      <c r="L215" s="39"/>
    </row>
    <row r="216" spans="9:12" x14ac:dyDescent="0.35">
      <c r="I216" s="39"/>
      <c r="J216" s="39"/>
      <c r="K216" s="39"/>
      <c r="L216" s="39"/>
    </row>
    <row r="217" spans="9:12" x14ac:dyDescent="0.35">
      <c r="I217" s="39"/>
      <c r="J217" s="39"/>
      <c r="K217" s="39"/>
      <c r="L217" s="39"/>
    </row>
    <row r="218" spans="9:12" x14ac:dyDescent="0.35">
      <c r="I218" s="39"/>
      <c r="J218" s="39"/>
      <c r="K218" s="39"/>
      <c r="L218" s="39"/>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9873" r:id="rId4" name="Button 1">
              <controlPr defaultSize="0" print="0" autoFill="0" autoPict="0" macro="[0]!RunSpeedTests">
                <anchor moveWithCells="1" sizeWithCells="1">
                  <from>
                    <xdr:col>5</xdr:col>
                    <xdr:colOff>1066800</xdr:colOff>
                    <xdr:row>0</xdr:row>
                    <xdr:rowOff>304800</xdr:rowOff>
                  </from>
                  <to>
                    <xdr:col>6</xdr:col>
                    <xdr:colOff>990600</xdr:colOff>
                    <xdr:row>3</xdr:row>
                    <xdr:rowOff>133350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EDE005-6FFD-43B8-9425-8190CB3C426E}">
  <sheetPr codeName="shPerformance5"/>
  <dimension ref="A1:N218"/>
  <sheetViews>
    <sheetView showGridLines="0" showRowColHeaders="0" zoomScaleNormal="100" workbookViewId="0">
      <pane ySplit="4" topLeftCell="A127" activePane="bottomLeft" state="frozen"/>
      <selection pane="bottomLeft"/>
    </sheetView>
  </sheetViews>
  <sheetFormatPr defaultColWidth="9.1796875" defaultRowHeight="14.5" x14ac:dyDescent="0.35"/>
  <cols>
    <col min="1" max="1" width="10.1796875" bestFit="1" customWidth="1"/>
    <col min="2" max="2" width="16" bestFit="1" customWidth="1"/>
    <col min="3" max="3" width="9.1796875" bestFit="1" customWidth="1"/>
    <col min="4" max="4" width="8.1796875" bestFit="1" customWidth="1"/>
    <col min="5" max="5" width="11.81640625" bestFit="1" customWidth="1"/>
    <col min="6" max="6" width="15.1796875" bestFit="1" customWidth="1"/>
    <col min="7" max="7" width="16.453125" bestFit="1" customWidth="1"/>
    <col min="8" max="8" width="16.453125" customWidth="1"/>
    <col min="9" max="9" width="11.1796875" bestFit="1" customWidth="1"/>
    <col min="10" max="10" width="11" bestFit="1" customWidth="1"/>
    <col min="11" max="11" width="14.1796875" bestFit="1" customWidth="1"/>
    <col min="12" max="12" width="18.81640625" bestFit="1" customWidth="1"/>
    <col min="13" max="13" width="25.453125" customWidth="1"/>
    <col min="14" max="14" width="11.54296875" bestFit="1" customWidth="1"/>
  </cols>
  <sheetData>
    <row r="1" spans="1:14" ht="28.5" x14ac:dyDescent="0.65">
      <c r="A1" s="1" t="s">
        <v>203</v>
      </c>
    </row>
    <row r="2" spans="1:14" x14ac:dyDescent="0.35">
      <c r="N2" s="39"/>
    </row>
    <row r="4" spans="1:14" x14ac:dyDescent="0.35">
      <c r="A4" s="10" t="s">
        <v>813</v>
      </c>
      <c r="M4" s="10" t="s">
        <v>494</v>
      </c>
    </row>
    <row r="5" spans="1:14" x14ac:dyDescent="0.35">
      <c r="M5" t="s">
        <v>466</v>
      </c>
    </row>
    <row r="6" spans="1:14" ht="43.5" x14ac:dyDescent="0.35">
      <c r="A6" s="8" t="s">
        <v>2</v>
      </c>
      <c r="B6" s="8" t="s">
        <v>3</v>
      </c>
      <c r="C6" s="8" t="s">
        <v>4</v>
      </c>
      <c r="D6" s="8" t="s">
        <v>5</v>
      </c>
      <c r="E6" s="87" t="s">
        <v>821</v>
      </c>
      <c r="F6" s="9" t="s">
        <v>336</v>
      </c>
      <c r="G6" s="9" t="s">
        <v>337</v>
      </c>
      <c r="H6" s="9" t="s">
        <v>338</v>
      </c>
      <c r="I6" s="9" t="str" cm="1">
        <f t="array" aca="1" ref="I6:L6" ca="1">"NCalls"&amp;CHAR(10)&amp;E6:H6</f>
        <v>NCalls
CSVRead
v0.21(176)</v>
      </c>
      <c r="J6" s="9" t="str">
        <f ca="1"/>
        <v>NCalls
sdkn104
v1.9</v>
      </c>
      <c r="K6" s="9" t="str">
        <f ca="1"/>
        <v>NCalls
ws_garcia
v3.1.5</v>
      </c>
      <c r="L6" s="41" t="str">
        <f ca="1"/>
        <v>NCalls
CSV.jl
v0.8.5+</v>
      </c>
      <c r="M6" s="8" t="s">
        <v>6</v>
      </c>
      <c r="N6" s="8" t="s">
        <v>7</v>
      </c>
    </row>
    <row r="7" spans="1:14" x14ac:dyDescent="0.35">
      <c r="A7">
        <f ca="1">LEN(B7)</f>
        <v>1</v>
      </c>
      <c r="B7" t="s">
        <v>8</v>
      </c>
      <c r="C7" s="39">
        <v>1</v>
      </c>
      <c r="D7">
        <v>1</v>
      </c>
      <c r="E7">
        <v>1.6552623072224116E-4</v>
      </c>
      <c r="F7">
        <v>1.104791666360897E-4</v>
      </c>
      <c r="G7">
        <v>1.7193800860378218E-3</v>
      </c>
      <c r="H7">
        <v>2.8303171829443966E-4</v>
      </c>
      <c r="I7" s="39">
        <v>29193</v>
      </c>
      <c r="J7" s="39">
        <v>43018</v>
      </c>
      <c r="K7" s="39">
        <v>2899</v>
      </c>
      <c r="L7" s="39">
        <v>17314</v>
      </c>
      <c r="M7" s="42" t="s">
        <v>339</v>
      </c>
      <c r="N7" s="39">
        <v>3</v>
      </c>
    </row>
    <row r="8" spans="1:14" x14ac:dyDescent="0.35">
      <c r="A8">
        <f t="shared" ref="A8:A28" ca="1" si="0">LEN(B8)</f>
        <v>1</v>
      </c>
      <c r="B8" t="s">
        <v>8</v>
      </c>
      <c r="C8" s="39">
        <v>2</v>
      </c>
      <c r="D8">
        <v>1</v>
      </c>
      <c r="E8">
        <v>1.8162961824688421E-4</v>
      </c>
      <c r="F8">
        <v>1.3135155740969407E-4</v>
      </c>
      <c r="G8">
        <v>1.8292904236237618E-3</v>
      </c>
      <c r="H8">
        <v>2.7660633115540587E-4</v>
      </c>
      <c r="I8" s="39">
        <v>26684</v>
      </c>
      <c r="J8" s="39">
        <v>36469</v>
      </c>
      <c r="K8" s="39">
        <v>2725</v>
      </c>
      <c r="L8" s="39">
        <v>17708</v>
      </c>
      <c r="M8" s="43" t="s">
        <v>340</v>
      </c>
      <c r="N8" s="39">
        <v>6</v>
      </c>
    </row>
    <row r="9" spans="1:14" x14ac:dyDescent="0.35">
      <c r="A9">
        <f t="shared" ca="1" si="0"/>
        <v>1</v>
      </c>
      <c r="B9" t="s">
        <v>8</v>
      </c>
      <c r="C9" s="39">
        <v>4</v>
      </c>
      <c r="D9">
        <v>1</v>
      </c>
      <c r="E9">
        <v>1.8497428799963461E-4</v>
      </c>
      <c r="F9">
        <v>1.1827473819390679E-4</v>
      </c>
      <c r="G9">
        <v>1.7896114502238844E-3</v>
      </c>
      <c r="H9">
        <v>3.1913436479856635E-4</v>
      </c>
      <c r="I9" s="39">
        <v>26216</v>
      </c>
      <c r="J9" s="39">
        <v>40314</v>
      </c>
      <c r="K9" s="39">
        <v>2785</v>
      </c>
      <c r="L9" s="39">
        <v>15390</v>
      </c>
      <c r="M9" s="43" t="s">
        <v>341</v>
      </c>
      <c r="N9" s="39">
        <v>12</v>
      </c>
    </row>
    <row r="10" spans="1:14" x14ac:dyDescent="0.35">
      <c r="A10">
        <f t="shared" ca="1" si="0"/>
        <v>1</v>
      </c>
      <c r="B10" t="s">
        <v>8</v>
      </c>
      <c r="C10" s="39">
        <v>8</v>
      </c>
      <c r="D10">
        <v>1</v>
      </c>
      <c r="E10">
        <v>1.9419740518756767E-4</v>
      </c>
      <c r="F10">
        <v>1.1986415378603697E-4</v>
      </c>
      <c r="G10">
        <v>1.893114210155565E-3</v>
      </c>
      <c r="H10">
        <v>2.8388487045849091E-4</v>
      </c>
      <c r="I10" s="39">
        <v>25007</v>
      </c>
      <c r="J10" s="39">
        <v>39804</v>
      </c>
      <c r="K10" s="39">
        <v>2634</v>
      </c>
      <c r="L10" s="39">
        <v>17263</v>
      </c>
      <c r="M10" s="43" t="s">
        <v>342</v>
      </c>
      <c r="N10" s="39">
        <v>24</v>
      </c>
    </row>
    <row r="11" spans="1:14" x14ac:dyDescent="0.35">
      <c r="A11">
        <f t="shared" ca="1" si="0"/>
        <v>1</v>
      </c>
      <c r="B11" t="s">
        <v>8</v>
      </c>
      <c r="C11" s="39">
        <v>16</v>
      </c>
      <c r="D11">
        <v>1</v>
      </c>
      <c r="E11">
        <v>2.0176653941169153E-4</v>
      </c>
      <c r="F11">
        <v>1.2983826916419561E-4</v>
      </c>
      <c r="G11">
        <v>1.8651130955760059E-3</v>
      </c>
      <c r="H11">
        <v>2.8662863754019819E-4</v>
      </c>
      <c r="I11" s="39">
        <v>24095</v>
      </c>
      <c r="J11" s="39">
        <v>36876</v>
      </c>
      <c r="K11" s="39">
        <v>2673</v>
      </c>
      <c r="L11" s="39">
        <v>17101</v>
      </c>
      <c r="M11" s="43" t="s">
        <v>343</v>
      </c>
      <c r="N11" s="39">
        <v>48</v>
      </c>
    </row>
    <row r="12" spans="1:14" x14ac:dyDescent="0.35">
      <c r="A12">
        <f t="shared" ca="1" si="0"/>
        <v>1</v>
      </c>
      <c r="B12" t="s">
        <v>8</v>
      </c>
      <c r="C12" s="39">
        <v>32</v>
      </c>
      <c r="D12">
        <v>1</v>
      </c>
      <c r="E12">
        <v>2.1169355445203124E-4</v>
      </c>
      <c r="F12">
        <v>1.4667504509420124E-4</v>
      </c>
      <c r="G12">
        <v>1.9116700458585152E-3</v>
      </c>
      <c r="H12">
        <v>2.9056193063588541E-4</v>
      </c>
      <c r="I12" s="39">
        <v>22995</v>
      </c>
      <c r="J12" s="39">
        <v>32803</v>
      </c>
      <c r="K12" s="39">
        <v>2608</v>
      </c>
      <c r="L12" s="39">
        <v>16874</v>
      </c>
      <c r="M12" s="43" t="s">
        <v>344</v>
      </c>
      <c r="N12" s="39">
        <v>96</v>
      </c>
    </row>
    <row r="13" spans="1:14" x14ac:dyDescent="0.35">
      <c r="A13">
        <f t="shared" ca="1" si="0"/>
        <v>1</v>
      </c>
      <c r="B13" t="s">
        <v>8</v>
      </c>
      <c r="C13" s="39">
        <v>64</v>
      </c>
      <c r="D13">
        <v>1</v>
      </c>
      <c r="E13">
        <v>2.5052760344693972E-4</v>
      </c>
      <c r="F13">
        <v>1.8832025711456649E-4</v>
      </c>
      <c r="G13">
        <v>2.0909433370543923E-3</v>
      </c>
      <c r="H13">
        <v>2.9669182046333971E-4</v>
      </c>
      <c r="I13" s="39">
        <v>19510</v>
      </c>
      <c r="J13" s="39">
        <v>25764</v>
      </c>
      <c r="K13" s="39">
        <v>2385</v>
      </c>
      <c r="L13" s="39">
        <v>16532</v>
      </c>
      <c r="M13" s="43" t="s">
        <v>345</v>
      </c>
      <c r="N13" s="39">
        <v>192</v>
      </c>
    </row>
    <row r="14" spans="1:14" x14ac:dyDescent="0.35">
      <c r="A14">
        <f t="shared" ca="1" si="0"/>
        <v>1</v>
      </c>
      <c r="B14" t="s">
        <v>8</v>
      </c>
      <c r="C14" s="39">
        <v>128</v>
      </c>
      <c r="D14">
        <v>1</v>
      </c>
      <c r="E14">
        <v>3.2645737670753549E-4</v>
      </c>
      <c r="F14">
        <v>2.6311626341749938E-4</v>
      </c>
      <c r="G14">
        <v>2.3006385731556352E-3</v>
      </c>
      <c r="H14">
        <v>3.0094009487363876E-4</v>
      </c>
      <c r="I14" s="39">
        <v>15051</v>
      </c>
      <c r="J14" s="39">
        <v>18597</v>
      </c>
      <c r="K14" s="39">
        <v>2168</v>
      </c>
      <c r="L14" s="39">
        <v>16303</v>
      </c>
      <c r="M14" s="43" t="s">
        <v>346</v>
      </c>
      <c r="N14" s="39">
        <v>384</v>
      </c>
    </row>
    <row r="15" spans="1:14" x14ac:dyDescent="0.35">
      <c r="A15">
        <f t="shared" ca="1" si="0"/>
        <v>1</v>
      </c>
      <c r="B15" t="s">
        <v>8</v>
      </c>
      <c r="C15" s="39">
        <v>256</v>
      </c>
      <c r="D15">
        <v>1</v>
      </c>
      <c r="E15">
        <v>4.5874787992335062E-4</v>
      </c>
      <c r="F15">
        <v>4.2838064141772516E-4</v>
      </c>
      <c r="G15">
        <v>2.797874868721606E-3</v>
      </c>
      <c r="H15">
        <v>2.8358318292199115E-4</v>
      </c>
      <c r="I15" s="39">
        <v>10765</v>
      </c>
      <c r="J15" s="39">
        <v>11518</v>
      </c>
      <c r="K15" s="39">
        <v>1784</v>
      </c>
      <c r="L15" s="39">
        <v>17281</v>
      </c>
      <c r="M15" s="43" t="s">
        <v>347</v>
      </c>
      <c r="N15" s="39">
        <v>768</v>
      </c>
    </row>
    <row r="16" spans="1:14" x14ac:dyDescent="0.35">
      <c r="A16">
        <f t="shared" ca="1" si="0"/>
        <v>1</v>
      </c>
      <c r="B16" t="s">
        <v>8</v>
      </c>
      <c r="C16" s="39">
        <v>512</v>
      </c>
      <c r="D16">
        <v>1</v>
      </c>
      <c r="E16">
        <v>7.9720457090471557E-4</v>
      </c>
      <c r="F16">
        <v>7.0159373916752745E-4</v>
      </c>
      <c r="G16">
        <v>3.874843109909955E-3</v>
      </c>
      <c r="H16">
        <v>3.0706088781280868E-4</v>
      </c>
      <c r="I16" s="39">
        <v>6227</v>
      </c>
      <c r="J16" s="39">
        <v>7069</v>
      </c>
      <c r="K16" s="39">
        <v>1289</v>
      </c>
      <c r="L16" s="39">
        <v>15984</v>
      </c>
      <c r="M16" s="43" t="s">
        <v>348</v>
      </c>
      <c r="N16" s="39">
        <v>1536</v>
      </c>
    </row>
    <row r="17" spans="1:14" x14ac:dyDescent="0.35">
      <c r="A17">
        <f t="shared" ca="1" si="0"/>
        <v>1</v>
      </c>
      <c r="B17" t="s">
        <v>8</v>
      </c>
      <c r="C17" s="39">
        <v>1024</v>
      </c>
      <c r="D17">
        <v>1</v>
      </c>
      <c r="E17">
        <v>1.2325676886699823E-3</v>
      </c>
      <c r="F17">
        <v>1.2792860086930278E-3</v>
      </c>
      <c r="G17">
        <v>6.258849201408549E-3</v>
      </c>
      <c r="H17">
        <v>3.6216566146062869E-4</v>
      </c>
      <c r="I17" s="39">
        <v>4038</v>
      </c>
      <c r="J17" s="39">
        <v>3891</v>
      </c>
      <c r="K17" s="39">
        <v>799</v>
      </c>
      <c r="L17" s="39">
        <v>13590</v>
      </c>
      <c r="M17" s="43" t="s">
        <v>349</v>
      </c>
      <c r="N17" s="39">
        <v>3072</v>
      </c>
    </row>
    <row r="18" spans="1:14" x14ac:dyDescent="0.35">
      <c r="A18">
        <f t="shared" ca="1" si="0"/>
        <v>1</v>
      </c>
      <c r="B18" t="s">
        <v>8</v>
      </c>
      <c r="C18" s="39">
        <v>2048</v>
      </c>
      <c r="D18">
        <v>1</v>
      </c>
      <c r="E18">
        <v>2.3197286886677809E-3</v>
      </c>
      <c r="F18">
        <v>2.4401277816009899E-3</v>
      </c>
      <c r="G18">
        <v>9.8462059490147871E-3</v>
      </c>
      <c r="H18">
        <v>5.0351676516092482E-4</v>
      </c>
      <c r="I18" s="39">
        <v>2151</v>
      </c>
      <c r="J18" s="39">
        <v>2045</v>
      </c>
      <c r="K18" s="39">
        <v>508</v>
      </c>
      <c r="L18" s="39">
        <v>9818</v>
      </c>
      <c r="M18" s="43" t="s">
        <v>350</v>
      </c>
      <c r="N18" s="39">
        <v>6144</v>
      </c>
    </row>
    <row r="19" spans="1:14" x14ac:dyDescent="0.35">
      <c r="A19">
        <f t="shared" ca="1" si="0"/>
        <v>1</v>
      </c>
      <c r="B19" t="s">
        <v>8</v>
      </c>
      <c r="C19" s="39">
        <v>4096</v>
      </c>
      <c r="D19">
        <v>1</v>
      </c>
      <c r="E19">
        <v>4.284486582719375E-3</v>
      </c>
      <c r="F19">
        <v>4.8353528184657702E-3</v>
      </c>
      <c r="G19">
        <v>1.9721727208858487E-2</v>
      </c>
      <c r="H19">
        <v>9.5894033816804525E-4</v>
      </c>
      <c r="I19" s="39">
        <v>1166</v>
      </c>
      <c r="J19" s="39">
        <v>1033</v>
      </c>
      <c r="K19" s="39">
        <v>254</v>
      </c>
      <c r="L19" s="39">
        <v>5183</v>
      </c>
      <c r="M19" s="43" t="s">
        <v>351</v>
      </c>
      <c r="N19" s="39">
        <v>12288</v>
      </c>
    </row>
    <row r="20" spans="1:14" x14ac:dyDescent="0.35">
      <c r="A20">
        <f t="shared" ca="1" si="0"/>
        <v>1</v>
      </c>
      <c r="B20" t="s">
        <v>8</v>
      </c>
      <c r="C20" s="39">
        <v>8192</v>
      </c>
      <c r="D20">
        <v>1</v>
      </c>
      <c r="E20">
        <v>8.6209578856711894E-3</v>
      </c>
      <c r="F20">
        <v>9.2202761192810966E-3</v>
      </c>
      <c r="G20">
        <v>3.382117848040854E-2</v>
      </c>
      <c r="H20">
        <v>1.5084818726983605E-3</v>
      </c>
      <c r="I20" s="39">
        <v>581</v>
      </c>
      <c r="J20" s="39">
        <v>542</v>
      </c>
      <c r="K20" s="39">
        <v>148</v>
      </c>
      <c r="L20" s="39">
        <v>3302</v>
      </c>
      <c r="M20" s="43" t="s">
        <v>352</v>
      </c>
      <c r="N20" s="39">
        <v>24576</v>
      </c>
    </row>
    <row r="21" spans="1:14" x14ac:dyDescent="0.35">
      <c r="A21">
        <f t="shared" ca="1" si="0"/>
        <v>1</v>
      </c>
      <c r="B21" t="s">
        <v>8</v>
      </c>
      <c r="C21" s="39">
        <v>16384</v>
      </c>
      <c r="D21">
        <v>1</v>
      </c>
      <c r="E21">
        <v>1.7468063057575031E-2</v>
      </c>
      <c r="F21">
        <v>1.8941638226514335E-2</v>
      </c>
      <c r="G21">
        <v>6.6854132075004957E-2</v>
      </c>
      <c r="H21">
        <v>2.78910553726942E-3</v>
      </c>
      <c r="I21" s="39">
        <v>287</v>
      </c>
      <c r="J21" s="39">
        <v>264</v>
      </c>
      <c r="K21" s="39">
        <v>75</v>
      </c>
      <c r="L21" s="39">
        <v>1789</v>
      </c>
      <c r="M21" s="43" t="s">
        <v>353</v>
      </c>
      <c r="N21" s="39">
        <v>49152</v>
      </c>
    </row>
    <row r="22" spans="1:14" x14ac:dyDescent="0.35">
      <c r="A22">
        <f t="shared" ca="1" si="0"/>
        <v>1</v>
      </c>
      <c r="B22" t="s">
        <v>8</v>
      </c>
      <c r="C22" s="39">
        <v>32768</v>
      </c>
      <c r="D22">
        <v>1</v>
      </c>
      <c r="E22">
        <v>3.5014548075005397E-2</v>
      </c>
      <c r="F22">
        <v>4.0071344874999699E-2</v>
      </c>
      <c r="G22">
        <v>0.14538607950357968</v>
      </c>
      <c r="H22">
        <v>4.3391656822452879E-3</v>
      </c>
      <c r="I22" s="39">
        <v>143</v>
      </c>
      <c r="J22" s="39">
        <v>125</v>
      </c>
      <c r="K22" s="39">
        <v>35</v>
      </c>
      <c r="L22" s="39">
        <v>1151</v>
      </c>
      <c r="M22" s="43" t="s">
        <v>354</v>
      </c>
      <c r="N22" s="39">
        <v>98304</v>
      </c>
    </row>
    <row r="23" spans="1:14" x14ac:dyDescent="0.35">
      <c r="A23">
        <f t="shared" ca="1" si="0"/>
        <v>1</v>
      </c>
      <c r="B23" t="s">
        <v>8</v>
      </c>
      <c r="C23" s="39">
        <v>65536</v>
      </c>
      <c r="D23">
        <v>1</v>
      </c>
      <c r="E23">
        <v>7.9978643313098507E-2</v>
      </c>
      <c r="F23">
        <v>7.878969026249856E-2</v>
      </c>
      <c r="G23">
        <v>0.27061029018027882</v>
      </c>
      <c r="H23">
        <v>7.7780736986739294E-3</v>
      </c>
      <c r="I23" s="39">
        <v>63</v>
      </c>
      <c r="J23" s="39">
        <v>64</v>
      </c>
      <c r="K23" s="39">
        <v>19</v>
      </c>
      <c r="L23" s="39">
        <v>643</v>
      </c>
      <c r="M23" s="43" t="s">
        <v>355</v>
      </c>
      <c r="N23" s="39">
        <v>196608</v>
      </c>
    </row>
    <row r="24" spans="1:14" x14ac:dyDescent="0.35">
      <c r="A24">
        <f t="shared" ca="1" si="0"/>
        <v>1</v>
      </c>
      <c r="B24" t="s">
        <v>8</v>
      </c>
      <c r="C24" s="39">
        <v>131072</v>
      </c>
      <c r="D24">
        <v>1</v>
      </c>
      <c r="E24">
        <v>0.14419752807499114</v>
      </c>
      <c r="F24">
        <v>0.15746428244996688</v>
      </c>
      <c r="G24">
        <v>0.52504504807509911</v>
      </c>
      <c r="H24">
        <v>1.6581706109553146E-2</v>
      </c>
      <c r="I24" s="39">
        <v>35</v>
      </c>
      <c r="J24" s="39">
        <v>32</v>
      </c>
      <c r="K24" s="39">
        <v>10</v>
      </c>
      <c r="L24" s="39">
        <v>303</v>
      </c>
      <c r="M24" s="43" t="s">
        <v>356</v>
      </c>
      <c r="N24" s="39">
        <v>393216</v>
      </c>
    </row>
    <row r="25" spans="1:14" x14ac:dyDescent="0.35">
      <c r="A25">
        <f t="shared" ca="1" si="0"/>
        <v>1</v>
      </c>
      <c r="B25" t="s">
        <v>8</v>
      </c>
      <c r="C25" s="39">
        <v>262144</v>
      </c>
      <c r="D25">
        <v>1</v>
      </c>
      <c r="E25">
        <v>0.2933335536305926</v>
      </c>
      <c r="F25">
        <v>0.32418157307502532</v>
      </c>
      <c r="G25">
        <v>1.0296638680749133</v>
      </c>
      <c r="H25">
        <v>3.0926346334160543E-2</v>
      </c>
      <c r="I25" s="39">
        <v>18</v>
      </c>
      <c r="J25" s="39">
        <v>16</v>
      </c>
      <c r="K25" s="39">
        <v>5</v>
      </c>
      <c r="L25" s="39">
        <v>162</v>
      </c>
      <c r="M25" s="43" t="s">
        <v>357</v>
      </c>
      <c r="N25" s="39">
        <v>786432</v>
      </c>
    </row>
    <row r="26" spans="1:14" x14ac:dyDescent="0.35">
      <c r="A26">
        <f t="shared" ca="1" si="0"/>
        <v>1</v>
      </c>
      <c r="B26" t="s">
        <v>8</v>
      </c>
      <c r="C26" s="39">
        <v>524288</v>
      </c>
      <c r="D26">
        <v>1</v>
      </c>
      <c r="E26">
        <v>0.58329317029713357</v>
      </c>
      <c r="F26">
        <v>0.6242676591860622</v>
      </c>
      <c r="G26">
        <v>2.0191039480750206</v>
      </c>
      <c r="H26">
        <v>6.2228817553918001E-2</v>
      </c>
      <c r="I26" s="39">
        <v>9</v>
      </c>
      <c r="J26" s="39">
        <v>9</v>
      </c>
      <c r="K26" s="39">
        <v>3</v>
      </c>
      <c r="L26" s="39">
        <v>81</v>
      </c>
      <c r="M26" s="43" t="s">
        <v>358</v>
      </c>
      <c r="N26" s="39">
        <v>1572864</v>
      </c>
    </row>
    <row r="27" spans="1:14" x14ac:dyDescent="0.35">
      <c r="A27">
        <f t="shared" ca="1" si="0"/>
        <v>1</v>
      </c>
      <c r="B27" t="s">
        <v>8</v>
      </c>
      <c r="C27" s="39">
        <v>1048576</v>
      </c>
      <c r="D27">
        <v>1</v>
      </c>
      <c r="E27">
        <v>1.2215977480747646</v>
      </c>
      <c r="F27">
        <v>1.3181619230750405</v>
      </c>
      <c r="G27">
        <v>4.3968060980756309</v>
      </c>
      <c r="H27">
        <v>0.13415214411687013</v>
      </c>
      <c r="I27" s="39">
        <v>5</v>
      </c>
      <c r="J27" s="39">
        <v>4</v>
      </c>
      <c r="K27" s="39">
        <v>2</v>
      </c>
      <c r="L27" s="39">
        <v>38</v>
      </c>
      <c r="M27" s="43" t="s">
        <v>359</v>
      </c>
      <c r="N27" s="39">
        <v>3145728</v>
      </c>
    </row>
    <row r="28" spans="1:14" x14ac:dyDescent="0.35">
      <c r="A28">
        <f t="shared" ca="1" si="0"/>
        <v>1</v>
      </c>
      <c r="B28" t="s">
        <v>8</v>
      </c>
      <c r="C28" s="39">
        <v>2097152</v>
      </c>
      <c r="D28">
        <v>1</v>
      </c>
      <c r="E28">
        <v>2.4749365814085778</v>
      </c>
      <c r="F28">
        <v>2.6918020980752595</v>
      </c>
      <c r="G28">
        <v>8.1944262480752332</v>
      </c>
      <c r="H28">
        <v>0.2786053517686442</v>
      </c>
      <c r="I28" s="39">
        <v>3</v>
      </c>
      <c r="J28" s="39">
        <v>2</v>
      </c>
      <c r="K28" s="39">
        <v>1</v>
      </c>
      <c r="L28" s="39">
        <v>18</v>
      </c>
      <c r="M28" s="43" t="s">
        <v>360</v>
      </c>
      <c r="N28" s="39">
        <v>6291456</v>
      </c>
    </row>
    <row r="29" spans="1:14" x14ac:dyDescent="0.35">
      <c r="I29" s="39"/>
      <c r="J29" s="39"/>
      <c r="K29" s="39"/>
      <c r="L29" s="39"/>
    </row>
    <row r="30" spans="1:14" x14ac:dyDescent="0.35">
      <c r="N30">
        <f ca="1">N28/1000000/E28</f>
        <v>2.5420675613511277</v>
      </c>
    </row>
    <row r="31" spans="1:14" x14ac:dyDescent="0.35">
      <c r="I31" s="39"/>
      <c r="J31" s="39"/>
      <c r="K31" s="39"/>
      <c r="L31" s="39"/>
      <c r="M31" s="10" t="s">
        <v>493</v>
      </c>
      <c r="N31" s="39">
        <f ca="1">C28*D28/E28</f>
        <v>847355.85378370923</v>
      </c>
    </row>
    <row r="32" spans="1:14" x14ac:dyDescent="0.35">
      <c r="I32" s="39"/>
      <c r="J32" s="39"/>
      <c r="K32" s="39"/>
      <c r="L32" s="39"/>
      <c r="M32" t="s">
        <v>499</v>
      </c>
    </row>
    <row r="33" spans="1:14" ht="43.5" x14ac:dyDescent="0.35">
      <c r="A33" s="8" t="s">
        <v>2</v>
      </c>
      <c r="B33" s="8" t="s">
        <v>3</v>
      </c>
      <c r="C33" s="8" t="s">
        <v>4</v>
      </c>
      <c r="D33" s="8" t="s">
        <v>5</v>
      </c>
      <c r="E33" s="9" t="str">
        <f ca="1">$E$6</f>
        <v>CSVRead
v0.21(176)</v>
      </c>
      <c r="F33" s="9" t="s">
        <v>336</v>
      </c>
      <c r="G33" s="9" t="s">
        <v>337</v>
      </c>
      <c r="H33" s="9" t="s">
        <v>338</v>
      </c>
      <c r="I33" s="9" t="str" cm="1">
        <f t="array" aca="1" ref="I33:L33" ca="1">"NCalls"&amp;CHAR(10)&amp;E33:H33</f>
        <v>NCalls
CSVRead
v0.21(176)</v>
      </c>
      <c r="J33" s="9" t="str">
        <f ca="1"/>
        <v>NCalls
sdkn104
v1.9</v>
      </c>
      <c r="K33" s="9" t="str">
        <f ca="1"/>
        <v>NCalls
ws_garcia
v3.1.5</v>
      </c>
      <c r="L33" s="41" t="str">
        <f ca="1"/>
        <v>NCalls
CSV.jl
v0.8.5+</v>
      </c>
      <c r="M33" s="8" t="s">
        <v>6</v>
      </c>
      <c r="N33" s="8" t="s">
        <v>7</v>
      </c>
    </row>
    <row r="34" spans="1:14" x14ac:dyDescent="0.35">
      <c r="A34">
        <f ca="1">LEN(B34)</f>
        <v>32</v>
      </c>
      <c r="B34" t="str">
        <f ca="1">REPT("x",32)</f>
        <v>xxxxxxxxxxxxxxxxxxxxxxxxxxxxxxxx</v>
      </c>
      <c r="C34" s="39">
        <v>1</v>
      </c>
      <c r="D34">
        <v>1</v>
      </c>
      <c r="E34">
        <v>1.7644031374069072E-4</v>
      </c>
      <c r="F34">
        <v>1.0979661447127492E-4</v>
      </c>
      <c r="G34">
        <v>1.836699290917588E-3</v>
      </c>
      <c r="H34">
        <v>3.3629213027431518E-4</v>
      </c>
      <c r="I34" s="39">
        <v>27444</v>
      </c>
      <c r="J34" s="39">
        <v>43272</v>
      </c>
      <c r="K34" s="39">
        <v>2714</v>
      </c>
      <c r="L34" s="39">
        <v>14618</v>
      </c>
      <c r="M34" s="39" t="s">
        <v>361</v>
      </c>
      <c r="N34" s="39">
        <v>34</v>
      </c>
    </row>
    <row r="35" spans="1:14" x14ac:dyDescent="0.35">
      <c r="A35">
        <f t="shared" ref="A35:A54" ca="1" si="1">LEN(B35)</f>
        <v>32</v>
      </c>
      <c r="B35" t="str">
        <f t="shared" ref="B35:B54" ca="1" si="2">REPT("x",32)</f>
        <v>xxxxxxxxxxxxxxxxxxxxxxxxxxxxxxxx</v>
      </c>
      <c r="C35" s="39">
        <v>2</v>
      </c>
      <c r="D35">
        <v>1</v>
      </c>
      <c r="E35">
        <v>1.7691381861596519E-4</v>
      </c>
      <c r="F35">
        <v>1.1361813492315688E-4</v>
      </c>
      <c r="G35">
        <v>1.8048464819519008E-3</v>
      </c>
      <c r="H35">
        <v>2.8892924910422287E-4</v>
      </c>
      <c r="I35" s="39">
        <v>27373</v>
      </c>
      <c r="J35" s="39">
        <v>41887</v>
      </c>
      <c r="K35" s="39">
        <v>2762</v>
      </c>
      <c r="L35" s="39">
        <v>17015</v>
      </c>
      <c r="M35" s="39" t="s">
        <v>362</v>
      </c>
      <c r="N35" s="39">
        <v>68</v>
      </c>
    </row>
    <row r="36" spans="1:14" x14ac:dyDescent="0.35">
      <c r="A36">
        <f t="shared" ca="1" si="1"/>
        <v>32</v>
      </c>
      <c r="B36" t="str">
        <f t="shared" ca="1" si="2"/>
        <v>xxxxxxxxxxxxxxxxxxxxxxxxxxxxxxxx</v>
      </c>
      <c r="C36" s="39">
        <v>4</v>
      </c>
      <c r="D36">
        <v>1</v>
      </c>
      <c r="E36">
        <v>1.878465262331526E-4</v>
      </c>
      <c r="F36">
        <v>1.1996214484635502E-4</v>
      </c>
      <c r="G36">
        <v>1.8220181407898437E-3</v>
      </c>
      <c r="H36">
        <v>2.7347755169015509E-4</v>
      </c>
      <c r="I36" s="39">
        <v>25827</v>
      </c>
      <c r="J36" s="39">
        <v>39773</v>
      </c>
      <c r="K36" s="39">
        <v>2736</v>
      </c>
      <c r="L36" s="39">
        <v>17910</v>
      </c>
      <c r="M36" s="39" t="s">
        <v>363</v>
      </c>
      <c r="N36" s="39">
        <v>136</v>
      </c>
    </row>
    <row r="37" spans="1:14" x14ac:dyDescent="0.35">
      <c r="A37">
        <f t="shared" ca="1" si="1"/>
        <v>32</v>
      </c>
      <c r="B37" t="str">
        <f t="shared" ca="1" si="2"/>
        <v>xxxxxxxxxxxxxxxxxxxxxxxxxxxxxxxx</v>
      </c>
      <c r="C37" s="39">
        <v>8</v>
      </c>
      <c r="D37">
        <v>1</v>
      </c>
      <c r="E37">
        <v>1.8554152897501424E-4</v>
      </c>
      <c r="F37">
        <v>1.3109915199044318E-4</v>
      </c>
      <c r="G37">
        <v>1.8376662467656526E-3</v>
      </c>
      <c r="H37">
        <v>2.7963620285387713E-4</v>
      </c>
      <c r="I37" s="39">
        <v>26138</v>
      </c>
      <c r="J37" s="39">
        <v>36537</v>
      </c>
      <c r="K37" s="39">
        <v>2713</v>
      </c>
      <c r="L37" s="39">
        <v>17520</v>
      </c>
      <c r="M37" s="39" t="s">
        <v>364</v>
      </c>
      <c r="N37" s="39">
        <v>272</v>
      </c>
    </row>
    <row r="38" spans="1:14" x14ac:dyDescent="0.35">
      <c r="A38">
        <f t="shared" ca="1" si="1"/>
        <v>32</v>
      </c>
      <c r="B38" t="str">
        <f t="shared" ca="1" si="2"/>
        <v>xxxxxxxxxxxxxxxxxxxxxxxxxxxxxxxx</v>
      </c>
      <c r="C38" s="39">
        <v>16</v>
      </c>
      <c r="D38">
        <v>1</v>
      </c>
      <c r="E38">
        <v>2.0153491274144773E-4</v>
      </c>
      <c r="F38">
        <v>1.6107228092550541E-4</v>
      </c>
      <c r="G38">
        <v>1.9240547905537276E-3</v>
      </c>
      <c r="H38">
        <v>2.8878153400093836E-4</v>
      </c>
      <c r="I38" s="39">
        <v>24122</v>
      </c>
      <c r="J38" s="39">
        <v>29972</v>
      </c>
      <c r="K38" s="39">
        <v>2591</v>
      </c>
      <c r="L38" s="39">
        <v>16976</v>
      </c>
      <c r="M38" s="39" t="s">
        <v>365</v>
      </c>
      <c r="N38" s="39">
        <v>544</v>
      </c>
    </row>
    <row r="39" spans="1:14" x14ac:dyDescent="0.35">
      <c r="A39">
        <f t="shared" ca="1" si="1"/>
        <v>32</v>
      </c>
      <c r="B39" t="str">
        <f t="shared" ca="1" si="2"/>
        <v>xxxxxxxxxxxxxxxxxxxxxxxxxxxxxxxx</v>
      </c>
      <c r="C39" s="39">
        <v>32</v>
      </c>
      <c r="D39">
        <v>1</v>
      </c>
      <c r="E39">
        <v>2.1876485466866237E-4</v>
      </c>
      <c r="F39">
        <v>1.9115057952857203E-4</v>
      </c>
      <c r="G39">
        <v>2.0624912511789158E-3</v>
      </c>
      <c r="H39">
        <v>2.8726260852085853E-4</v>
      </c>
      <c r="I39" s="39">
        <v>22271</v>
      </c>
      <c r="J39" s="39">
        <v>25394</v>
      </c>
      <c r="K39" s="39">
        <v>2418</v>
      </c>
      <c r="L39" s="39">
        <v>17064</v>
      </c>
      <c r="M39" s="39" t="s">
        <v>366</v>
      </c>
      <c r="N39" s="39">
        <v>1088</v>
      </c>
    </row>
    <row r="40" spans="1:14" x14ac:dyDescent="0.35">
      <c r="A40">
        <f t="shared" ca="1" si="1"/>
        <v>32</v>
      </c>
      <c r="B40" t="str">
        <f t="shared" ca="1" si="2"/>
        <v>xxxxxxxxxxxxxxxxxxxxxxxxxxxxxxxx</v>
      </c>
      <c r="C40" s="39">
        <v>64</v>
      </c>
      <c r="D40">
        <v>1</v>
      </c>
      <c r="E40">
        <v>2.6613741703364802E-4</v>
      </c>
      <c r="F40">
        <v>3.2696775825795469E-4</v>
      </c>
      <c r="G40">
        <v>2.0860026546734699E-3</v>
      </c>
      <c r="H40">
        <v>2.7340613429316764E-4</v>
      </c>
      <c r="I40" s="39">
        <v>18390</v>
      </c>
      <c r="J40" s="39">
        <v>15028</v>
      </c>
      <c r="K40" s="39">
        <v>2391</v>
      </c>
      <c r="L40" s="39">
        <v>17911</v>
      </c>
      <c r="M40" s="39" t="s">
        <v>367</v>
      </c>
      <c r="N40" s="39">
        <v>2176</v>
      </c>
    </row>
    <row r="41" spans="1:14" x14ac:dyDescent="0.35">
      <c r="A41">
        <f t="shared" ca="1" si="1"/>
        <v>32</v>
      </c>
      <c r="B41" t="str">
        <f t="shared" ca="1" si="2"/>
        <v>xxxxxxxxxxxxxxxxxxxxxxxxxxxxxxxx</v>
      </c>
      <c r="C41" s="39">
        <v>128</v>
      </c>
      <c r="D41">
        <v>1</v>
      </c>
      <c r="E41">
        <v>3.4123686056554685E-4</v>
      </c>
      <c r="F41">
        <v>4.3163304700830275E-4</v>
      </c>
      <c r="G41">
        <v>2.3823644551337116E-3</v>
      </c>
      <c r="H41">
        <v>3.0319518325506263E-4</v>
      </c>
      <c r="I41" s="39">
        <v>14410</v>
      </c>
      <c r="J41" s="39">
        <v>11432</v>
      </c>
      <c r="K41" s="39">
        <v>2094</v>
      </c>
      <c r="L41" s="39">
        <v>16184</v>
      </c>
      <c r="M41" s="39" t="s">
        <v>368</v>
      </c>
      <c r="N41" s="39">
        <v>4352</v>
      </c>
    </row>
    <row r="42" spans="1:14" x14ac:dyDescent="0.35">
      <c r="A42">
        <f t="shared" ca="1" si="1"/>
        <v>32</v>
      </c>
      <c r="B42" t="str">
        <f t="shared" ca="1" si="2"/>
        <v>xxxxxxxxxxxxxxxxxxxxxxxxxxxxxxxx</v>
      </c>
      <c r="C42" s="39">
        <v>256</v>
      </c>
      <c r="D42">
        <v>1</v>
      </c>
      <c r="E42">
        <v>5.115639967876531E-4</v>
      </c>
      <c r="F42">
        <v>7.6127082388796998E-4</v>
      </c>
      <c r="G42">
        <v>2.9185906480990588E-3</v>
      </c>
      <c r="H42">
        <v>3.9297215793460512E-4</v>
      </c>
      <c r="I42" s="39">
        <v>9666</v>
      </c>
      <c r="J42" s="39">
        <v>6519</v>
      </c>
      <c r="K42" s="39">
        <v>1710</v>
      </c>
      <c r="L42" s="39">
        <v>12540</v>
      </c>
      <c r="M42" s="39" t="s">
        <v>369</v>
      </c>
      <c r="N42" s="39">
        <v>8704</v>
      </c>
    </row>
    <row r="43" spans="1:14" x14ac:dyDescent="0.35">
      <c r="A43">
        <f t="shared" ca="1" si="1"/>
        <v>32</v>
      </c>
      <c r="B43" t="str">
        <f t="shared" ca="1" si="2"/>
        <v>xxxxxxxxxxxxxxxxxxxxxxxxxxxxxxxx</v>
      </c>
      <c r="C43" s="39">
        <v>512</v>
      </c>
      <c r="D43">
        <v>1</v>
      </c>
      <c r="E43">
        <v>8.5827564929161757E-4</v>
      </c>
      <c r="F43">
        <v>1.3973510491861237E-3</v>
      </c>
      <c r="G43">
        <v>4.1252133929186282E-3</v>
      </c>
      <c r="H43">
        <v>4.1070651244793857E-4</v>
      </c>
      <c r="I43" s="39">
        <v>5788</v>
      </c>
      <c r="J43" s="39">
        <v>3564</v>
      </c>
      <c r="K43" s="39">
        <v>1211</v>
      </c>
      <c r="L43" s="39">
        <v>12006</v>
      </c>
      <c r="M43" s="39" t="s">
        <v>370</v>
      </c>
      <c r="N43" s="39">
        <v>17408</v>
      </c>
    </row>
    <row r="44" spans="1:14" x14ac:dyDescent="0.35">
      <c r="A44">
        <f t="shared" ca="1" si="1"/>
        <v>32</v>
      </c>
      <c r="B44" t="str">
        <f t="shared" ca="1" si="2"/>
        <v>xxxxxxxxxxxxxxxxxxxxxxxxxxxxxxxx</v>
      </c>
      <c r="C44" s="39">
        <v>1024</v>
      </c>
      <c r="D44">
        <v>1</v>
      </c>
      <c r="E44">
        <v>1.5305265389015381E-3</v>
      </c>
      <c r="F44">
        <v>2.6697347523681461E-3</v>
      </c>
      <c r="G44">
        <v>6.4308259385784279E-3</v>
      </c>
      <c r="H44">
        <v>5.1962371858515924E-4</v>
      </c>
      <c r="I44" s="39">
        <v>3255</v>
      </c>
      <c r="J44" s="39">
        <v>1869</v>
      </c>
      <c r="K44" s="39">
        <v>777</v>
      </c>
      <c r="L44" s="39">
        <v>9517</v>
      </c>
      <c r="M44" s="39" t="s">
        <v>371</v>
      </c>
      <c r="N44" s="39">
        <v>34816</v>
      </c>
    </row>
    <row r="45" spans="1:14" x14ac:dyDescent="0.35">
      <c r="A45">
        <f t="shared" ca="1" si="1"/>
        <v>32</v>
      </c>
      <c r="B45" t="str">
        <f t="shared" ca="1" si="2"/>
        <v>xxxxxxxxxxxxxxxxxxxxxxxxxxxxxxxx</v>
      </c>
      <c r="C45" s="39">
        <v>2048</v>
      </c>
      <c r="D45">
        <v>1</v>
      </c>
      <c r="E45">
        <v>2.8290192201247248E-3</v>
      </c>
      <c r="F45">
        <v>5.2199544490843467E-3</v>
      </c>
      <c r="G45">
        <v>1.1459196358755632E-2</v>
      </c>
      <c r="H45">
        <v>7.1058045322349155E-4</v>
      </c>
      <c r="I45" s="39">
        <v>1764</v>
      </c>
      <c r="J45" s="39">
        <v>957</v>
      </c>
      <c r="K45" s="39">
        <v>437</v>
      </c>
      <c r="L45" s="39">
        <v>6980</v>
      </c>
      <c r="M45" s="39" t="s">
        <v>372</v>
      </c>
      <c r="N45" s="39">
        <v>69632</v>
      </c>
    </row>
    <row r="46" spans="1:14" x14ac:dyDescent="0.35">
      <c r="A46">
        <f t="shared" ca="1" si="1"/>
        <v>32</v>
      </c>
      <c r="B46" t="str">
        <f t="shared" ca="1" si="2"/>
        <v>xxxxxxxxxxxxxxxxxxxxxxxxxxxxxxxx</v>
      </c>
      <c r="C46" s="39">
        <v>4096</v>
      </c>
      <c r="D46">
        <v>1</v>
      </c>
      <c r="E46">
        <v>5.6431543955411789E-3</v>
      </c>
      <c r="F46">
        <v>1.0489097341247733E-2</v>
      </c>
      <c r="G46">
        <v>2.102208294895349E-2</v>
      </c>
      <c r="H46">
        <v>1.1211356116238409E-3</v>
      </c>
      <c r="I46" s="39">
        <v>886</v>
      </c>
      <c r="J46" s="39">
        <v>477</v>
      </c>
      <c r="K46" s="39">
        <v>238</v>
      </c>
      <c r="L46" s="39">
        <v>4437</v>
      </c>
      <c r="M46" s="39" t="s">
        <v>373</v>
      </c>
      <c r="N46" s="39">
        <v>139264</v>
      </c>
    </row>
    <row r="47" spans="1:14" x14ac:dyDescent="0.35">
      <c r="A47">
        <f t="shared" ca="1" si="1"/>
        <v>32</v>
      </c>
      <c r="B47" t="str">
        <f t="shared" ca="1" si="2"/>
        <v>xxxxxxxxxxxxxxxxxxxxxxxxxxxxxxxx</v>
      </c>
      <c r="C47" s="39">
        <v>8192</v>
      </c>
      <c r="D47">
        <v>1</v>
      </c>
      <c r="E47">
        <v>1.2745957998663059E-2</v>
      </c>
      <c r="F47">
        <v>2.2888706065872618E-2</v>
      </c>
      <c r="G47">
        <v>3.7481668970531741E-2</v>
      </c>
      <c r="H47">
        <v>2.2173591216851085E-3</v>
      </c>
      <c r="I47" s="39">
        <v>393</v>
      </c>
      <c r="J47" s="39">
        <v>219</v>
      </c>
      <c r="K47" s="39">
        <v>134</v>
      </c>
      <c r="L47" s="39">
        <v>2250</v>
      </c>
      <c r="M47" s="39" t="s">
        <v>374</v>
      </c>
      <c r="N47" s="39">
        <v>278528</v>
      </c>
    </row>
    <row r="48" spans="1:14" x14ac:dyDescent="0.35">
      <c r="A48">
        <f t="shared" ca="1" si="1"/>
        <v>32</v>
      </c>
      <c r="B48" t="str">
        <f t="shared" ca="1" si="2"/>
        <v>xxxxxxxxxxxxxxxxxxxxxxxxxxxxxxxx</v>
      </c>
      <c r="C48" s="39">
        <v>16384</v>
      </c>
      <c r="D48">
        <v>1</v>
      </c>
      <c r="E48">
        <v>2.951331866323588E-2</v>
      </c>
      <c r="F48">
        <v>4.5565560802274328E-2</v>
      </c>
      <c r="G48">
        <v>7.9359660773410043E-2</v>
      </c>
      <c r="H48">
        <v>4.2841280865438067E-3</v>
      </c>
      <c r="I48" s="39">
        <v>170</v>
      </c>
      <c r="J48" s="39">
        <v>110</v>
      </c>
      <c r="K48" s="39">
        <v>63</v>
      </c>
      <c r="L48" s="39">
        <v>1166</v>
      </c>
      <c r="M48" s="39" t="s">
        <v>375</v>
      </c>
      <c r="N48" s="39">
        <v>557056</v>
      </c>
    </row>
    <row r="49" spans="1:14" x14ac:dyDescent="0.35">
      <c r="A49">
        <f t="shared" ca="1" si="1"/>
        <v>32</v>
      </c>
      <c r="B49" t="str">
        <f t="shared" ca="1" si="2"/>
        <v>xxxxxxxxxxxxxxxxxxxxxxxxxxxxxxxx</v>
      </c>
      <c r="C49" s="39">
        <v>32768</v>
      </c>
      <c r="D49">
        <v>1</v>
      </c>
      <c r="E49">
        <v>5.3101519653961725E-2</v>
      </c>
      <c r="F49">
        <v>9.6542713459610324E-2</v>
      </c>
      <c r="G49">
        <v>0.15905316682496315</v>
      </c>
      <c r="H49">
        <v>7.6021505119955746E-3</v>
      </c>
      <c r="I49" s="39">
        <v>95</v>
      </c>
      <c r="J49" s="39">
        <v>52</v>
      </c>
      <c r="K49" s="39">
        <v>32</v>
      </c>
      <c r="L49" s="39">
        <v>658</v>
      </c>
      <c r="M49" s="39" t="s">
        <v>376</v>
      </c>
      <c r="N49" s="39">
        <v>1114112</v>
      </c>
    </row>
    <row r="50" spans="1:14" x14ac:dyDescent="0.35">
      <c r="A50">
        <f t="shared" ca="1" si="1"/>
        <v>32</v>
      </c>
      <c r="B50" t="str">
        <f t="shared" ca="1" si="2"/>
        <v>xxxxxxxxxxxxxxxxxxxxxxxxxxxxxxxx</v>
      </c>
      <c r="C50" s="39">
        <v>65536</v>
      </c>
      <c r="D50">
        <v>1</v>
      </c>
      <c r="E50">
        <v>0.13278196649609755</v>
      </c>
      <c r="F50">
        <v>0.22459610894460755</v>
      </c>
      <c r="G50">
        <v>0.34509174807497439</v>
      </c>
      <c r="H50">
        <v>1.419879352954545E-2</v>
      </c>
      <c r="I50" s="39">
        <v>38</v>
      </c>
      <c r="J50" s="39">
        <v>23</v>
      </c>
      <c r="K50" s="39">
        <v>15</v>
      </c>
      <c r="L50" s="39">
        <v>352</v>
      </c>
      <c r="M50" s="39" t="s">
        <v>377</v>
      </c>
      <c r="N50" s="39">
        <v>2228224</v>
      </c>
    </row>
    <row r="51" spans="1:14" x14ac:dyDescent="0.35">
      <c r="A51">
        <f t="shared" ca="1" si="1"/>
        <v>32</v>
      </c>
      <c r="B51" t="str">
        <f t="shared" ca="1" si="2"/>
        <v>xxxxxxxxxxxxxxxxxxxxxxxxxxxxxxxx</v>
      </c>
      <c r="C51" s="39">
        <v>131072</v>
      </c>
      <c r="D51">
        <v>1</v>
      </c>
      <c r="E51">
        <v>0.25036251807494442</v>
      </c>
      <c r="F51">
        <v>0.3710072552178596</v>
      </c>
      <c r="G51">
        <v>0.56521620363069658</v>
      </c>
      <c r="H51">
        <v>2.8890800467806125E-2</v>
      </c>
      <c r="I51" s="39">
        <v>20</v>
      </c>
      <c r="J51" s="39">
        <v>14</v>
      </c>
      <c r="K51" s="39">
        <v>9</v>
      </c>
      <c r="L51" s="39">
        <v>174</v>
      </c>
      <c r="M51" s="39" t="s">
        <v>378</v>
      </c>
      <c r="N51" s="39">
        <v>4456448</v>
      </c>
    </row>
    <row r="52" spans="1:14" x14ac:dyDescent="0.35">
      <c r="A52">
        <f t="shared" ca="1" si="1"/>
        <v>32</v>
      </c>
      <c r="B52" t="str">
        <f t="shared" ca="1" si="2"/>
        <v>xxxxxxxxxxxxxxxxxxxxxxxxxxxxxxxx</v>
      </c>
      <c r="C52" s="39">
        <v>262144</v>
      </c>
      <c r="D52">
        <v>1</v>
      </c>
      <c r="E52">
        <v>0.45559550262039955</v>
      </c>
      <c r="F52">
        <v>0.75359600521773029</v>
      </c>
      <c r="G52">
        <v>1.1496609280751549</v>
      </c>
      <c r="H52">
        <v>6.1372296762446404E-2</v>
      </c>
      <c r="I52" s="39">
        <v>11</v>
      </c>
      <c r="J52" s="39">
        <v>7</v>
      </c>
      <c r="K52" s="39">
        <v>5</v>
      </c>
      <c r="L52" s="39">
        <v>82</v>
      </c>
      <c r="M52" s="39" t="s">
        <v>379</v>
      </c>
      <c r="N52" s="39">
        <v>8912896</v>
      </c>
    </row>
    <row r="53" spans="1:14" x14ac:dyDescent="0.35">
      <c r="A53">
        <f t="shared" ca="1" si="1"/>
        <v>32</v>
      </c>
      <c r="B53" t="str">
        <f t="shared" ca="1" si="2"/>
        <v>xxxxxxxxxxxxxxxxxxxxxxxxxxxxxxxx</v>
      </c>
      <c r="C53" s="39">
        <v>524288</v>
      </c>
      <c r="D53">
        <v>1</v>
      </c>
      <c r="E53">
        <v>0.94817751474139533</v>
      </c>
      <c r="F53">
        <v>1.5029469480751507</v>
      </c>
      <c r="G53">
        <v>2.2341319147419627</v>
      </c>
      <c r="H53">
        <v>0.11159424972803547</v>
      </c>
      <c r="I53" s="39">
        <v>6</v>
      </c>
      <c r="J53" s="39">
        <v>4</v>
      </c>
      <c r="K53" s="39">
        <v>3</v>
      </c>
      <c r="L53" s="39">
        <v>45</v>
      </c>
      <c r="M53" s="39" t="s">
        <v>380</v>
      </c>
      <c r="N53" s="39">
        <v>17825792</v>
      </c>
    </row>
    <row r="54" spans="1:14" x14ac:dyDescent="0.35">
      <c r="A54">
        <f t="shared" ca="1" si="1"/>
        <v>32</v>
      </c>
      <c r="B54" t="str">
        <f t="shared" ca="1" si="2"/>
        <v>xxxxxxxxxxxxxxxxxxxxxxxxxxxxxxxx</v>
      </c>
      <c r="C54" s="39">
        <v>1048576</v>
      </c>
      <c r="D54">
        <v>1</v>
      </c>
      <c r="E54">
        <v>1.8969895814082038</v>
      </c>
      <c r="F54">
        <v>3.0438938480752591</v>
      </c>
      <c r="G54">
        <v>4.5780753980748887</v>
      </c>
      <c r="H54">
        <v>0.24123234258648624</v>
      </c>
      <c r="I54" s="39">
        <v>3</v>
      </c>
      <c r="J54" s="39">
        <v>2</v>
      </c>
      <c r="K54" s="39">
        <v>2</v>
      </c>
      <c r="L54" s="39">
        <v>21</v>
      </c>
      <c r="M54" s="39" t="s">
        <v>381</v>
      </c>
      <c r="N54" s="39">
        <v>35651584</v>
      </c>
    </row>
    <row r="55" spans="1:14" x14ac:dyDescent="0.35">
      <c r="C55" s="39"/>
      <c r="I55" s="39"/>
      <c r="J55" s="39"/>
      <c r="K55" s="39"/>
      <c r="L55" s="39"/>
    </row>
    <row r="56" spans="1:14" x14ac:dyDescent="0.35">
      <c r="I56" s="39"/>
      <c r="J56" s="39"/>
      <c r="K56" s="39"/>
      <c r="L56" s="39"/>
      <c r="N56">
        <f ca="1">N54/1000000/E54</f>
        <v>18.793769006118918</v>
      </c>
    </row>
    <row r="57" spans="1:14" x14ac:dyDescent="0.35">
      <c r="I57" s="39"/>
      <c r="J57" s="39"/>
      <c r="K57" s="39"/>
      <c r="L57" s="39"/>
      <c r="N57" s="39">
        <f ca="1">C54*D54/E54</f>
        <v>552757.9119446741</v>
      </c>
    </row>
    <row r="58" spans="1:14" x14ac:dyDescent="0.35">
      <c r="I58" s="39"/>
      <c r="J58" s="39"/>
      <c r="K58" s="39"/>
      <c r="L58" s="39"/>
      <c r="M58" s="10" t="s">
        <v>492</v>
      </c>
    </row>
    <row r="59" spans="1:14" x14ac:dyDescent="0.35">
      <c r="I59" s="39"/>
      <c r="J59" s="39"/>
      <c r="K59" s="39"/>
      <c r="L59" s="39"/>
      <c r="M59" t="s">
        <v>500</v>
      </c>
    </row>
    <row r="60" spans="1:14" ht="43.5" x14ac:dyDescent="0.35">
      <c r="A60" s="8" t="s">
        <v>2</v>
      </c>
      <c r="B60" s="8" t="s">
        <v>3</v>
      </c>
      <c r="C60" s="8" t="s">
        <v>4</v>
      </c>
      <c r="D60" s="8" t="s">
        <v>5</v>
      </c>
      <c r="E60" s="9" t="str">
        <f ca="1">$E$6</f>
        <v>CSVRead
v0.21(176)</v>
      </c>
      <c r="F60" s="9" t="s">
        <v>336</v>
      </c>
      <c r="G60" s="9" t="s">
        <v>337</v>
      </c>
      <c r="H60" s="9" t="s">
        <v>338</v>
      </c>
      <c r="I60" s="9" t="str" cm="1">
        <f t="array" aca="1" ref="I60:L60" ca="1">"NCalls"&amp;CHAR(10)&amp;E60:H60</f>
        <v>NCalls
CSVRead
v0.21(176)</v>
      </c>
      <c r="J60" s="9" t="str">
        <f ca="1"/>
        <v>NCalls
sdkn104
v1.9</v>
      </c>
      <c r="K60" s="9" t="str">
        <f ca="1"/>
        <v>NCalls
ws_garcia
v3.1.5</v>
      </c>
      <c r="L60" s="41" t="str">
        <f ca="1"/>
        <v>NCalls
CSV.jl
v0.8.5+</v>
      </c>
      <c r="M60" s="8" t="s">
        <v>6</v>
      </c>
      <c r="N60" s="8" t="s">
        <v>7</v>
      </c>
    </row>
    <row r="61" spans="1:14" x14ac:dyDescent="0.35">
      <c r="A61">
        <f ca="1">LEN(B61)</f>
        <v>20</v>
      </c>
      <c r="B61" t="str">
        <f ca="1">"""xxxxxxxx"&amp;CHAR(13)&amp;CHAR(10)&amp;"yyyyyyyy"""</f>
        <v>"xxxxxxxx_x000D_
yyyyyyyy"</v>
      </c>
      <c r="C61" s="39">
        <v>1</v>
      </c>
      <c r="D61">
        <v>1</v>
      </c>
      <c r="E61">
        <v>1.8303730286476949E-4</v>
      </c>
      <c r="F61">
        <v>1.1544883129029403E-4</v>
      </c>
      <c r="G61">
        <v>1.9582241944026287E-3</v>
      </c>
      <c r="H61">
        <v>2.6405940192403456E-4</v>
      </c>
      <c r="I61" s="39">
        <v>26485</v>
      </c>
      <c r="J61" s="39">
        <v>41254</v>
      </c>
      <c r="K61" s="39">
        <v>2546</v>
      </c>
      <c r="L61" s="39">
        <v>18550</v>
      </c>
      <c r="M61" s="39" t="s">
        <v>382</v>
      </c>
      <c r="N61" s="39">
        <v>26</v>
      </c>
    </row>
    <row r="62" spans="1:14" x14ac:dyDescent="0.35">
      <c r="A62">
        <f t="shared" ref="A62:A81" ca="1" si="3">LEN(B62)</f>
        <v>20</v>
      </c>
      <c r="B62" t="str">
        <f t="shared" ref="B62:B81" ca="1" si="4">"""xxxxxxxx"&amp;CHAR(13)&amp;CHAR(10)&amp;"yyyyyyyy"""</f>
        <v>"xxxxxxxx_x000D_
yyyyyyyy"</v>
      </c>
      <c r="C62" s="39">
        <v>2</v>
      </c>
      <c r="D62">
        <v>1</v>
      </c>
      <c r="E62">
        <v>1.8555354617116887E-4</v>
      </c>
      <c r="F62">
        <v>1.2276689263268989E-4</v>
      </c>
      <c r="G62">
        <v>1.9713199611209598E-3</v>
      </c>
      <c r="H62">
        <v>2.4804229864346572E-4</v>
      </c>
      <c r="I62" s="39">
        <v>26137</v>
      </c>
      <c r="J62" s="39">
        <v>38905</v>
      </c>
      <c r="K62" s="39">
        <v>2529</v>
      </c>
      <c r="L62" s="39">
        <v>19701</v>
      </c>
      <c r="M62" s="39" t="s">
        <v>383</v>
      </c>
      <c r="N62" s="39">
        <v>52</v>
      </c>
    </row>
    <row r="63" spans="1:14" x14ac:dyDescent="0.35">
      <c r="A63">
        <f t="shared" ca="1" si="3"/>
        <v>20</v>
      </c>
      <c r="B63" t="str">
        <f t="shared" ca="1" si="4"/>
        <v>"xxxxxxxx_x000D_
yyyyyyyy"</v>
      </c>
      <c r="C63" s="39">
        <v>4</v>
      </c>
      <c r="D63">
        <v>1</v>
      </c>
      <c r="E63">
        <v>1.9021160233688146E-4</v>
      </c>
      <c r="F63">
        <v>1.2913002266656942E-4</v>
      </c>
      <c r="G63">
        <v>2.087288468469992E-3</v>
      </c>
      <c r="H63">
        <v>2.4697755336635253E-4</v>
      </c>
      <c r="I63" s="39">
        <v>25515</v>
      </c>
      <c r="J63" s="39">
        <v>37070</v>
      </c>
      <c r="K63" s="39">
        <v>2389</v>
      </c>
      <c r="L63" s="39">
        <v>19784</v>
      </c>
      <c r="M63" s="39" t="s">
        <v>384</v>
      </c>
      <c r="N63" s="39">
        <v>104</v>
      </c>
    </row>
    <row r="64" spans="1:14" x14ac:dyDescent="0.35">
      <c r="A64">
        <f t="shared" ca="1" si="3"/>
        <v>20</v>
      </c>
      <c r="B64" t="str">
        <f t="shared" ca="1" si="4"/>
        <v>"xxxxxxxx_x000D_
yyyyyyyy"</v>
      </c>
      <c r="C64" s="39">
        <v>8</v>
      </c>
      <c r="D64">
        <v>1</v>
      </c>
      <c r="E64">
        <v>2.0309561269684287E-4</v>
      </c>
      <c r="F64">
        <v>1.4961264635755838E-4</v>
      </c>
      <c r="G64">
        <v>2.2278827779921031E-3</v>
      </c>
      <c r="H64">
        <v>2.5714035947251609E-4</v>
      </c>
      <c r="I64" s="39">
        <v>23941</v>
      </c>
      <c r="J64" s="39">
        <v>32183</v>
      </c>
      <c r="K64" s="39">
        <v>2239</v>
      </c>
      <c r="L64" s="39">
        <v>19023</v>
      </c>
      <c r="M64" s="39" t="s">
        <v>385</v>
      </c>
      <c r="N64" s="39">
        <v>208</v>
      </c>
    </row>
    <row r="65" spans="1:14" x14ac:dyDescent="0.35">
      <c r="A65">
        <f t="shared" ca="1" si="3"/>
        <v>20</v>
      </c>
      <c r="B65" t="str">
        <f t="shared" ca="1" si="4"/>
        <v>"xxxxxxxx_x000D_
yyyyyyyy"</v>
      </c>
      <c r="C65" s="39">
        <v>16</v>
      </c>
      <c r="D65">
        <v>1</v>
      </c>
      <c r="E65">
        <v>2.2824851023031271E-4</v>
      </c>
      <c r="F65">
        <v>1.8422598449508744E-4</v>
      </c>
      <c r="G65">
        <v>2.5319933819506609E-3</v>
      </c>
      <c r="H65">
        <v>2.5797506482013404E-4</v>
      </c>
      <c r="I65" s="39">
        <v>21368</v>
      </c>
      <c r="J65" s="39">
        <v>26319</v>
      </c>
      <c r="K65" s="39">
        <v>1971</v>
      </c>
      <c r="L65" s="39">
        <v>18959</v>
      </c>
      <c r="M65" s="39" t="s">
        <v>386</v>
      </c>
      <c r="N65" s="39">
        <v>416</v>
      </c>
    </row>
    <row r="66" spans="1:14" x14ac:dyDescent="0.35">
      <c r="A66">
        <f t="shared" ca="1" si="3"/>
        <v>20</v>
      </c>
      <c r="B66" t="str">
        <f t="shared" ca="1" si="4"/>
        <v>"xxxxxxxx_x000D_
yyyyyyyy"</v>
      </c>
      <c r="C66" s="39">
        <v>32</v>
      </c>
      <c r="D66">
        <v>1</v>
      </c>
      <c r="E66">
        <v>2.7402348905550267E-4</v>
      </c>
      <c r="F66">
        <v>2.5064311140653693E-4</v>
      </c>
      <c r="G66">
        <v>3.1084300799817076E-3</v>
      </c>
      <c r="H66">
        <v>2.8053493443314786E-4</v>
      </c>
      <c r="I66" s="39">
        <v>17872</v>
      </c>
      <c r="J66" s="39">
        <v>19502</v>
      </c>
      <c r="K66" s="39">
        <v>1606</v>
      </c>
      <c r="L66" s="39">
        <v>17465</v>
      </c>
      <c r="M66" s="39" t="s">
        <v>387</v>
      </c>
      <c r="N66" s="39">
        <v>832</v>
      </c>
    </row>
    <row r="67" spans="1:14" x14ac:dyDescent="0.35">
      <c r="A67">
        <f t="shared" ca="1" si="3"/>
        <v>20</v>
      </c>
      <c r="B67" t="str">
        <f t="shared" ca="1" si="4"/>
        <v>"xxxxxxxx_x000D_
yyyyyyyy"</v>
      </c>
      <c r="C67" s="39">
        <v>64</v>
      </c>
      <c r="D67">
        <v>1</v>
      </c>
      <c r="E67">
        <v>3.6221663780810256E-4</v>
      </c>
      <c r="F67">
        <v>3.847541121758094E-4</v>
      </c>
      <c r="G67">
        <v>4.283936754244844E-3</v>
      </c>
      <c r="H67">
        <v>2.7528905077426377E-4</v>
      </c>
      <c r="I67" s="39">
        <v>13589</v>
      </c>
      <c r="J67" s="39">
        <v>12804</v>
      </c>
      <c r="K67" s="39">
        <v>1166</v>
      </c>
      <c r="L67" s="39">
        <v>17791</v>
      </c>
      <c r="M67" s="39" t="s">
        <v>388</v>
      </c>
      <c r="N67" s="39">
        <v>1664</v>
      </c>
    </row>
    <row r="68" spans="1:14" x14ac:dyDescent="0.35">
      <c r="A68">
        <f t="shared" ca="1" si="3"/>
        <v>20</v>
      </c>
      <c r="B68" t="str">
        <f t="shared" ca="1" si="4"/>
        <v>"xxxxxxxx_x000D_
yyyyyyyy"</v>
      </c>
      <c r="C68" s="39">
        <v>128</v>
      </c>
      <c r="D68">
        <v>1</v>
      </c>
      <c r="E68">
        <v>5.4557337819732398E-4</v>
      </c>
      <c r="F68">
        <v>6.6166644125712718E-4</v>
      </c>
      <c r="G68">
        <v>6.8795178136519175E-3</v>
      </c>
      <c r="H68">
        <v>2.856573301579397E-4</v>
      </c>
      <c r="I68" s="39">
        <v>9070</v>
      </c>
      <c r="J68" s="39">
        <v>7492</v>
      </c>
      <c r="K68" s="39">
        <v>727</v>
      </c>
      <c r="L68" s="39">
        <v>17158</v>
      </c>
      <c r="M68" s="39" t="s">
        <v>389</v>
      </c>
      <c r="N68" s="39">
        <v>3328</v>
      </c>
    </row>
    <row r="69" spans="1:14" x14ac:dyDescent="0.35">
      <c r="A69">
        <f t="shared" ca="1" si="3"/>
        <v>20</v>
      </c>
      <c r="B69" t="str">
        <f t="shared" ca="1" si="4"/>
        <v>"xxxxxxxx_x000D_
yyyyyyyy"</v>
      </c>
      <c r="C69" s="39">
        <v>256</v>
      </c>
      <c r="D69">
        <v>1</v>
      </c>
      <c r="E69">
        <v>9.4322617746673393E-4</v>
      </c>
      <c r="F69">
        <v>1.3508489160200512E-3</v>
      </c>
      <c r="G69">
        <v>1.1439062949141862E-2</v>
      </c>
      <c r="H69">
        <v>3.2000219578962388E-4</v>
      </c>
      <c r="I69" s="39">
        <v>5270</v>
      </c>
      <c r="J69" s="39">
        <v>3686</v>
      </c>
      <c r="K69" s="39">
        <v>437</v>
      </c>
      <c r="L69" s="39">
        <v>15349</v>
      </c>
      <c r="M69" s="39" t="s">
        <v>390</v>
      </c>
      <c r="N69" s="39">
        <v>6656</v>
      </c>
    </row>
    <row r="70" spans="1:14" x14ac:dyDescent="0.35">
      <c r="A70">
        <f t="shared" ca="1" si="3"/>
        <v>20</v>
      </c>
      <c r="B70" t="str">
        <f t="shared" ca="1" si="4"/>
        <v>"xxxxxxxx_x000D_
yyyyyyyy"</v>
      </c>
      <c r="C70" s="39">
        <v>512</v>
      </c>
      <c r="D70">
        <v>1</v>
      </c>
      <c r="E70">
        <v>1.6001672464836772E-3</v>
      </c>
      <c r="F70">
        <v>2.2873577494608951E-3</v>
      </c>
      <c r="G70">
        <v>2.0623953836316111E-2</v>
      </c>
      <c r="H70">
        <v>4.4995350700874543E-4</v>
      </c>
      <c r="I70" s="39">
        <v>3114</v>
      </c>
      <c r="J70" s="39">
        <v>2181</v>
      </c>
      <c r="K70" s="39">
        <v>243</v>
      </c>
      <c r="L70" s="39">
        <v>10972</v>
      </c>
      <c r="M70" s="39" t="s">
        <v>391</v>
      </c>
      <c r="N70" s="39">
        <v>13312</v>
      </c>
    </row>
    <row r="71" spans="1:14" x14ac:dyDescent="0.35">
      <c r="A71">
        <f t="shared" ca="1" si="3"/>
        <v>20</v>
      </c>
      <c r="B71" t="str">
        <f t="shared" ca="1" si="4"/>
        <v>"xxxxxxxx_x000D_
yyyyyyyy"</v>
      </c>
      <c r="C71" s="39">
        <v>1024</v>
      </c>
      <c r="D71">
        <v>1</v>
      </c>
      <c r="E71">
        <v>3.0299639123786636E-3</v>
      </c>
      <c r="F71">
        <v>4.5497597325582896E-3</v>
      </c>
      <c r="G71">
        <v>3.9396476421469512E-2</v>
      </c>
      <c r="H71">
        <v>6.0215081056230594E-4</v>
      </c>
      <c r="I71" s="39">
        <v>1648</v>
      </c>
      <c r="J71" s="39">
        <v>1098</v>
      </c>
      <c r="K71" s="39">
        <v>127</v>
      </c>
      <c r="L71" s="39">
        <v>8225</v>
      </c>
      <c r="M71" s="39" t="s">
        <v>392</v>
      </c>
      <c r="N71" s="39">
        <v>26624</v>
      </c>
    </row>
    <row r="72" spans="1:14" x14ac:dyDescent="0.35">
      <c r="A72">
        <f t="shared" ca="1" si="3"/>
        <v>20</v>
      </c>
      <c r="B72" t="str">
        <f t="shared" ca="1" si="4"/>
        <v>"xxxxxxxx_x000D_
yyyyyyyy"</v>
      </c>
      <c r="C72" s="39">
        <v>2048</v>
      </c>
      <c r="D72">
        <v>1</v>
      </c>
      <c r="E72">
        <v>5.8961786174520593E-3</v>
      </c>
      <c r="F72">
        <v>8.9396838531759452E-3</v>
      </c>
      <c r="G72">
        <v>7.7461989613454824E-2</v>
      </c>
      <c r="H72">
        <v>7.5877406888378793E-4</v>
      </c>
      <c r="I72" s="39">
        <v>848</v>
      </c>
      <c r="J72" s="39">
        <v>559</v>
      </c>
      <c r="K72" s="39">
        <v>65</v>
      </c>
      <c r="L72" s="39">
        <v>6540</v>
      </c>
      <c r="M72" s="39" t="s">
        <v>393</v>
      </c>
      <c r="N72" s="39">
        <v>53248</v>
      </c>
    </row>
    <row r="73" spans="1:14" x14ac:dyDescent="0.35">
      <c r="A73">
        <f t="shared" ca="1" si="3"/>
        <v>20</v>
      </c>
      <c r="B73" t="str">
        <f t="shared" ca="1" si="4"/>
        <v>"xxxxxxxx_x000D_
yyyyyyyy"</v>
      </c>
      <c r="C73" s="39">
        <v>4096</v>
      </c>
      <c r="D73">
        <v>1</v>
      </c>
      <c r="E73">
        <v>1.1804686282549109E-2</v>
      </c>
      <c r="F73">
        <v>1.7625858990486812E-2</v>
      </c>
      <c r="G73">
        <v>0.1543739450447062</v>
      </c>
      <c r="H73">
        <v>1.148680246269463E-3</v>
      </c>
      <c r="I73" s="39">
        <v>424</v>
      </c>
      <c r="J73" s="39">
        <v>284</v>
      </c>
      <c r="K73" s="39">
        <v>33</v>
      </c>
      <c r="L73" s="39">
        <v>4332</v>
      </c>
      <c r="M73" s="39" t="s">
        <v>394</v>
      </c>
      <c r="N73" s="39">
        <v>106496</v>
      </c>
    </row>
    <row r="74" spans="1:14" x14ac:dyDescent="0.35">
      <c r="A74">
        <f t="shared" ca="1" si="3"/>
        <v>20</v>
      </c>
      <c r="B74" t="str">
        <f t="shared" ca="1" si="4"/>
        <v>"xxxxxxxx_x000D_
yyyyyyyy"</v>
      </c>
      <c r="C74" s="39">
        <v>8192</v>
      </c>
      <c r="D74">
        <v>1</v>
      </c>
      <c r="E74">
        <v>2.5831418178100616E-2</v>
      </c>
      <c r="F74">
        <v>3.641931981412156E-2</v>
      </c>
      <c r="G74">
        <v>0.29708009513389838</v>
      </c>
      <c r="H74">
        <v>2.8497592114934281E-3</v>
      </c>
      <c r="I74" s="39">
        <v>194</v>
      </c>
      <c r="J74" s="39">
        <v>138</v>
      </c>
      <c r="K74" s="39">
        <v>17</v>
      </c>
      <c r="L74" s="39">
        <v>1751</v>
      </c>
      <c r="M74" s="39" t="s">
        <v>395</v>
      </c>
      <c r="N74" s="39">
        <v>212992</v>
      </c>
    </row>
    <row r="75" spans="1:14" x14ac:dyDescent="0.35">
      <c r="A75">
        <f t="shared" ca="1" si="3"/>
        <v>20</v>
      </c>
      <c r="B75" t="str">
        <f t="shared" ca="1" si="4"/>
        <v>"xxxxxxxx_x000D_
yyyyyyyy"</v>
      </c>
      <c r="C75" s="39">
        <v>16384</v>
      </c>
      <c r="D75">
        <v>1</v>
      </c>
      <c r="E75">
        <v>4.8002053789275613E-2</v>
      </c>
      <c r="F75">
        <v>7.2726939379354108E-2</v>
      </c>
      <c r="G75">
        <v>0.57907185918603665</v>
      </c>
      <c r="H75">
        <v>4.6743229309221994E-3</v>
      </c>
      <c r="I75" s="39">
        <v>105</v>
      </c>
      <c r="J75" s="39">
        <v>69</v>
      </c>
      <c r="K75" s="39">
        <v>9</v>
      </c>
      <c r="L75" s="39">
        <v>1069</v>
      </c>
      <c r="M75" s="39" t="s">
        <v>396</v>
      </c>
      <c r="N75" s="39">
        <v>425984</v>
      </c>
    </row>
    <row r="76" spans="1:14" x14ac:dyDescent="0.35">
      <c r="A76">
        <f t="shared" ca="1" si="3"/>
        <v>20</v>
      </c>
      <c r="B76" t="str">
        <f t="shared" ca="1" si="4"/>
        <v>"xxxxxxxx_x000D_
yyyyyyyy"</v>
      </c>
      <c r="C76" s="39">
        <v>32768</v>
      </c>
      <c r="D76">
        <v>1</v>
      </c>
      <c r="E76">
        <v>9.8082312780877381E-2</v>
      </c>
      <c r="F76">
        <v>0.14795355101619043</v>
      </c>
      <c r="G76">
        <v>1.1319464280750073</v>
      </c>
      <c r="H76">
        <v>8.4561768863718276E-3</v>
      </c>
      <c r="I76" s="39">
        <v>51</v>
      </c>
      <c r="J76" s="39">
        <v>34</v>
      </c>
      <c r="K76" s="39">
        <v>5</v>
      </c>
      <c r="L76" s="39">
        <v>591</v>
      </c>
      <c r="M76" s="39" t="s">
        <v>397</v>
      </c>
      <c r="N76" s="39">
        <v>851968</v>
      </c>
    </row>
    <row r="77" spans="1:14" x14ac:dyDescent="0.35">
      <c r="A77">
        <f t="shared" ca="1" si="3"/>
        <v>20</v>
      </c>
      <c r="B77" t="str">
        <f t="shared" ca="1" si="4"/>
        <v>"xxxxxxxx_x000D_
yyyyyyyy"</v>
      </c>
      <c r="C77" s="39">
        <v>65536</v>
      </c>
      <c r="D77">
        <v>1</v>
      </c>
      <c r="E77">
        <v>0.20459324407498608</v>
      </c>
      <c r="F77">
        <v>0.32917045432505382</v>
      </c>
      <c r="G77">
        <v>2.2600939480752587</v>
      </c>
      <c r="H77">
        <v>1.4875200455952376E-2</v>
      </c>
      <c r="I77" s="39">
        <v>25</v>
      </c>
      <c r="J77" s="39">
        <v>16</v>
      </c>
      <c r="K77" s="39">
        <v>3</v>
      </c>
      <c r="L77" s="39">
        <v>336</v>
      </c>
      <c r="M77" s="39" t="s">
        <v>398</v>
      </c>
      <c r="N77" s="39">
        <v>1703936</v>
      </c>
    </row>
    <row r="78" spans="1:14" x14ac:dyDescent="0.35">
      <c r="A78">
        <f t="shared" ca="1" si="3"/>
        <v>20</v>
      </c>
      <c r="B78" t="str">
        <f t="shared" ca="1" si="4"/>
        <v>"xxxxxxxx_x000D_
yyyyyyyy"</v>
      </c>
      <c r="C78" s="39">
        <v>131072</v>
      </c>
      <c r="D78">
        <v>1</v>
      </c>
      <c r="E78">
        <v>0.42453280640824875</v>
      </c>
      <c r="F78">
        <v>0.6108905702971873</v>
      </c>
      <c r="G78">
        <v>4.3571852480750568</v>
      </c>
      <c r="H78">
        <v>3.2745881525875868E-2</v>
      </c>
      <c r="I78" s="39">
        <v>12</v>
      </c>
      <c r="J78" s="39">
        <v>9</v>
      </c>
      <c r="K78" s="39">
        <v>2</v>
      </c>
      <c r="L78" s="39">
        <v>153</v>
      </c>
      <c r="M78" s="39" t="s">
        <v>399</v>
      </c>
      <c r="N78" s="39">
        <v>3407872</v>
      </c>
    </row>
    <row r="79" spans="1:14" x14ac:dyDescent="0.35">
      <c r="A79">
        <f t="shared" ca="1" si="3"/>
        <v>20</v>
      </c>
      <c r="B79" t="str">
        <f t="shared" ca="1" si="4"/>
        <v>"xxxxxxxx_x000D_
yyyyyyyy"</v>
      </c>
      <c r="C79" s="39">
        <v>262144</v>
      </c>
      <c r="D79">
        <v>1</v>
      </c>
      <c r="E79">
        <v>0.83803096474176875</v>
      </c>
      <c r="F79">
        <v>1.194872548074982</v>
      </c>
      <c r="G79">
        <v>8.9761597480752062</v>
      </c>
      <c r="H79">
        <v>6.1335714048272552E-2</v>
      </c>
      <c r="I79" s="39">
        <v>6</v>
      </c>
      <c r="J79" s="39">
        <v>5</v>
      </c>
      <c r="K79" s="39">
        <v>1</v>
      </c>
      <c r="L79" s="39">
        <v>82</v>
      </c>
      <c r="M79" s="39" t="s">
        <v>400</v>
      </c>
      <c r="N79" s="39">
        <v>6815744</v>
      </c>
    </row>
    <row r="80" spans="1:14" x14ac:dyDescent="0.35">
      <c r="A80">
        <f t="shared" ca="1" si="3"/>
        <v>20</v>
      </c>
      <c r="B80" t="str">
        <f t="shared" ca="1" si="4"/>
        <v>"xxxxxxxx_x000D_
yyyyyyyy"</v>
      </c>
      <c r="C80" s="39">
        <v>524288</v>
      </c>
      <c r="D80">
        <v>1</v>
      </c>
      <c r="E80">
        <v>1.6799446480747493</v>
      </c>
      <c r="F80">
        <v>2.3483012814081854</v>
      </c>
      <c r="G80">
        <v>18.187543948075092</v>
      </c>
      <c r="H80">
        <v>0.12018472090490954</v>
      </c>
      <c r="I80" s="39">
        <v>3</v>
      </c>
      <c r="J80" s="39">
        <v>3</v>
      </c>
      <c r="K80" s="39">
        <v>1</v>
      </c>
      <c r="L80" s="39">
        <v>42</v>
      </c>
      <c r="M80" s="39" t="s">
        <v>401</v>
      </c>
      <c r="N80" s="39">
        <v>13631488</v>
      </c>
    </row>
    <row r="81" spans="1:14" x14ac:dyDescent="0.35">
      <c r="A81">
        <f t="shared" ca="1" si="3"/>
        <v>20</v>
      </c>
      <c r="B81" t="str">
        <f t="shared" ca="1" si="4"/>
        <v>"xxxxxxxx_x000D_
yyyyyyyy"</v>
      </c>
      <c r="C81" s="39">
        <v>1048576</v>
      </c>
      <c r="D81">
        <v>1</v>
      </c>
      <c r="E81">
        <v>3.4058068480749903</v>
      </c>
      <c r="F81">
        <v>4.7260048980748071</v>
      </c>
      <c r="G81">
        <v>36.910807448075118</v>
      </c>
      <c r="H81">
        <v>0.31799425177048796</v>
      </c>
      <c r="I81" s="39">
        <v>2</v>
      </c>
      <c r="J81" s="39">
        <v>2</v>
      </c>
      <c r="K81" s="39">
        <v>1</v>
      </c>
      <c r="L81" s="39">
        <v>16</v>
      </c>
      <c r="M81" s="39" t="s">
        <v>402</v>
      </c>
      <c r="N81" s="39">
        <v>27262976</v>
      </c>
    </row>
    <row r="82" spans="1:14" x14ac:dyDescent="0.35">
      <c r="C82" s="39"/>
      <c r="I82" s="39"/>
      <c r="J82" s="39"/>
      <c r="K82" s="39"/>
      <c r="L82" s="39"/>
    </row>
    <row r="83" spans="1:14" x14ac:dyDescent="0.35">
      <c r="I83" s="39"/>
      <c r="J83" s="39"/>
      <c r="K83" s="39"/>
      <c r="L83" s="39"/>
      <c r="N83">
        <f ca="1">N81/1000000/E81</f>
        <v>8.0048508961714653</v>
      </c>
    </row>
    <row r="84" spans="1:14" x14ac:dyDescent="0.35">
      <c r="G84">
        <f ca="1">G81/E81</f>
        <v>10.83761032101325</v>
      </c>
      <c r="I84" s="39"/>
      <c r="J84" s="39"/>
      <c r="K84" s="39"/>
      <c r="L84" s="39"/>
      <c r="N84" s="39">
        <f ca="1">C81*D81/E81</f>
        <v>307878.88062197942</v>
      </c>
    </row>
    <row r="85" spans="1:14" x14ac:dyDescent="0.35">
      <c r="G85">
        <f ca="1">E81/H81</f>
        <v>10.71027802896616</v>
      </c>
      <c r="I85" s="39"/>
      <c r="J85" s="39"/>
      <c r="K85" s="39"/>
      <c r="L85" s="39"/>
      <c r="M85" s="10" t="s">
        <v>495</v>
      </c>
    </row>
    <row r="86" spans="1:14" x14ac:dyDescent="0.35">
      <c r="I86" s="39"/>
      <c r="J86" s="39"/>
      <c r="K86" s="39"/>
      <c r="L86" s="39"/>
      <c r="M86" t="s">
        <v>501</v>
      </c>
    </row>
    <row r="87" spans="1:14" ht="43.5" x14ac:dyDescent="0.35">
      <c r="A87" s="8" t="s">
        <v>2</v>
      </c>
      <c r="B87" s="8" t="s">
        <v>3</v>
      </c>
      <c r="C87" s="8" t="s">
        <v>4</v>
      </c>
      <c r="D87" s="8" t="s">
        <v>5</v>
      </c>
      <c r="E87" s="9" t="str">
        <f ca="1">$E$6</f>
        <v>CSVRead
v0.21(176)</v>
      </c>
      <c r="F87" s="9" t="s">
        <v>336</v>
      </c>
      <c r="G87" s="9" t="s">
        <v>337</v>
      </c>
      <c r="H87" s="9" t="s">
        <v>338</v>
      </c>
      <c r="I87" s="9" t="str" cm="1">
        <f t="array" aca="1" ref="I87:L87" ca="1">"NCalls"&amp;CHAR(10)&amp;E87:H87</f>
        <v>NCalls
CSVRead
v0.21(176)</v>
      </c>
      <c r="J87" s="9" t="str">
        <f ca="1"/>
        <v>NCalls
sdkn104
v1.9</v>
      </c>
      <c r="K87" s="9" t="str">
        <f ca="1"/>
        <v>NCalls
ws_garcia
v3.1.5</v>
      </c>
      <c r="L87" s="41" t="str">
        <f ca="1"/>
        <v>NCalls
CSV.jl
v0.8.5+</v>
      </c>
      <c r="M87" s="8" t="s">
        <v>6</v>
      </c>
      <c r="N87" s="8" t="s">
        <v>7</v>
      </c>
    </row>
    <row r="88" spans="1:14" x14ac:dyDescent="0.35">
      <c r="A88">
        <f ca="1">LEN(B88)</f>
        <v>17</v>
      </c>
      <c r="B88">
        <v>0.71905720709757637</v>
      </c>
      <c r="C88" s="11">
        <v>1</v>
      </c>
      <c r="D88" s="12">
        <v>10</v>
      </c>
      <c r="E88">
        <v>1.8841120796051183E-4</v>
      </c>
      <c r="F88">
        <v>1.2384613881378373E-4</v>
      </c>
      <c r="G88">
        <v>2.1722395819689664E-3</v>
      </c>
      <c r="H88">
        <v>3.0958611738142878E-4</v>
      </c>
      <c r="I88" s="39">
        <v>25752</v>
      </c>
      <c r="J88" s="39">
        <v>38581</v>
      </c>
      <c r="K88" s="39">
        <v>2296</v>
      </c>
      <c r="L88" s="39">
        <v>15856</v>
      </c>
      <c r="M88" s="39" t="s">
        <v>403</v>
      </c>
      <c r="N88" s="39">
        <v>181</v>
      </c>
    </row>
    <row r="89" spans="1:14" x14ac:dyDescent="0.35">
      <c r="A89">
        <f t="shared" ref="A89:A106" ca="1" si="5">LEN(B89)</f>
        <v>17</v>
      </c>
      <c r="B89">
        <v>0.71905720709757637</v>
      </c>
      <c r="C89" s="11">
        <v>2</v>
      </c>
      <c r="D89" s="12">
        <v>10</v>
      </c>
      <c r="E89">
        <v>1.9960592369396704E-4</v>
      </c>
      <c r="F89">
        <v>1.4680140975712394E-4</v>
      </c>
      <c r="G89">
        <v>1.9459924153588598E-3</v>
      </c>
      <c r="H89">
        <v>3.0833815603523678E-4</v>
      </c>
      <c r="I89" s="39">
        <v>24348</v>
      </c>
      <c r="J89" s="39">
        <v>32776</v>
      </c>
      <c r="K89" s="39">
        <v>2562</v>
      </c>
      <c r="L89" s="39">
        <v>15919</v>
      </c>
      <c r="M89" s="39" t="s">
        <v>404</v>
      </c>
      <c r="N89" s="39">
        <v>362</v>
      </c>
    </row>
    <row r="90" spans="1:14" x14ac:dyDescent="0.35">
      <c r="A90">
        <f t="shared" ca="1" si="5"/>
        <v>17</v>
      </c>
      <c r="B90">
        <v>0.71905720709757637</v>
      </c>
      <c r="C90" s="11">
        <v>4</v>
      </c>
      <c r="D90" s="12">
        <v>10</v>
      </c>
      <c r="E90">
        <v>2.1740376990314129E-4</v>
      </c>
      <c r="F90">
        <v>1.7512098051293421E-4</v>
      </c>
      <c r="G90">
        <v>2.078173908333065E-3</v>
      </c>
      <c r="H90">
        <v>3.1154722463827485E-4</v>
      </c>
      <c r="I90" s="39">
        <v>22406</v>
      </c>
      <c r="J90" s="39">
        <v>27644</v>
      </c>
      <c r="K90" s="39">
        <v>2400</v>
      </c>
      <c r="L90" s="39">
        <v>15758</v>
      </c>
      <c r="M90" s="39" t="s">
        <v>405</v>
      </c>
      <c r="N90" s="39">
        <v>724</v>
      </c>
    </row>
    <row r="91" spans="1:14" x14ac:dyDescent="0.35">
      <c r="A91">
        <f t="shared" ca="1" si="5"/>
        <v>17</v>
      </c>
      <c r="B91">
        <v>0.71905720709757637</v>
      </c>
      <c r="C91" s="11">
        <v>8</v>
      </c>
      <c r="D91" s="12">
        <v>10</v>
      </c>
      <c r="E91">
        <v>2.6471020514548543E-4</v>
      </c>
      <c r="F91">
        <v>2.421298855200915E-4</v>
      </c>
      <c r="G91">
        <v>2.1489279974478154E-3</v>
      </c>
      <c r="H91">
        <v>3.2909940101124685E-4</v>
      </c>
      <c r="I91" s="39">
        <v>18487</v>
      </c>
      <c r="J91" s="39">
        <v>20171</v>
      </c>
      <c r="K91" s="39">
        <v>2321</v>
      </c>
      <c r="L91" s="39">
        <v>14932</v>
      </c>
      <c r="M91" s="39" t="s">
        <v>406</v>
      </c>
      <c r="N91" s="39">
        <v>1448</v>
      </c>
    </row>
    <row r="92" spans="1:14" x14ac:dyDescent="0.35">
      <c r="A92">
        <f t="shared" ca="1" si="5"/>
        <v>17</v>
      </c>
      <c r="B92">
        <v>0.71905720709757637</v>
      </c>
      <c r="C92" s="11">
        <v>16</v>
      </c>
      <c r="D92" s="12">
        <v>10</v>
      </c>
      <c r="E92">
        <v>3.4177804441888181E-4</v>
      </c>
      <c r="F92">
        <v>3.7420985311553543E-4</v>
      </c>
      <c r="G92">
        <v>2.3602844042339777E-3</v>
      </c>
      <c r="H92">
        <v>3.2758140833332919E-4</v>
      </c>
      <c r="I92" s="39">
        <v>14388</v>
      </c>
      <c r="J92" s="39">
        <v>13160</v>
      </c>
      <c r="K92" s="39">
        <v>2114</v>
      </c>
      <c r="L92" s="39">
        <v>15000</v>
      </c>
      <c r="M92" s="39" t="s">
        <v>407</v>
      </c>
      <c r="N92" s="39">
        <v>2896</v>
      </c>
    </row>
    <row r="93" spans="1:14" x14ac:dyDescent="0.35">
      <c r="A93">
        <f t="shared" ca="1" si="5"/>
        <v>17</v>
      </c>
      <c r="B93">
        <v>0.71905720709757637</v>
      </c>
      <c r="C93" s="11">
        <v>32</v>
      </c>
      <c r="D93" s="12">
        <v>10</v>
      </c>
      <c r="E93">
        <v>5.0215747063220219E-4</v>
      </c>
      <c r="F93">
        <v>6.3148693061340221E-4</v>
      </c>
      <c r="G93">
        <v>2.9977054924176451E-3</v>
      </c>
      <c r="H93">
        <v>3.5408974466534309E-4</v>
      </c>
      <c r="I93" s="39">
        <v>9845</v>
      </c>
      <c r="J93" s="39">
        <v>7847</v>
      </c>
      <c r="K93" s="39">
        <v>1665</v>
      </c>
      <c r="L93" s="39">
        <v>13895</v>
      </c>
      <c r="M93" s="39" t="s">
        <v>408</v>
      </c>
      <c r="N93" s="39">
        <v>5792</v>
      </c>
    </row>
    <row r="94" spans="1:14" x14ac:dyDescent="0.35">
      <c r="A94">
        <f t="shared" ca="1" si="5"/>
        <v>17</v>
      </c>
      <c r="B94">
        <v>0.71905720709757637</v>
      </c>
      <c r="C94" s="11">
        <v>64</v>
      </c>
      <c r="D94" s="12">
        <v>10</v>
      </c>
      <c r="E94">
        <v>8.4523994021427061E-4</v>
      </c>
      <c r="F94">
        <v>1.1436461214258803E-3</v>
      </c>
      <c r="G94">
        <v>3.816487341615808E-3</v>
      </c>
      <c r="H94">
        <v>4.7874419903100362E-4</v>
      </c>
      <c r="I94" s="39">
        <v>5876</v>
      </c>
      <c r="J94" s="39">
        <v>4351</v>
      </c>
      <c r="K94" s="39">
        <v>1309</v>
      </c>
      <c r="L94" s="39">
        <v>10320</v>
      </c>
      <c r="M94" s="39" t="s">
        <v>409</v>
      </c>
      <c r="N94" s="39">
        <v>11584</v>
      </c>
    </row>
    <row r="95" spans="1:14" x14ac:dyDescent="0.35">
      <c r="A95">
        <f t="shared" ca="1" si="5"/>
        <v>17</v>
      </c>
      <c r="B95">
        <v>0.71905720709757637</v>
      </c>
      <c r="C95" s="11">
        <v>128</v>
      </c>
      <c r="D95" s="12">
        <v>10</v>
      </c>
      <c r="E95">
        <v>1.5094799234847002E-3</v>
      </c>
      <c r="F95">
        <v>2.2341797364416227E-3</v>
      </c>
      <c r="G95">
        <v>6.0586925598488358E-3</v>
      </c>
      <c r="H95">
        <v>5.1497292398978967E-4</v>
      </c>
      <c r="I95" s="39">
        <v>3300</v>
      </c>
      <c r="J95" s="39">
        <v>2233</v>
      </c>
      <c r="K95" s="39">
        <v>825</v>
      </c>
      <c r="L95" s="39">
        <v>9602</v>
      </c>
      <c r="M95" s="39" t="s">
        <v>410</v>
      </c>
      <c r="N95" s="39">
        <v>23168</v>
      </c>
    </row>
    <row r="96" spans="1:14" x14ac:dyDescent="0.35">
      <c r="A96">
        <f t="shared" ca="1" si="5"/>
        <v>17</v>
      </c>
      <c r="B96">
        <v>0.71905720709757637</v>
      </c>
      <c r="C96" s="11">
        <v>256</v>
      </c>
      <c r="D96" s="12">
        <v>10</v>
      </c>
      <c r="E96">
        <v>2.8417351478929953E-3</v>
      </c>
      <c r="F96">
        <v>4.2721552606280683E-3</v>
      </c>
      <c r="G96">
        <v>1.0124746860424548E-2</v>
      </c>
      <c r="H96">
        <v>7.8451202315868082E-4</v>
      </c>
      <c r="I96" s="39">
        <v>1756</v>
      </c>
      <c r="J96" s="39">
        <v>1169</v>
      </c>
      <c r="K96" s="39">
        <v>494</v>
      </c>
      <c r="L96" s="39">
        <v>6327</v>
      </c>
      <c r="M96" s="39" t="s">
        <v>411</v>
      </c>
      <c r="N96" s="39">
        <v>46336</v>
      </c>
    </row>
    <row r="97" spans="1:14" x14ac:dyDescent="0.35">
      <c r="A97">
        <f t="shared" ca="1" si="5"/>
        <v>17</v>
      </c>
      <c r="B97">
        <v>0.71905720709757637</v>
      </c>
      <c r="C97" s="11">
        <v>512</v>
      </c>
      <c r="D97" s="12">
        <v>10</v>
      </c>
      <c r="E97">
        <v>5.7075519562790021E-3</v>
      </c>
      <c r="F97">
        <v>8.6944176402187351E-3</v>
      </c>
      <c r="G97">
        <v>1.8479449920018088E-2</v>
      </c>
      <c r="H97">
        <v>1.9998637990272725E-3</v>
      </c>
      <c r="I97" s="39">
        <v>876</v>
      </c>
      <c r="J97" s="39">
        <v>575</v>
      </c>
      <c r="K97" s="39">
        <v>271</v>
      </c>
      <c r="L97" s="39">
        <v>2493</v>
      </c>
      <c r="M97" s="39" t="s">
        <v>412</v>
      </c>
      <c r="N97" s="39">
        <v>92672</v>
      </c>
    </row>
    <row r="98" spans="1:14" x14ac:dyDescent="0.35">
      <c r="A98">
        <f t="shared" ca="1" si="5"/>
        <v>17</v>
      </c>
      <c r="B98">
        <v>0.71905720709757637</v>
      </c>
      <c r="C98" s="11">
        <v>1024</v>
      </c>
      <c r="D98" s="12">
        <v>10</v>
      </c>
      <c r="E98">
        <v>1.2814934775765886E-2</v>
      </c>
      <c r="F98">
        <v>1.8181908802278185E-2</v>
      </c>
      <c r="G98">
        <v>3.5789966646431012E-2</v>
      </c>
      <c r="H98">
        <v>1.6965563251371903E-3</v>
      </c>
      <c r="I98" s="39">
        <v>391</v>
      </c>
      <c r="J98" s="39">
        <v>275</v>
      </c>
      <c r="K98" s="39">
        <v>140</v>
      </c>
      <c r="L98" s="39">
        <v>2946</v>
      </c>
      <c r="M98" s="39" t="s">
        <v>413</v>
      </c>
      <c r="N98" s="39">
        <v>185344</v>
      </c>
    </row>
    <row r="99" spans="1:14" x14ac:dyDescent="0.35">
      <c r="A99">
        <f t="shared" ca="1" si="5"/>
        <v>17</v>
      </c>
      <c r="B99">
        <v>0.71905720709757637</v>
      </c>
      <c r="C99" s="11">
        <v>2048</v>
      </c>
      <c r="D99" s="12">
        <v>10</v>
      </c>
      <c r="E99">
        <v>2.6005543929923772E-2</v>
      </c>
      <c r="F99">
        <v>3.6710292600547673E-2</v>
      </c>
      <c r="G99">
        <v>6.7003096074992816E-2</v>
      </c>
      <c r="H99">
        <v>2.2715705549359389E-3</v>
      </c>
      <c r="I99" s="39">
        <v>193</v>
      </c>
      <c r="J99" s="39">
        <v>137</v>
      </c>
      <c r="K99" s="39">
        <v>75</v>
      </c>
      <c r="L99" s="39">
        <v>2196</v>
      </c>
      <c r="M99" s="39" t="s">
        <v>414</v>
      </c>
      <c r="N99" s="39">
        <v>370688</v>
      </c>
    </row>
    <row r="100" spans="1:14" x14ac:dyDescent="0.35">
      <c r="A100">
        <f t="shared" ca="1" si="5"/>
        <v>17</v>
      </c>
      <c r="B100">
        <v>0.71905720709757637</v>
      </c>
      <c r="C100" s="11">
        <v>4096</v>
      </c>
      <c r="D100" s="12">
        <v>10</v>
      </c>
      <c r="E100">
        <v>5.5252512910164489E-2</v>
      </c>
      <c r="F100">
        <v>7.3965681898504304E-2</v>
      </c>
      <c r="G100">
        <v>0.13034961217756427</v>
      </c>
      <c r="H100">
        <v>3.3886812046673414E-3</v>
      </c>
      <c r="I100" s="39">
        <v>91</v>
      </c>
      <c r="J100" s="39">
        <v>68</v>
      </c>
      <c r="K100" s="39">
        <v>39</v>
      </c>
      <c r="L100" s="39">
        <v>1473</v>
      </c>
      <c r="M100" s="39" t="s">
        <v>415</v>
      </c>
      <c r="N100" s="39">
        <v>741376</v>
      </c>
    </row>
    <row r="101" spans="1:14" x14ac:dyDescent="0.35">
      <c r="A101">
        <f t="shared" ca="1" si="5"/>
        <v>17</v>
      </c>
      <c r="B101">
        <v>0.71905720709757637</v>
      </c>
      <c r="C101" s="11">
        <v>8192</v>
      </c>
      <c r="D101" s="12">
        <v>10</v>
      </c>
      <c r="E101">
        <v>0.11383077534772419</v>
      </c>
      <c r="F101">
        <v>0.15626629352951218</v>
      </c>
      <c r="G101">
        <v>0.26516053228548053</v>
      </c>
      <c r="H101">
        <v>6.5630552119656065E-3</v>
      </c>
      <c r="I101" s="39">
        <v>44</v>
      </c>
      <c r="J101" s="39">
        <v>33</v>
      </c>
      <c r="K101" s="39">
        <v>19</v>
      </c>
      <c r="L101" s="39">
        <v>763</v>
      </c>
      <c r="M101" s="39" t="s">
        <v>416</v>
      </c>
      <c r="N101" s="39">
        <v>1482752</v>
      </c>
    </row>
    <row r="102" spans="1:14" x14ac:dyDescent="0.35">
      <c r="A102">
        <f t="shared" ca="1" si="5"/>
        <v>17</v>
      </c>
      <c r="B102">
        <v>0.71905720709757637</v>
      </c>
      <c r="C102" s="11">
        <v>16384</v>
      </c>
      <c r="D102" s="12">
        <v>10</v>
      </c>
      <c r="E102">
        <v>0.25467986807496379</v>
      </c>
      <c r="F102">
        <v>0.32807416057490207</v>
      </c>
      <c r="G102">
        <v>0.54156049807495987</v>
      </c>
      <c r="H102">
        <v>1.1560067698563908E-2</v>
      </c>
      <c r="I102" s="39">
        <v>20</v>
      </c>
      <c r="J102" s="39">
        <v>16</v>
      </c>
      <c r="K102" s="39">
        <v>10</v>
      </c>
      <c r="L102" s="39">
        <v>433</v>
      </c>
      <c r="M102" s="39" t="s">
        <v>417</v>
      </c>
      <c r="N102" s="39">
        <v>2965504</v>
      </c>
    </row>
    <row r="103" spans="1:14" x14ac:dyDescent="0.35">
      <c r="A103">
        <f t="shared" ca="1" si="5"/>
        <v>17</v>
      </c>
      <c r="B103">
        <v>0.71905720709757637</v>
      </c>
      <c r="C103" s="11">
        <v>32768</v>
      </c>
      <c r="D103" s="12">
        <v>10</v>
      </c>
      <c r="E103">
        <v>0.50575818807499717</v>
      </c>
      <c r="F103">
        <v>0.77890176236088249</v>
      </c>
      <c r="G103">
        <v>1.1096401680751844</v>
      </c>
      <c r="H103">
        <v>2.6653822989485845E-2</v>
      </c>
      <c r="I103" s="39">
        <v>10</v>
      </c>
      <c r="J103" s="39">
        <v>7</v>
      </c>
      <c r="K103" s="39">
        <v>5</v>
      </c>
      <c r="L103" s="39">
        <v>188</v>
      </c>
      <c r="M103" s="39" t="s">
        <v>418</v>
      </c>
      <c r="N103" s="39">
        <v>5931008</v>
      </c>
    </row>
    <row r="104" spans="1:14" x14ac:dyDescent="0.35">
      <c r="A104">
        <f t="shared" ca="1" si="5"/>
        <v>17</v>
      </c>
      <c r="B104">
        <v>0.71905720709757637</v>
      </c>
      <c r="C104" s="11">
        <v>65536</v>
      </c>
      <c r="D104" s="12">
        <v>10</v>
      </c>
      <c r="E104">
        <v>1.0708750480749407</v>
      </c>
      <c r="F104">
        <v>1.334060398075126</v>
      </c>
      <c r="G104">
        <v>2.188554681408502</v>
      </c>
      <c r="H104">
        <v>4.3932845118355303E-2</v>
      </c>
      <c r="I104" s="39">
        <v>5</v>
      </c>
      <c r="J104" s="39">
        <v>4</v>
      </c>
      <c r="K104" s="39">
        <v>3</v>
      </c>
      <c r="L104" s="39">
        <v>114</v>
      </c>
      <c r="M104" s="39" t="s">
        <v>419</v>
      </c>
      <c r="N104" s="39">
        <v>11862016</v>
      </c>
    </row>
    <row r="105" spans="1:14" x14ac:dyDescent="0.35">
      <c r="A105">
        <f t="shared" ca="1" si="5"/>
        <v>17</v>
      </c>
      <c r="B105">
        <v>0.71905720709757637</v>
      </c>
      <c r="C105" s="11">
        <v>131072</v>
      </c>
      <c r="D105" s="12">
        <v>10</v>
      </c>
      <c r="E105">
        <v>2.0236512480753364</v>
      </c>
      <c r="F105">
        <v>2.7398530980750189</v>
      </c>
      <c r="G105">
        <v>4.066848798074334</v>
      </c>
      <c r="H105">
        <v>9.2938693508440029E-2</v>
      </c>
      <c r="I105" s="39">
        <v>3</v>
      </c>
      <c r="J105" s="39">
        <v>2</v>
      </c>
      <c r="K105" s="39">
        <v>2</v>
      </c>
      <c r="L105" s="39">
        <v>54</v>
      </c>
      <c r="M105" s="39" t="s">
        <v>420</v>
      </c>
      <c r="N105" s="39">
        <v>23724032</v>
      </c>
    </row>
    <row r="106" spans="1:14" x14ac:dyDescent="0.35">
      <c r="A106">
        <f t="shared" ca="1" si="5"/>
        <v>17</v>
      </c>
      <c r="B106">
        <v>0.71905720709757637</v>
      </c>
      <c r="C106" s="11">
        <v>262144</v>
      </c>
      <c r="D106" s="12">
        <v>10</v>
      </c>
      <c r="E106">
        <v>4.3531257980744886</v>
      </c>
      <c r="F106">
        <v>5.6331539480757602</v>
      </c>
      <c r="G106">
        <v>8.4880324480760283</v>
      </c>
      <c r="H106">
        <v>0.16702757867446696</v>
      </c>
      <c r="I106" s="39">
        <v>2</v>
      </c>
      <c r="J106" s="39">
        <v>1</v>
      </c>
      <c r="K106" s="39">
        <v>1</v>
      </c>
      <c r="L106" s="39">
        <v>30</v>
      </c>
      <c r="M106" s="39" t="s">
        <v>421</v>
      </c>
      <c r="N106" s="39">
        <v>47448064</v>
      </c>
    </row>
    <row r="107" spans="1:14" x14ac:dyDescent="0.35">
      <c r="C107" s="39"/>
      <c r="I107" s="39"/>
      <c r="J107" s="39"/>
      <c r="K107" s="39"/>
      <c r="L107" s="39"/>
      <c r="M107" s="39"/>
    </row>
    <row r="108" spans="1:14" x14ac:dyDescent="0.35">
      <c r="C108" s="39"/>
      <c r="I108" s="39"/>
      <c r="J108" s="39"/>
      <c r="K108" s="39"/>
      <c r="L108" s="39"/>
      <c r="M108" s="39"/>
      <c r="N108">
        <f ca="1">N106/1000000/E106</f>
        <v>10.899768626256478</v>
      </c>
    </row>
    <row r="109" spans="1:14" x14ac:dyDescent="0.35">
      <c r="I109" s="39"/>
      <c r="J109" s="39"/>
      <c r="K109" s="39"/>
      <c r="L109" s="39"/>
      <c r="N109" s="39">
        <f ca="1">C106*D106/E106</f>
        <v>602197.16167162859</v>
      </c>
    </row>
    <row r="110" spans="1:14" x14ac:dyDescent="0.35">
      <c r="C110" s="11"/>
      <c r="D110" s="12"/>
      <c r="I110" s="39"/>
      <c r="J110" s="39"/>
      <c r="K110" s="39"/>
      <c r="L110" s="39"/>
      <c r="M110" s="39"/>
    </row>
    <row r="111" spans="1:14" x14ac:dyDescent="0.35">
      <c r="I111" s="39"/>
      <c r="J111" s="39"/>
      <c r="K111" s="39"/>
      <c r="L111" s="39"/>
    </row>
    <row r="112" spans="1:14" x14ac:dyDescent="0.35">
      <c r="I112" s="39"/>
      <c r="J112" s="39"/>
      <c r="K112" s="39"/>
      <c r="L112" s="39"/>
      <c r="M112" s="10" t="s">
        <v>496</v>
      </c>
    </row>
    <row r="113" spans="1:14" x14ac:dyDescent="0.35">
      <c r="I113" s="39"/>
      <c r="J113" s="39"/>
      <c r="K113" s="39"/>
      <c r="L113" s="39"/>
      <c r="M113" t="s">
        <v>502</v>
      </c>
    </row>
    <row r="114" spans="1:14" ht="43.5" x14ac:dyDescent="0.35">
      <c r="A114" s="8" t="s">
        <v>2</v>
      </c>
      <c r="B114" s="8" t="s">
        <v>3</v>
      </c>
      <c r="C114" s="8" t="s">
        <v>4</v>
      </c>
      <c r="D114" s="8" t="s">
        <v>5</v>
      </c>
      <c r="E114" s="9" t="str">
        <f ca="1">$E$6</f>
        <v>CSVRead
v0.21(176)</v>
      </c>
      <c r="F114" s="9" t="s">
        <v>336</v>
      </c>
      <c r="G114" s="9" t="s">
        <v>337</v>
      </c>
      <c r="H114" s="9" t="s">
        <v>338</v>
      </c>
      <c r="I114" s="9" t="str" cm="1">
        <f t="array" aca="1" ref="I114:L114" ca="1">"NCalls"&amp;CHAR(10)&amp;E114:H114</f>
        <v>NCalls
CSVRead
v0.21(176)</v>
      </c>
      <c r="J114" s="9" t="str">
        <f ca="1"/>
        <v>NCalls
sdkn104
v1.9</v>
      </c>
      <c r="K114" s="9" t="str">
        <f ca="1"/>
        <v>NCalls
ws_garcia
v3.1.5</v>
      </c>
      <c r="L114" s="41" t="str">
        <f ca="1"/>
        <v>NCalls
CSV.jl
v0.8.5+</v>
      </c>
      <c r="M114" s="8" t="s">
        <v>6</v>
      </c>
      <c r="N114" s="8" t="s">
        <v>7</v>
      </c>
    </row>
    <row r="115" spans="1:14" x14ac:dyDescent="0.35">
      <c r="A115">
        <f ca="1">LEN(B115)</f>
        <v>16</v>
      </c>
      <c r="B115" t="str">
        <f ca="1">REPT("x",16)</f>
        <v>xxxxxxxxxxxxxxxx</v>
      </c>
      <c r="C115" s="11">
        <v>8</v>
      </c>
      <c r="D115" s="11">
        <v>1</v>
      </c>
      <c r="E115">
        <v>1.8472772071432872E-4</v>
      </c>
      <c r="F115">
        <v>1.2261645321874038E-4</v>
      </c>
      <c r="G115">
        <v>1.9951398349996453E-3</v>
      </c>
      <c r="H115">
        <v>2.5318402600433946E-4</v>
      </c>
      <c r="I115" s="39">
        <v>26250</v>
      </c>
      <c r="J115" s="39">
        <v>38951</v>
      </c>
      <c r="K115" s="39">
        <v>2500</v>
      </c>
      <c r="L115" s="39">
        <v>19360</v>
      </c>
      <c r="M115" s="39" t="s">
        <v>422</v>
      </c>
      <c r="N115" s="39">
        <v>144</v>
      </c>
    </row>
    <row r="116" spans="1:14" x14ac:dyDescent="0.35">
      <c r="A116">
        <f t="shared" ref="A116:A128" ca="1" si="6">LEN(B116)</f>
        <v>16</v>
      </c>
      <c r="B116" t="str">
        <f t="shared" ref="B116:B128" ca="1" si="7">REPT("x",16)</f>
        <v>xxxxxxxxxxxxxxxx</v>
      </c>
      <c r="C116" s="11">
        <v>8</v>
      </c>
      <c r="D116" s="11">
        <v>2</v>
      </c>
      <c r="E116">
        <v>1.9884825913943534E-4</v>
      </c>
      <c r="F116">
        <v>1.3866093313304417E-4</v>
      </c>
      <c r="G116">
        <v>2.0085376843435687E-3</v>
      </c>
      <c r="H116">
        <v>2.7592234687200308E-4</v>
      </c>
      <c r="I116" s="39">
        <v>24438</v>
      </c>
      <c r="J116" s="39">
        <v>34624</v>
      </c>
      <c r="K116" s="39">
        <v>2483</v>
      </c>
      <c r="L116" s="39">
        <v>17751</v>
      </c>
      <c r="M116" s="39" t="s">
        <v>423</v>
      </c>
      <c r="N116" s="39">
        <v>280</v>
      </c>
    </row>
    <row r="117" spans="1:14" x14ac:dyDescent="0.35">
      <c r="A117">
        <f t="shared" ca="1" si="6"/>
        <v>16</v>
      </c>
      <c r="B117" t="str">
        <f t="shared" ca="1" si="7"/>
        <v>xxxxxxxxxxxxxxxx</v>
      </c>
      <c r="C117" s="11">
        <v>8</v>
      </c>
      <c r="D117" s="11">
        <v>4</v>
      </c>
      <c r="E117">
        <v>2.1743774602626253E-4</v>
      </c>
      <c r="F117">
        <v>1.6325026860507976E-4</v>
      </c>
      <c r="G117">
        <v>2.0401843270456107E-3</v>
      </c>
      <c r="H117">
        <v>2.9908894806425631E-4</v>
      </c>
      <c r="I117" s="39">
        <v>22403</v>
      </c>
      <c r="J117" s="39">
        <v>29586</v>
      </c>
      <c r="K117" s="39">
        <v>2444</v>
      </c>
      <c r="L117" s="39">
        <v>16402</v>
      </c>
      <c r="M117" s="39" t="s">
        <v>424</v>
      </c>
      <c r="N117" s="39">
        <v>552</v>
      </c>
    </row>
    <row r="118" spans="1:14" x14ac:dyDescent="0.35">
      <c r="A118">
        <f t="shared" ca="1" si="6"/>
        <v>16</v>
      </c>
      <c r="B118" t="str">
        <f t="shared" ca="1" si="7"/>
        <v>xxxxxxxxxxxxxxxx</v>
      </c>
      <c r="C118" s="11">
        <v>8</v>
      </c>
      <c r="D118" s="11">
        <v>8</v>
      </c>
      <c r="E118">
        <v>2.4710936760649849E-4</v>
      </c>
      <c r="F118">
        <v>2.1201991297911411E-4</v>
      </c>
      <c r="G118">
        <v>2.1257716044117167E-3</v>
      </c>
      <c r="H118">
        <v>3.4505141464778933E-4</v>
      </c>
      <c r="I118" s="39">
        <v>19774</v>
      </c>
      <c r="J118" s="39">
        <v>22960</v>
      </c>
      <c r="K118" s="39">
        <v>2346</v>
      </c>
      <c r="L118" s="39">
        <v>14253</v>
      </c>
      <c r="M118" s="39" t="s">
        <v>425</v>
      </c>
      <c r="N118" s="39">
        <v>1096</v>
      </c>
    </row>
    <row r="119" spans="1:14" x14ac:dyDescent="0.35">
      <c r="A119">
        <f t="shared" ca="1" si="6"/>
        <v>16</v>
      </c>
      <c r="B119" t="str">
        <f t="shared" ca="1" si="7"/>
        <v>xxxxxxxxxxxxxxxx</v>
      </c>
      <c r="C119" s="11">
        <v>8</v>
      </c>
      <c r="D119" s="11">
        <v>16</v>
      </c>
      <c r="E119">
        <v>3.055347960359579E-4</v>
      </c>
      <c r="F119">
        <v>3.1061136509805094E-4</v>
      </c>
      <c r="G119">
        <v>2.5045814585342311E-3</v>
      </c>
      <c r="H119">
        <v>4.27786616576342E-4</v>
      </c>
      <c r="I119" s="39">
        <v>16063</v>
      </c>
      <c r="J119" s="39">
        <v>15805</v>
      </c>
      <c r="K119" s="39">
        <v>1992</v>
      </c>
      <c r="L119" s="39">
        <v>11533</v>
      </c>
      <c r="M119" s="39" t="s">
        <v>426</v>
      </c>
      <c r="N119" s="39">
        <v>2184</v>
      </c>
    </row>
    <row r="120" spans="1:14" x14ac:dyDescent="0.35">
      <c r="A120">
        <f t="shared" ca="1" si="6"/>
        <v>16</v>
      </c>
      <c r="B120" t="str">
        <f t="shared" ca="1" si="7"/>
        <v>xxxxxxxxxxxxxxxx</v>
      </c>
      <c r="C120" s="11">
        <v>8</v>
      </c>
      <c r="D120" s="11">
        <v>32</v>
      </c>
      <c r="E120">
        <v>4.3434867348629401E-4</v>
      </c>
      <c r="F120">
        <v>5.1505762608831766E-4</v>
      </c>
      <c r="G120">
        <v>3.8099267172578668E-3</v>
      </c>
      <c r="H120">
        <v>5.5890081356577788E-4</v>
      </c>
      <c r="I120" s="39">
        <v>11362</v>
      </c>
      <c r="J120" s="39">
        <v>9601</v>
      </c>
      <c r="K120" s="39">
        <v>1311</v>
      </c>
      <c r="L120" s="39">
        <v>8855</v>
      </c>
      <c r="M120" s="39" t="s">
        <v>427</v>
      </c>
      <c r="N120" s="39">
        <v>4360</v>
      </c>
    </row>
    <row r="121" spans="1:14" x14ac:dyDescent="0.35">
      <c r="A121">
        <f t="shared" ca="1" si="6"/>
        <v>16</v>
      </c>
      <c r="B121" t="str">
        <f t="shared" ca="1" si="7"/>
        <v>xxxxxxxxxxxxxxxx</v>
      </c>
      <c r="C121" s="11">
        <v>8</v>
      </c>
      <c r="D121" s="11">
        <v>64</v>
      </c>
      <c r="E121">
        <v>6.7503228194349492E-4</v>
      </c>
      <c r="F121">
        <v>9.1043470013745182E-4</v>
      </c>
      <c r="G121">
        <v>6.5458836770933707E-3</v>
      </c>
      <c r="H121">
        <v>9.0815778072107062E-4</v>
      </c>
      <c r="I121" s="39">
        <v>7345</v>
      </c>
      <c r="J121" s="39">
        <v>5458</v>
      </c>
      <c r="K121" s="39">
        <v>764</v>
      </c>
      <c r="L121" s="39">
        <v>5471</v>
      </c>
      <c r="M121" s="39" t="s">
        <v>428</v>
      </c>
      <c r="N121" s="39">
        <v>8712</v>
      </c>
    </row>
    <row r="122" spans="1:14" x14ac:dyDescent="0.35">
      <c r="A122">
        <f t="shared" ca="1" si="6"/>
        <v>16</v>
      </c>
      <c r="B122" t="str">
        <f t="shared" ca="1" si="7"/>
        <v>xxxxxxxxxxxxxxxx</v>
      </c>
      <c r="C122" s="11">
        <v>8</v>
      </c>
      <c r="D122" s="11">
        <v>128</v>
      </c>
      <c r="E122">
        <v>1.2329292739098425E-3</v>
      </c>
      <c r="F122">
        <v>1.7296687203851916E-3</v>
      </c>
      <c r="G122">
        <v>1.895783519621003E-2</v>
      </c>
      <c r="H122">
        <v>1.4183437742309841E-3</v>
      </c>
      <c r="I122" s="39">
        <v>4037</v>
      </c>
      <c r="J122" s="39">
        <v>2882</v>
      </c>
      <c r="K122" s="39">
        <v>264</v>
      </c>
      <c r="L122" s="39">
        <v>3511</v>
      </c>
      <c r="M122" s="39" t="s">
        <v>429</v>
      </c>
      <c r="N122" s="39">
        <v>17416</v>
      </c>
    </row>
    <row r="123" spans="1:14" x14ac:dyDescent="0.35">
      <c r="A123">
        <f t="shared" ca="1" si="6"/>
        <v>16</v>
      </c>
      <c r="B123" t="str">
        <f t="shared" ca="1" si="7"/>
        <v>xxxxxxxxxxxxxxxx</v>
      </c>
      <c r="C123" s="11">
        <v>8</v>
      </c>
      <c r="D123" s="11">
        <v>256</v>
      </c>
      <c r="E123">
        <v>2.3639373640994043E-3</v>
      </c>
      <c r="F123">
        <v>3.3044039320486059E-3</v>
      </c>
      <c r="G123">
        <v>6.4366492946801496E-2</v>
      </c>
      <c r="H123">
        <v>2.6651814805582642E-3</v>
      </c>
      <c r="I123" s="39">
        <v>2110</v>
      </c>
      <c r="J123" s="39">
        <v>1511</v>
      </c>
      <c r="K123" s="39">
        <v>78</v>
      </c>
      <c r="L123" s="39">
        <v>1875</v>
      </c>
      <c r="M123" s="39" t="s">
        <v>430</v>
      </c>
      <c r="N123" s="39">
        <v>34824</v>
      </c>
    </row>
    <row r="124" spans="1:14" x14ac:dyDescent="0.35">
      <c r="A124">
        <f t="shared" ca="1" si="6"/>
        <v>16</v>
      </c>
      <c r="B124" t="str">
        <f t="shared" ca="1" si="7"/>
        <v>xxxxxxxxxxxxxxxx</v>
      </c>
      <c r="C124" s="11">
        <v>8</v>
      </c>
      <c r="D124" s="11">
        <v>512</v>
      </c>
      <c r="E124">
        <v>4.3713322394786022E-3</v>
      </c>
      <c r="F124">
        <v>6.8083300913480398E-3</v>
      </c>
      <c r="G124">
        <v>0.23829589093220371</v>
      </c>
      <c r="H124">
        <v>4.8401784683520617E-3</v>
      </c>
      <c r="I124" s="39">
        <v>1143</v>
      </c>
      <c r="J124" s="39">
        <v>734</v>
      </c>
      <c r="K124" s="39">
        <v>21</v>
      </c>
      <c r="L124" s="39">
        <v>1032</v>
      </c>
      <c r="M124" s="39" t="s">
        <v>431</v>
      </c>
      <c r="N124" s="39">
        <v>69640</v>
      </c>
    </row>
    <row r="125" spans="1:14" x14ac:dyDescent="0.35">
      <c r="A125">
        <f t="shared" ca="1" si="6"/>
        <v>16</v>
      </c>
      <c r="B125" t="str">
        <f t="shared" ca="1" si="7"/>
        <v>xxxxxxxxxxxxxxxx</v>
      </c>
      <c r="C125" s="11">
        <v>8</v>
      </c>
      <c r="D125" s="11">
        <v>1024</v>
      </c>
      <c r="E125">
        <v>9.3941392404152859E-3</v>
      </c>
      <c r="F125">
        <v>1.3158475706578363E-2</v>
      </c>
      <c r="G125">
        <v>0.96647014807475029</v>
      </c>
      <c r="H125">
        <v>1.0356566658897177E-2</v>
      </c>
      <c r="I125" s="39">
        <v>532</v>
      </c>
      <c r="J125" s="39">
        <v>380</v>
      </c>
      <c r="K125" s="39">
        <v>6</v>
      </c>
      <c r="L125" s="39">
        <v>483</v>
      </c>
      <c r="M125" s="39" t="s">
        <v>432</v>
      </c>
      <c r="N125" s="39">
        <v>139272</v>
      </c>
    </row>
    <row r="126" spans="1:14" x14ac:dyDescent="0.35">
      <c r="A126">
        <f t="shared" ca="1" si="6"/>
        <v>16</v>
      </c>
      <c r="B126" t="str">
        <f t="shared" ca="1" si="7"/>
        <v>xxxxxxxxxxxxxxxx</v>
      </c>
      <c r="C126" s="11">
        <v>8</v>
      </c>
      <c r="D126" s="11">
        <v>2048</v>
      </c>
      <c r="E126">
        <v>1.8101527497386676E-2</v>
      </c>
      <c r="F126">
        <v>2.8124262681738742E-2</v>
      </c>
      <c r="G126">
        <v>3.478479148074785</v>
      </c>
      <c r="H126">
        <v>2.0451390301550038E-2</v>
      </c>
      <c r="I126" s="39">
        <v>277</v>
      </c>
      <c r="J126" s="39">
        <v>178</v>
      </c>
      <c r="K126" s="39">
        <v>2</v>
      </c>
      <c r="L126" s="39">
        <v>245</v>
      </c>
      <c r="M126" s="39" t="s">
        <v>433</v>
      </c>
      <c r="N126" s="39">
        <v>278536</v>
      </c>
    </row>
    <row r="127" spans="1:14" x14ac:dyDescent="0.35">
      <c r="A127">
        <f t="shared" ca="1" si="6"/>
        <v>16</v>
      </c>
      <c r="B127" t="str">
        <f t="shared" ca="1" si="7"/>
        <v>xxxxxxxxxxxxxxxx</v>
      </c>
      <c r="C127" s="11">
        <v>8</v>
      </c>
      <c r="D127" s="11">
        <v>4096</v>
      </c>
      <c r="E127">
        <v>4.1685153908335514E-2</v>
      </c>
      <c r="F127">
        <v>5.6043153630548515E-2</v>
      </c>
      <c r="G127">
        <v>13.640965448075422</v>
      </c>
      <c r="H127">
        <v>4.3175283100366418E-2</v>
      </c>
      <c r="I127" s="39">
        <v>120</v>
      </c>
      <c r="J127" s="39">
        <v>90</v>
      </c>
      <c r="K127" s="39">
        <v>1</v>
      </c>
      <c r="L127" s="39">
        <v>116</v>
      </c>
      <c r="M127" s="39" t="s">
        <v>434</v>
      </c>
      <c r="N127" s="39">
        <v>557064</v>
      </c>
    </row>
    <row r="128" spans="1:14" x14ac:dyDescent="0.35">
      <c r="A128">
        <f t="shared" ca="1" si="6"/>
        <v>16</v>
      </c>
      <c r="B128" t="str">
        <f t="shared" ca="1" si="7"/>
        <v>xxxxxxxxxxxxxxxx</v>
      </c>
      <c r="C128" s="11">
        <v>8</v>
      </c>
      <c r="D128" s="11">
        <v>8192</v>
      </c>
      <c r="E128">
        <v>8.2631049714353977E-2</v>
      </c>
      <c r="F128">
        <v>0.11630290489317423</v>
      </c>
      <c r="G128">
        <v>54.259461048075153</v>
      </c>
      <c r="H128">
        <v>8.1107152008371264E-2</v>
      </c>
      <c r="I128" s="39">
        <v>61</v>
      </c>
      <c r="J128" s="39">
        <v>44</v>
      </c>
      <c r="K128" s="39">
        <v>1</v>
      </c>
      <c r="L128" s="39">
        <v>62</v>
      </c>
      <c r="M128" s="39" t="s">
        <v>435</v>
      </c>
      <c r="N128" s="39">
        <v>1114120</v>
      </c>
    </row>
    <row r="129" spans="1:14" x14ac:dyDescent="0.35">
      <c r="I129" s="39"/>
      <c r="J129" s="39"/>
      <c r="K129" s="39"/>
      <c r="L129" s="39"/>
    </row>
    <row r="130" spans="1:14" x14ac:dyDescent="0.35">
      <c r="I130" s="39"/>
      <c r="J130" s="39"/>
      <c r="K130" s="39"/>
      <c r="L130" s="39"/>
    </row>
    <row r="131" spans="1:14" x14ac:dyDescent="0.35">
      <c r="I131" s="39"/>
      <c r="J131" s="39"/>
      <c r="K131" s="39"/>
      <c r="L131" s="39"/>
      <c r="N131" s="39"/>
    </row>
    <row r="132" spans="1:14" x14ac:dyDescent="0.35">
      <c r="I132" s="39"/>
      <c r="J132" s="39"/>
      <c r="K132" s="39"/>
      <c r="L132" s="39"/>
    </row>
    <row r="133" spans="1:14" x14ac:dyDescent="0.35">
      <c r="I133" s="39"/>
      <c r="J133" s="39"/>
      <c r="K133" s="39"/>
      <c r="L133" s="39"/>
    </row>
    <row r="134" spans="1:14" x14ac:dyDescent="0.35">
      <c r="I134" s="39"/>
      <c r="J134" s="39"/>
      <c r="K134" s="39"/>
      <c r="L134" s="39"/>
    </row>
    <row r="135" spans="1:14" x14ac:dyDescent="0.35">
      <c r="I135" s="39"/>
      <c r="J135" s="39"/>
      <c r="K135" s="39"/>
      <c r="L135" s="39"/>
    </row>
    <row r="136" spans="1:14" x14ac:dyDescent="0.35">
      <c r="I136" s="39"/>
      <c r="J136" s="39"/>
      <c r="K136" s="39"/>
      <c r="L136" s="39"/>
    </row>
    <row r="137" spans="1:14" x14ac:dyDescent="0.35">
      <c r="I137" s="39"/>
      <c r="J137" s="39"/>
      <c r="K137" s="39"/>
      <c r="L137" s="39"/>
    </row>
    <row r="138" spans="1:14" x14ac:dyDescent="0.35">
      <c r="I138" s="39"/>
      <c r="J138" s="39"/>
      <c r="K138" s="39"/>
      <c r="L138" s="39"/>
    </row>
    <row r="139" spans="1:14" x14ac:dyDescent="0.35">
      <c r="I139" s="39"/>
      <c r="J139" s="39"/>
      <c r="K139" s="39"/>
      <c r="L139" s="39"/>
      <c r="M139" s="10" t="s">
        <v>497</v>
      </c>
    </row>
    <row r="140" spans="1:14" x14ac:dyDescent="0.35">
      <c r="I140" s="39"/>
      <c r="J140" s="39"/>
      <c r="K140" s="39"/>
      <c r="L140" s="39"/>
      <c r="M140" t="s">
        <v>503</v>
      </c>
    </row>
    <row r="141" spans="1:14" ht="43.5" x14ac:dyDescent="0.35">
      <c r="A141" s="8" t="s">
        <v>2</v>
      </c>
      <c r="B141" s="8" t="s">
        <v>3</v>
      </c>
      <c r="C141" s="8" t="s">
        <v>4</v>
      </c>
      <c r="D141" s="8" t="s">
        <v>5</v>
      </c>
      <c r="E141" s="9" t="str">
        <f ca="1">$E$6</f>
        <v>CSVRead
v0.21(176)</v>
      </c>
      <c r="F141" s="9" t="s">
        <v>336</v>
      </c>
      <c r="G141" s="9" t="s">
        <v>337</v>
      </c>
      <c r="H141" s="9" t="s">
        <v>338</v>
      </c>
      <c r="I141" s="9" t="str" cm="1">
        <f t="array" aca="1" ref="I141:L141" ca="1">"NCalls"&amp;CHAR(10)&amp;E141:H141</f>
        <v>NCalls
CSVRead
v0.21(176)</v>
      </c>
      <c r="J141" s="9" t="str">
        <f ca="1"/>
        <v>NCalls
sdkn104
v1.9</v>
      </c>
      <c r="K141" s="9" t="str">
        <f ca="1"/>
        <v>NCalls
ws_garcia
v3.1.5</v>
      </c>
      <c r="L141" s="41" t="str">
        <f ca="1"/>
        <v>NCalls
CSV.jl
v0.8.5+</v>
      </c>
      <c r="M141" s="8" t="s">
        <v>6</v>
      </c>
      <c r="N141" s="8" t="s">
        <v>7</v>
      </c>
    </row>
    <row r="142" spans="1:14" x14ac:dyDescent="0.35">
      <c r="A142" s="39" cm="1">
        <f t="array" aca="1" ref="A142:A156" ca="1">LEN(B142:B156)</f>
        <v>1</v>
      </c>
      <c r="B142" t="s">
        <v>8</v>
      </c>
      <c r="C142" s="39">
        <v>1024</v>
      </c>
      <c r="D142">
        <v>8</v>
      </c>
      <c r="E142">
        <v>7.8935409659969084E-3</v>
      </c>
      <c r="F142">
        <v>9.2995770712837548E-3</v>
      </c>
      <c r="G142">
        <v>2.3263309005236491E-2</v>
      </c>
      <c r="H142">
        <v>1.3585045552182769E-3</v>
      </c>
      <c r="I142" s="39">
        <v>633</v>
      </c>
      <c r="J142" s="39">
        <v>538</v>
      </c>
      <c r="K142" s="39">
        <v>215</v>
      </c>
      <c r="L142" s="39">
        <v>3665</v>
      </c>
      <c r="M142" s="39" t="s">
        <v>436</v>
      </c>
      <c r="N142" s="39">
        <v>17408</v>
      </c>
    </row>
    <row r="143" spans="1:14" x14ac:dyDescent="0.35">
      <c r="A143" s="39">
        <f ca="1"/>
        <v>2</v>
      </c>
      <c r="B143" t="s">
        <v>9</v>
      </c>
      <c r="C143" s="39">
        <v>1024</v>
      </c>
      <c r="D143">
        <v>8</v>
      </c>
      <c r="E143">
        <v>7.6712448541409843E-3</v>
      </c>
      <c r="F143">
        <v>8.3648057673077411E-3</v>
      </c>
      <c r="G143">
        <v>2.3507998309740933E-2</v>
      </c>
      <c r="H143">
        <v>2.5975797595077163E-3</v>
      </c>
      <c r="I143" s="39">
        <v>652</v>
      </c>
      <c r="J143" s="39">
        <v>598</v>
      </c>
      <c r="K143" s="39">
        <v>213</v>
      </c>
      <c r="L143" s="39">
        <v>1921</v>
      </c>
      <c r="M143" s="39" t="s">
        <v>437</v>
      </c>
      <c r="N143" s="39">
        <v>25600</v>
      </c>
    </row>
    <row r="144" spans="1:14" x14ac:dyDescent="0.35">
      <c r="A144" s="39">
        <f ca="1"/>
        <v>4</v>
      </c>
      <c r="B144" t="s">
        <v>10</v>
      </c>
      <c r="C144" s="39">
        <v>1024</v>
      </c>
      <c r="D144">
        <v>8</v>
      </c>
      <c r="E144">
        <v>8.1219175555200755E-3</v>
      </c>
      <c r="F144">
        <v>9.1509283309426179E-3</v>
      </c>
      <c r="G144">
        <v>2.388045855119034E-2</v>
      </c>
      <c r="H144">
        <v>2.7372134460617089E-3</v>
      </c>
      <c r="I144" s="39">
        <v>616</v>
      </c>
      <c r="J144" s="39">
        <v>547</v>
      </c>
      <c r="K144" s="39">
        <v>210</v>
      </c>
      <c r="L144" s="39">
        <v>1848</v>
      </c>
      <c r="M144" s="39" t="s">
        <v>438</v>
      </c>
      <c r="N144" s="39">
        <v>41984</v>
      </c>
    </row>
    <row r="145" spans="1:14" x14ac:dyDescent="0.35">
      <c r="A145" s="39">
        <f ca="1"/>
        <v>8</v>
      </c>
      <c r="B145" t="s">
        <v>11</v>
      </c>
      <c r="C145" s="39">
        <v>1024</v>
      </c>
      <c r="D145">
        <v>8</v>
      </c>
      <c r="E145">
        <v>8.3254843478796532E-3</v>
      </c>
      <c r="F145">
        <v>1.0667503725319934E-2</v>
      </c>
      <c r="G145">
        <v>2.4222139862443027E-2</v>
      </c>
      <c r="H145">
        <v>1.7921624942736384E-3</v>
      </c>
      <c r="I145" s="39">
        <v>601</v>
      </c>
      <c r="J145" s="39">
        <v>469</v>
      </c>
      <c r="K145" s="39">
        <v>207</v>
      </c>
      <c r="L145" s="39">
        <v>2781</v>
      </c>
      <c r="M145" s="39" t="s">
        <v>439</v>
      </c>
      <c r="N145" s="39">
        <v>74752</v>
      </c>
    </row>
    <row r="146" spans="1:14" x14ac:dyDescent="0.35">
      <c r="A146" s="39">
        <f ca="1"/>
        <v>16</v>
      </c>
      <c r="B146" t="s">
        <v>12</v>
      </c>
      <c r="C146" s="39">
        <v>1024</v>
      </c>
      <c r="D146">
        <v>8</v>
      </c>
      <c r="E146">
        <v>9.1650588808590561E-3</v>
      </c>
      <c r="F146">
        <v>1.4160789434769559E-2</v>
      </c>
      <c r="G146">
        <v>2.5959147556871114E-2</v>
      </c>
      <c r="H146">
        <v>1.3761215006758047E-3</v>
      </c>
      <c r="I146" s="39">
        <v>546</v>
      </c>
      <c r="J146" s="39">
        <v>353</v>
      </c>
      <c r="K146" s="39">
        <v>193</v>
      </c>
      <c r="L146" s="39">
        <v>3619</v>
      </c>
      <c r="M146" s="39" t="s">
        <v>440</v>
      </c>
      <c r="N146" s="39">
        <v>140288</v>
      </c>
    </row>
    <row r="147" spans="1:14" x14ac:dyDescent="0.35">
      <c r="A147" s="39">
        <f ca="1"/>
        <v>32</v>
      </c>
      <c r="B147" t="s">
        <v>13</v>
      </c>
      <c r="C147" s="39">
        <v>1024</v>
      </c>
      <c r="D147">
        <v>8</v>
      </c>
      <c r="E147">
        <v>1.0832588551191626E-2</v>
      </c>
      <c r="F147">
        <v>2.088091974166861E-2</v>
      </c>
      <c r="G147">
        <v>2.6206031844627338E-2</v>
      </c>
      <c r="H147">
        <v>1.8488474815281858E-3</v>
      </c>
      <c r="I147" s="39">
        <v>462</v>
      </c>
      <c r="J147" s="39">
        <v>240</v>
      </c>
      <c r="K147" s="39">
        <v>191</v>
      </c>
      <c r="L147" s="39">
        <v>2696</v>
      </c>
      <c r="M147" s="39" t="s">
        <v>441</v>
      </c>
      <c r="N147" s="39">
        <v>271360</v>
      </c>
    </row>
    <row r="148" spans="1:14" x14ac:dyDescent="0.35">
      <c r="A148" s="39">
        <f ca="1"/>
        <v>64</v>
      </c>
      <c r="B148" t="s">
        <v>14</v>
      </c>
      <c r="C148" s="39">
        <v>1024</v>
      </c>
      <c r="D148">
        <v>8</v>
      </c>
      <c r="E148">
        <v>1.5150023226514245E-2</v>
      </c>
      <c r="F148">
        <v>3.657164077572414E-2</v>
      </c>
      <c r="G148">
        <v>2.7561411811261292E-2</v>
      </c>
      <c r="H148">
        <v>2.5805975346905358E-3</v>
      </c>
      <c r="I148" s="39">
        <v>330</v>
      </c>
      <c r="J148" s="39">
        <v>137</v>
      </c>
      <c r="K148" s="39">
        <v>182</v>
      </c>
      <c r="L148" s="39">
        <v>1934</v>
      </c>
      <c r="M148" s="39" t="s">
        <v>442</v>
      </c>
      <c r="N148" s="39">
        <v>533504</v>
      </c>
    </row>
    <row r="149" spans="1:14" x14ac:dyDescent="0.35">
      <c r="A149" s="39">
        <f ca="1"/>
        <v>128</v>
      </c>
      <c r="B149" t="s">
        <v>15</v>
      </c>
      <c r="C149" s="39">
        <v>1024</v>
      </c>
      <c r="D149">
        <v>8</v>
      </c>
      <c r="E149">
        <v>2.3982182524757919E-2</v>
      </c>
      <c r="F149">
        <v>5.8231587155461555E-2</v>
      </c>
      <c r="G149">
        <v>3.6002229369970835E-2</v>
      </c>
      <c r="H149">
        <v>2.4897570208686345E-3</v>
      </c>
      <c r="I149" s="39">
        <v>209</v>
      </c>
      <c r="J149" s="39">
        <v>87</v>
      </c>
      <c r="K149" s="39">
        <v>139</v>
      </c>
      <c r="L149" s="39">
        <v>2004</v>
      </c>
      <c r="M149" s="39" t="s">
        <v>443</v>
      </c>
      <c r="N149" s="39">
        <v>1057792</v>
      </c>
    </row>
    <row r="150" spans="1:14" x14ac:dyDescent="0.35">
      <c r="A150" s="39">
        <f ca="1"/>
        <v>256</v>
      </c>
      <c r="B150" t="s">
        <v>16</v>
      </c>
      <c r="C150" s="39">
        <v>1024</v>
      </c>
      <c r="D150">
        <v>8</v>
      </c>
      <c r="E150">
        <v>4.2322945553984664E-2</v>
      </c>
      <c r="F150">
        <v>0.10775948211755133</v>
      </c>
      <c r="G150">
        <v>4.9202065722067138E-2</v>
      </c>
      <c r="H150">
        <v>4.0370936105866995E-3</v>
      </c>
      <c r="I150" s="39">
        <v>119</v>
      </c>
      <c r="J150" s="39">
        <v>47</v>
      </c>
      <c r="K150" s="39">
        <v>102</v>
      </c>
      <c r="L150" s="39">
        <v>1237</v>
      </c>
      <c r="M150" s="39" t="s">
        <v>444</v>
      </c>
      <c r="N150" s="39">
        <v>2106368</v>
      </c>
    </row>
    <row r="151" spans="1:14" x14ac:dyDescent="0.35">
      <c r="A151" s="39">
        <f ca="1"/>
        <v>512</v>
      </c>
      <c r="B151" t="s">
        <v>17</v>
      </c>
      <c r="C151" s="39">
        <v>1024</v>
      </c>
      <c r="D151">
        <v>8</v>
      </c>
      <c r="E151">
        <v>8.1248343236291903E-2</v>
      </c>
      <c r="F151">
        <v>0.20660657207501609</v>
      </c>
      <c r="G151">
        <v>7.9453357598812668E-2</v>
      </c>
      <c r="H151">
        <v>1.0020300221254174E-2</v>
      </c>
      <c r="I151" s="39">
        <v>62</v>
      </c>
      <c r="J151" s="39">
        <v>25</v>
      </c>
      <c r="K151" s="39">
        <v>63</v>
      </c>
      <c r="L151" s="39">
        <v>499</v>
      </c>
      <c r="M151" s="39" t="s">
        <v>445</v>
      </c>
      <c r="N151" s="39">
        <v>4203520</v>
      </c>
    </row>
    <row r="152" spans="1:14" x14ac:dyDescent="0.35">
      <c r="A152" s="39">
        <f ca="1"/>
        <v>1024</v>
      </c>
      <c r="B152" t="s">
        <v>18</v>
      </c>
      <c r="C152" s="39">
        <v>1024</v>
      </c>
      <c r="D152">
        <v>8</v>
      </c>
      <c r="E152">
        <v>0.14730880101625174</v>
      </c>
      <c r="F152">
        <v>0.41083158653660329</v>
      </c>
      <c r="G152">
        <v>0.18168496593223646</v>
      </c>
      <c r="H152">
        <v>9.9307558071491508E-3</v>
      </c>
      <c r="I152" s="39">
        <v>34</v>
      </c>
      <c r="J152" s="39">
        <v>13</v>
      </c>
      <c r="K152" s="39">
        <v>28</v>
      </c>
      <c r="L152" s="39">
        <v>504</v>
      </c>
      <c r="M152" s="39" t="s">
        <v>446</v>
      </c>
      <c r="N152" s="39">
        <v>8397824</v>
      </c>
    </row>
    <row r="153" spans="1:14" x14ac:dyDescent="0.35">
      <c r="A153" s="39">
        <f ca="1"/>
        <v>2048</v>
      </c>
      <c r="B153" t="s">
        <v>19</v>
      </c>
      <c r="C153" s="39">
        <v>1024</v>
      </c>
      <c r="D153">
        <v>8</v>
      </c>
      <c r="E153">
        <v>0.27839054807496555</v>
      </c>
      <c r="F153">
        <v>0.79728940521779845</v>
      </c>
      <c r="G153">
        <v>0.53445539807506104</v>
      </c>
      <c r="H153">
        <v>2.1976704583435695E-2</v>
      </c>
      <c r="I153" s="39">
        <v>18</v>
      </c>
      <c r="J153" s="39">
        <v>7</v>
      </c>
      <c r="K153" s="39">
        <v>10</v>
      </c>
      <c r="L153" s="39">
        <v>228</v>
      </c>
      <c r="M153" s="39" t="s">
        <v>447</v>
      </c>
      <c r="N153" s="39">
        <v>16786432</v>
      </c>
    </row>
    <row r="154" spans="1:14" x14ac:dyDescent="0.35">
      <c r="A154" s="39">
        <f ca="1"/>
        <v>4096</v>
      </c>
      <c r="B154" t="s">
        <v>20</v>
      </c>
      <c r="C154" s="39">
        <v>1024</v>
      </c>
      <c r="D154">
        <v>8</v>
      </c>
      <c r="E154">
        <v>0.5627742480752026</v>
      </c>
      <c r="F154">
        <v>1.585636523075282</v>
      </c>
      <c r="G154">
        <v>1.9443114814077918</v>
      </c>
      <c r="H154">
        <v>5.0674246472827145E-2</v>
      </c>
      <c r="I154" s="39">
        <v>9</v>
      </c>
      <c r="J154" s="39">
        <v>4</v>
      </c>
      <c r="K154" s="39">
        <v>3</v>
      </c>
      <c r="L154" s="39">
        <v>100</v>
      </c>
      <c r="M154" s="39" t="s">
        <v>448</v>
      </c>
      <c r="N154" s="39">
        <v>33563648</v>
      </c>
    </row>
    <row r="155" spans="1:14" x14ac:dyDescent="0.35">
      <c r="A155" s="39">
        <f ca="1"/>
        <v>8192</v>
      </c>
      <c r="B155" t="s">
        <v>21</v>
      </c>
      <c r="C155" s="39">
        <v>1024</v>
      </c>
      <c r="D155">
        <v>8</v>
      </c>
      <c r="E155">
        <v>1.3778733480754275</v>
      </c>
      <c r="F155">
        <v>3.3952956980752611</v>
      </c>
      <c r="G155">
        <v>7.8618925480764847</v>
      </c>
      <c r="H155">
        <v>9.8151111642875877E-2</v>
      </c>
      <c r="I155" s="39">
        <v>4</v>
      </c>
      <c r="J155" s="39">
        <v>2</v>
      </c>
      <c r="K155" s="39">
        <v>1</v>
      </c>
      <c r="L155" s="39">
        <v>51</v>
      </c>
      <c r="M155" s="39" t="s">
        <v>449</v>
      </c>
      <c r="N155" s="39">
        <v>67118080</v>
      </c>
    </row>
    <row r="156" spans="1:14" x14ac:dyDescent="0.35">
      <c r="A156" s="39">
        <f ca="1"/>
        <v>16384</v>
      </c>
      <c r="B156" t="s">
        <v>22</v>
      </c>
      <c r="C156" s="39">
        <v>1024</v>
      </c>
      <c r="D156">
        <v>8</v>
      </c>
      <c r="E156">
        <v>2.9564157980745045</v>
      </c>
      <c r="F156">
        <v>6.8809128480748587</v>
      </c>
      <c r="G156">
        <v>46.402664948076179</v>
      </c>
      <c r="H156">
        <v>0.14027203115096842</v>
      </c>
      <c r="I156" s="39">
        <v>2</v>
      </c>
      <c r="J156" s="39">
        <v>1</v>
      </c>
      <c r="K156" s="39">
        <v>1</v>
      </c>
      <c r="L156" s="39">
        <v>36</v>
      </c>
      <c r="M156" s="44" t="s">
        <v>450</v>
      </c>
      <c r="N156" s="39">
        <v>134226944</v>
      </c>
    </row>
    <row r="157" spans="1:14" x14ac:dyDescent="0.35">
      <c r="I157" s="39"/>
      <c r="J157" s="39"/>
      <c r="K157" s="39"/>
      <c r="L157" s="39"/>
    </row>
    <row r="158" spans="1:14" x14ac:dyDescent="0.35">
      <c r="I158" s="39"/>
      <c r="J158" s="39"/>
      <c r="K158" s="39"/>
      <c r="L158" s="39"/>
      <c r="N158">
        <f ca="1">N156/1000000/E156</f>
        <v>45.401916769427764</v>
      </c>
    </row>
    <row r="159" spans="1:14" x14ac:dyDescent="0.35">
      <c r="I159" s="39"/>
      <c r="J159" s="39"/>
      <c r="K159" s="39"/>
      <c r="L159" s="39"/>
      <c r="N159" s="39">
        <f ca="1">C156*D156/E156</f>
        <v>2770.9228199008408</v>
      </c>
    </row>
    <row r="160" spans="1:14" x14ac:dyDescent="0.35">
      <c r="I160" s="39"/>
      <c r="J160" s="39"/>
      <c r="K160" s="39"/>
      <c r="L160" s="39"/>
    </row>
    <row r="161" spans="1:14" x14ac:dyDescent="0.35">
      <c r="I161" s="39"/>
      <c r="J161" s="39"/>
      <c r="K161" s="39"/>
      <c r="L161" s="39"/>
    </row>
    <row r="162" spans="1:14" x14ac:dyDescent="0.35">
      <c r="I162" s="39"/>
      <c r="J162" s="39"/>
      <c r="K162" s="39"/>
      <c r="L162" s="39"/>
    </row>
    <row r="163" spans="1:14" x14ac:dyDescent="0.35">
      <c r="I163" s="39"/>
      <c r="J163" s="39"/>
      <c r="K163" s="39"/>
      <c r="L163" s="39"/>
    </row>
    <row r="164" spans="1:14" x14ac:dyDescent="0.35">
      <c r="I164" s="39"/>
      <c r="J164" s="39"/>
      <c r="K164" s="39"/>
      <c r="L164" s="39"/>
    </row>
    <row r="165" spans="1:14" x14ac:dyDescent="0.35">
      <c r="I165" s="39"/>
      <c r="J165" s="39"/>
      <c r="K165" s="39"/>
      <c r="L165" s="39"/>
    </row>
    <row r="166" spans="1:14" x14ac:dyDescent="0.35">
      <c r="I166" s="39"/>
      <c r="J166" s="39"/>
      <c r="K166" s="39"/>
      <c r="L166" s="39"/>
      <c r="M166" s="10" t="s">
        <v>498</v>
      </c>
    </row>
    <row r="167" spans="1:14" ht="58" x14ac:dyDescent="0.35">
      <c r="I167" s="39"/>
      <c r="J167" s="39"/>
      <c r="K167" s="39"/>
      <c r="L167" s="39"/>
      <c r="M167" s="45" t="s">
        <v>504</v>
      </c>
    </row>
    <row r="168" spans="1:14" ht="43.5" x14ac:dyDescent="0.35">
      <c r="A168" s="8" t="s">
        <v>2</v>
      </c>
      <c r="B168" s="8" t="s">
        <v>3</v>
      </c>
      <c r="C168" s="8" t="s">
        <v>4</v>
      </c>
      <c r="D168" s="8" t="s">
        <v>5</v>
      </c>
      <c r="E168" s="9" t="str">
        <f ca="1">$E$6</f>
        <v>CSVRead
v0.21(176)</v>
      </c>
      <c r="F168" s="9" t="s">
        <v>336</v>
      </c>
      <c r="G168" s="9" t="s">
        <v>337</v>
      </c>
      <c r="H168" s="9" t="s">
        <v>338</v>
      </c>
      <c r="I168" s="9" t="str" cm="1">
        <f t="array" aca="1" ref="I168:L168" ca="1">"NCalls"&amp;CHAR(10)&amp;E168:H168</f>
        <v>NCalls
CSVRead
v0.21(176)</v>
      </c>
      <c r="J168" s="9" t="str">
        <f ca="1"/>
        <v>NCalls
sdkn104
v1.9</v>
      </c>
      <c r="K168" s="9" t="str">
        <f ca="1"/>
        <v>NCalls
ws_garcia
v3.1.5</v>
      </c>
      <c r="L168" s="41" t="str">
        <f ca="1"/>
        <v>NCalls
CSV.jl
v0.8.5+</v>
      </c>
      <c r="M168" s="8" t="s">
        <v>6</v>
      </c>
      <c r="N168" s="8" t="s">
        <v>7</v>
      </c>
    </row>
    <row r="169" spans="1:14" x14ac:dyDescent="0.35">
      <c r="A169" s="39">
        <v>3</v>
      </c>
      <c r="B169" t="s">
        <v>23</v>
      </c>
      <c r="C169" s="39">
        <v>1024</v>
      </c>
      <c r="D169">
        <v>8</v>
      </c>
      <c r="E169">
        <v>2.1905085192911594E-2</v>
      </c>
      <c r="F169">
        <v>2.3815260455947299E-2</v>
      </c>
      <c r="G169">
        <v>4.1016234140553373E-2</v>
      </c>
      <c r="H169">
        <v>2.2633043034576872E-3</v>
      </c>
      <c r="I169" s="39">
        <v>229</v>
      </c>
      <c r="J169" s="39">
        <v>210</v>
      </c>
      <c r="K169" s="39">
        <v>122</v>
      </c>
      <c r="L169" s="39">
        <v>2204</v>
      </c>
      <c r="M169" s="44" t="s">
        <v>451</v>
      </c>
      <c r="N169" s="39">
        <v>66560</v>
      </c>
    </row>
    <row r="170" spans="1:14" x14ac:dyDescent="0.35">
      <c r="A170" s="39">
        <v>4</v>
      </c>
      <c r="B170" t="s">
        <v>24</v>
      </c>
      <c r="C170" s="39">
        <v>1024</v>
      </c>
      <c r="D170">
        <v>8</v>
      </c>
      <c r="E170">
        <v>2.1861218380671905E-2</v>
      </c>
      <c r="F170">
        <v>2.517403149207912E-2</v>
      </c>
      <c r="G170">
        <v>4.3127029109477494E-2</v>
      </c>
      <c r="H170">
        <v>2.1968020571488654E-3</v>
      </c>
      <c r="I170" s="39">
        <v>229</v>
      </c>
      <c r="J170" s="39">
        <v>199</v>
      </c>
      <c r="K170" s="39">
        <v>116</v>
      </c>
      <c r="L170" s="39">
        <v>2271</v>
      </c>
      <c r="M170" s="39" t="s">
        <v>452</v>
      </c>
      <c r="N170" s="39">
        <v>74752</v>
      </c>
    </row>
    <row r="171" spans="1:14" x14ac:dyDescent="0.35">
      <c r="A171" s="39">
        <v>6</v>
      </c>
      <c r="B171" t="s">
        <v>25</v>
      </c>
      <c r="C171" s="39">
        <v>1024</v>
      </c>
      <c r="D171">
        <v>8</v>
      </c>
      <c r="E171">
        <v>2.220661488915036E-2</v>
      </c>
      <c r="F171">
        <v>2.5183185763452725E-2</v>
      </c>
      <c r="G171">
        <v>4.2398986210593424E-2</v>
      </c>
      <c r="H171">
        <v>2.2977947942633549E-3</v>
      </c>
      <c r="I171" s="39">
        <v>226</v>
      </c>
      <c r="J171" s="39">
        <v>199</v>
      </c>
      <c r="K171" s="39">
        <v>118</v>
      </c>
      <c r="L171" s="39">
        <v>2171</v>
      </c>
      <c r="M171" s="39" t="s">
        <v>453</v>
      </c>
      <c r="N171" s="39">
        <v>91136</v>
      </c>
    </row>
    <row r="172" spans="1:14" x14ac:dyDescent="0.35">
      <c r="A172" s="39">
        <v>10</v>
      </c>
      <c r="B172" t="s">
        <v>26</v>
      </c>
      <c r="C172" s="39">
        <v>1024</v>
      </c>
      <c r="D172">
        <v>8</v>
      </c>
      <c r="E172">
        <v>2.0940881966200919E-2</v>
      </c>
      <c r="F172">
        <v>2.6715127862233644E-2</v>
      </c>
      <c r="G172">
        <v>4.7350333924042871E-2</v>
      </c>
      <c r="H172">
        <v>1.6966655077545073E-3</v>
      </c>
      <c r="I172" s="39">
        <v>239</v>
      </c>
      <c r="J172" s="39">
        <v>188</v>
      </c>
      <c r="K172" s="39">
        <v>106</v>
      </c>
      <c r="L172" s="39">
        <v>2937</v>
      </c>
      <c r="M172" s="39" t="s">
        <v>454</v>
      </c>
      <c r="N172" s="39">
        <v>123904</v>
      </c>
    </row>
    <row r="173" spans="1:14" x14ac:dyDescent="0.35">
      <c r="A173" s="39">
        <v>18</v>
      </c>
      <c r="B173" t="s">
        <v>27</v>
      </c>
      <c r="C173" s="39">
        <v>1024</v>
      </c>
      <c r="D173">
        <v>8</v>
      </c>
      <c r="E173">
        <v>2.2607354381314806E-2</v>
      </c>
      <c r="F173">
        <v>3.0401232317444824E-2</v>
      </c>
      <c r="G173">
        <v>4.4931045396432612E-2</v>
      </c>
      <c r="H173">
        <v>1.8471565327698187E-3</v>
      </c>
      <c r="I173" s="39">
        <v>222</v>
      </c>
      <c r="J173" s="39">
        <v>165</v>
      </c>
      <c r="K173" s="39">
        <v>112</v>
      </c>
      <c r="L173" s="39">
        <v>2699</v>
      </c>
      <c r="M173" s="39" t="s">
        <v>455</v>
      </c>
      <c r="N173" s="39">
        <v>189440</v>
      </c>
    </row>
    <row r="174" spans="1:14" x14ac:dyDescent="0.35">
      <c r="A174" s="39">
        <v>34</v>
      </c>
      <c r="B174" t="s">
        <v>28</v>
      </c>
      <c r="C174" s="39">
        <v>1024</v>
      </c>
      <c r="D174">
        <v>8</v>
      </c>
      <c r="E174">
        <v>2.4355684482753426E-2</v>
      </c>
      <c r="F174">
        <v>3.6201535125365912E-2</v>
      </c>
      <c r="G174">
        <v>4.5994793029132154E-2</v>
      </c>
      <c r="H174">
        <v>2.8604572076618099E-3</v>
      </c>
      <c r="I174" s="39">
        <v>206</v>
      </c>
      <c r="J174" s="39">
        <v>139</v>
      </c>
      <c r="K174" s="39">
        <v>109</v>
      </c>
      <c r="L174" s="39">
        <v>1749</v>
      </c>
      <c r="M174" s="39" t="s">
        <v>456</v>
      </c>
      <c r="N174" s="39">
        <v>320512</v>
      </c>
    </row>
    <row r="175" spans="1:14" x14ac:dyDescent="0.35">
      <c r="A175" s="39">
        <v>66</v>
      </c>
      <c r="B175" t="s">
        <v>29</v>
      </c>
      <c r="C175" s="39">
        <v>1024</v>
      </c>
      <c r="D175">
        <v>8</v>
      </c>
      <c r="E175">
        <v>3.014816193041802E-2</v>
      </c>
      <c r="F175">
        <v>5.0205546074994709E-2</v>
      </c>
      <c r="G175">
        <v>4.7963314741666457E-2</v>
      </c>
      <c r="H175">
        <v>3.0504827938264019E-3</v>
      </c>
      <c r="I175" s="39">
        <v>166</v>
      </c>
      <c r="J175" s="39">
        <v>100</v>
      </c>
      <c r="K175" s="39">
        <v>105</v>
      </c>
      <c r="L175" s="39">
        <v>1636</v>
      </c>
      <c r="M175" s="39" t="s">
        <v>457</v>
      </c>
      <c r="N175" s="39">
        <v>582656</v>
      </c>
    </row>
    <row r="176" spans="1:14" x14ac:dyDescent="0.35">
      <c r="A176" s="39">
        <v>130</v>
      </c>
      <c r="B176" t="s">
        <v>30</v>
      </c>
      <c r="C176" s="39">
        <v>1024</v>
      </c>
      <c r="D176">
        <v>8</v>
      </c>
      <c r="E176">
        <v>3.6511821067715604E-2</v>
      </c>
      <c r="F176">
        <v>7.7087949613475357E-2</v>
      </c>
      <c r="G176">
        <v>5.2691522811841023E-2</v>
      </c>
      <c r="H176">
        <v>3.2654562460599649E-3</v>
      </c>
      <c r="I176" s="39">
        <v>137</v>
      </c>
      <c r="J176" s="39">
        <v>65</v>
      </c>
      <c r="K176" s="39">
        <v>95</v>
      </c>
      <c r="L176" s="39">
        <v>1556</v>
      </c>
      <c r="M176" s="39" t="s">
        <v>458</v>
      </c>
      <c r="N176" s="39">
        <v>1106944</v>
      </c>
    </row>
    <row r="177" spans="1:14" x14ac:dyDescent="0.35">
      <c r="A177" s="39">
        <v>258</v>
      </c>
      <c r="B177" t="s">
        <v>31</v>
      </c>
      <c r="C177" s="39">
        <v>1024</v>
      </c>
      <c r="D177">
        <v>8</v>
      </c>
      <c r="E177">
        <v>5.4620194814139648E-2</v>
      </c>
      <c r="F177">
        <v>0.12652812557496909</v>
      </c>
      <c r="G177">
        <v>6.5209568854198124E-2</v>
      </c>
      <c r="H177">
        <v>5.5408112911650015E-3</v>
      </c>
      <c r="I177" s="39">
        <v>92</v>
      </c>
      <c r="J177" s="39">
        <v>40</v>
      </c>
      <c r="K177" s="39">
        <v>77</v>
      </c>
      <c r="L177" s="39">
        <v>902</v>
      </c>
      <c r="M177" s="39" t="s">
        <v>459</v>
      </c>
      <c r="N177" s="39">
        <v>2155520</v>
      </c>
    </row>
    <row r="178" spans="1:14" x14ac:dyDescent="0.35">
      <c r="A178" s="39">
        <v>514</v>
      </c>
      <c r="B178" t="s">
        <v>32</v>
      </c>
      <c r="C178" s="39">
        <v>1024</v>
      </c>
      <c r="D178">
        <v>8</v>
      </c>
      <c r="E178">
        <v>9.3957868445400508E-2</v>
      </c>
      <c r="F178">
        <v>0.22928077534771335</v>
      </c>
      <c r="G178">
        <v>8.1370490010480898E-2</v>
      </c>
      <c r="H178">
        <v>1.0112591025734393E-2</v>
      </c>
      <c r="I178" s="39">
        <v>54</v>
      </c>
      <c r="J178" s="39">
        <v>22</v>
      </c>
      <c r="K178" s="39">
        <v>62</v>
      </c>
      <c r="L178" s="39">
        <v>507</v>
      </c>
      <c r="M178" s="39" t="s">
        <v>460</v>
      </c>
      <c r="N178" s="39">
        <v>4252672</v>
      </c>
    </row>
    <row r="179" spans="1:14" x14ac:dyDescent="0.35">
      <c r="A179" s="39">
        <v>1026</v>
      </c>
      <c r="B179" t="s">
        <v>33</v>
      </c>
      <c r="C179" s="39">
        <v>1024</v>
      </c>
      <c r="D179">
        <v>8</v>
      </c>
      <c r="E179">
        <v>0.16376198033307307</v>
      </c>
      <c r="F179">
        <v>0.42551684807517365</v>
      </c>
      <c r="G179">
        <v>0.18021729450357177</v>
      </c>
      <c r="H179">
        <v>1.3885915202609249E-2</v>
      </c>
      <c r="I179" s="39">
        <v>31</v>
      </c>
      <c r="J179" s="39">
        <v>12</v>
      </c>
      <c r="K179" s="39">
        <v>28</v>
      </c>
      <c r="L179" s="39">
        <v>360</v>
      </c>
      <c r="M179" s="39" t="s">
        <v>461</v>
      </c>
      <c r="N179" s="39">
        <v>8446976</v>
      </c>
    </row>
    <row r="180" spans="1:14" x14ac:dyDescent="0.35">
      <c r="A180" s="39">
        <v>2050</v>
      </c>
      <c r="B180" t="s">
        <v>34</v>
      </c>
      <c r="C180" s="39">
        <v>1024</v>
      </c>
      <c r="D180">
        <v>8</v>
      </c>
      <c r="E180">
        <v>0.30058414219268648</v>
      </c>
      <c r="F180">
        <v>0.821159348074884</v>
      </c>
      <c r="G180">
        <v>0.53780162807486742</v>
      </c>
      <c r="H180">
        <v>2.1737727057344912E-2</v>
      </c>
      <c r="I180" s="39">
        <v>17</v>
      </c>
      <c r="J180" s="39">
        <v>7</v>
      </c>
      <c r="K180" s="39">
        <v>10</v>
      </c>
      <c r="L180" s="39">
        <v>230</v>
      </c>
      <c r="M180" s="39" t="s">
        <v>462</v>
      </c>
      <c r="N180" s="39">
        <v>16835584</v>
      </c>
    </row>
    <row r="181" spans="1:14" x14ac:dyDescent="0.35">
      <c r="A181" s="39">
        <v>4098</v>
      </c>
      <c r="B181" t="s">
        <v>35</v>
      </c>
      <c r="C181" s="39">
        <v>1024</v>
      </c>
      <c r="D181">
        <v>8</v>
      </c>
      <c r="E181">
        <v>0.59484522585264576</v>
      </c>
      <c r="F181">
        <v>1.6204227230751533</v>
      </c>
      <c r="G181">
        <v>1.897563848075376</v>
      </c>
      <c r="H181">
        <v>4.6438692819675241E-2</v>
      </c>
      <c r="I181" s="39">
        <v>9</v>
      </c>
      <c r="J181" s="39">
        <v>4</v>
      </c>
      <c r="K181" s="39">
        <v>3</v>
      </c>
      <c r="L181" s="39">
        <v>108</v>
      </c>
      <c r="M181" s="39" t="s">
        <v>463</v>
      </c>
      <c r="N181" s="39">
        <v>33612800</v>
      </c>
    </row>
    <row r="182" spans="1:14" x14ac:dyDescent="0.35">
      <c r="A182" s="39">
        <v>8194</v>
      </c>
      <c r="B182" t="s">
        <v>36</v>
      </c>
      <c r="C182" s="39">
        <v>1024</v>
      </c>
      <c r="D182">
        <v>8</v>
      </c>
      <c r="E182">
        <v>1.3879252230750174</v>
      </c>
      <c r="F182">
        <v>3.4308837980748472</v>
      </c>
      <c r="G182">
        <v>8.7540016480739542</v>
      </c>
      <c r="H182">
        <v>9.0994247291624669E-2</v>
      </c>
      <c r="I182" s="39">
        <v>4</v>
      </c>
      <c r="J182" s="39">
        <v>2</v>
      </c>
      <c r="K182" s="39">
        <v>1</v>
      </c>
      <c r="L182" s="39">
        <v>56</v>
      </c>
      <c r="M182" s="39" t="s">
        <v>464</v>
      </c>
      <c r="N182" s="39">
        <v>67167232</v>
      </c>
    </row>
    <row r="183" spans="1:14" x14ac:dyDescent="0.35">
      <c r="A183" s="39">
        <v>16386</v>
      </c>
      <c r="B183" t="s">
        <v>37</v>
      </c>
      <c r="C183" s="39">
        <v>1024</v>
      </c>
      <c r="D183">
        <v>8</v>
      </c>
      <c r="E183">
        <v>3.2612461480762982</v>
      </c>
      <c r="F183">
        <v>7.4434239480757061</v>
      </c>
      <c r="G183">
        <v>45.256002848076221</v>
      </c>
      <c r="H183">
        <v>0.74888313802352702</v>
      </c>
      <c r="I183" s="39">
        <v>2</v>
      </c>
      <c r="J183" s="39">
        <v>1</v>
      </c>
      <c r="K183" s="39">
        <v>1</v>
      </c>
      <c r="L183" s="39">
        <v>9</v>
      </c>
      <c r="M183" s="39" t="s">
        <v>465</v>
      </c>
      <c r="N183" s="39">
        <v>134276096</v>
      </c>
    </row>
    <row r="184" spans="1:14" x14ac:dyDescent="0.35">
      <c r="I184" s="39"/>
      <c r="J184" s="39"/>
      <c r="K184" s="39"/>
      <c r="L184" s="39"/>
    </row>
    <row r="185" spans="1:14" x14ac:dyDescent="0.35">
      <c r="I185" s="39"/>
      <c r="J185" s="39"/>
      <c r="K185" s="39"/>
      <c r="L185" s="39"/>
    </row>
    <row r="186" spans="1:14" x14ac:dyDescent="0.35">
      <c r="I186" s="39"/>
      <c r="J186" s="39"/>
      <c r="K186" s="39"/>
      <c r="L186" s="39"/>
      <c r="N186" s="39"/>
    </row>
    <row r="187" spans="1:14" x14ac:dyDescent="0.35">
      <c r="I187" s="39"/>
      <c r="J187" s="39"/>
      <c r="K187" s="39"/>
      <c r="L187" s="39"/>
    </row>
    <row r="188" spans="1:14" x14ac:dyDescent="0.35">
      <c r="I188" s="39"/>
      <c r="J188" s="39"/>
      <c r="K188" s="39"/>
      <c r="L188" s="39"/>
    </row>
    <row r="189" spans="1:14" x14ac:dyDescent="0.35">
      <c r="I189" s="39"/>
      <c r="J189" s="39"/>
      <c r="K189" s="39"/>
      <c r="L189" s="39"/>
    </row>
    <row r="190" spans="1:14" x14ac:dyDescent="0.35">
      <c r="I190" s="39"/>
      <c r="J190" s="39"/>
      <c r="K190" s="39"/>
      <c r="L190" s="39"/>
    </row>
    <row r="191" spans="1:14" x14ac:dyDescent="0.35">
      <c r="I191" s="39"/>
      <c r="J191" s="39"/>
      <c r="K191" s="39"/>
      <c r="L191" s="39"/>
    </row>
    <row r="192" spans="1:14" x14ac:dyDescent="0.35">
      <c r="I192" s="39"/>
      <c r="J192" s="39"/>
      <c r="K192" s="39"/>
      <c r="L192" s="39"/>
    </row>
    <row r="193" spans="9:12" x14ac:dyDescent="0.35">
      <c r="I193" s="39"/>
      <c r="J193" s="39"/>
      <c r="K193" s="39"/>
      <c r="L193" s="39"/>
    </row>
    <row r="194" spans="9:12" x14ac:dyDescent="0.35">
      <c r="I194" s="39"/>
      <c r="J194" s="39"/>
      <c r="K194" s="39"/>
      <c r="L194" s="39"/>
    </row>
    <row r="195" spans="9:12" x14ac:dyDescent="0.35">
      <c r="I195" s="39"/>
      <c r="J195" s="39"/>
      <c r="K195" s="39"/>
      <c r="L195" s="39"/>
    </row>
    <row r="196" spans="9:12" x14ac:dyDescent="0.35">
      <c r="I196" s="39"/>
      <c r="J196" s="39"/>
      <c r="K196" s="39"/>
      <c r="L196" s="39"/>
    </row>
    <row r="197" spans="9:12" x14ac:dyDescent="0.35">
      <c r="I197" s="39"/>
      <c r="J197" s="39"/>
      <c r="K197" s="39"/>
      <c r="L197" s="39"/>
    </row>
    <row r="198" spans="9:12" x14ac:dyDescent="0.35">
      <c r="I198" s="39"/>
      <c r="J198" s="39"/>
      <c r="K198" s="39"/>
      <c r="L198" s="39"/>
    </row>
    <row r="199" spans="9:12" x14ac:dyDescent="0.35">
      <c r="I199" s="39"/>
      <c r="J199" s="39"/>
      <c r="K199" s="39"/>
      <c r="L199" s="39"/>
    </row>
    <row r="200" spans="9:12" x14ac:dyDescent="0.35">
      <c r="I200" s="39"/>
      <c r="J200" s="39"/>
      <c r="K200" s="39"/>
      <c r="L200" s="39"/>
    </row>
    <row r="201" spans="9:12" x14ac:dyDescent="0.35">
      <c r="I201" s="39"/>
      <c r="J201" s="39"/>
      <c r="K201" s="39"/>
      <c r="L201" s="39"/>
    </row>
    <row r="202" spans="9:12" x14ac:dyDescent="0.35">
      <c r="I202" s="39"/>
      <c r="J202" s="39"/>
      <c r="K202" s="39"/>
      <c r="L202" s="39"/>
    </row>
    <row r="203" spans="9:12" x14ac:dyDescent="0.35">
      <c r="I203" s="39"/>
      <c r="J203" s="39"/>
      <c r="K203" s="39"/>
      <c r="L203" s="39"/>
    </row>
    <row r="204" spans="9:12" x14ac:dyDescent="0.35">
      <c r="I204" s="39"/>
      <c r="J204" s="39"/>
      <c r="K204" s="39"/>
      <c r="L204" s="39"/>
    </row>
    <row r="205" spans="9:12" x14ac:dyDescent="0.35">
      <c r="I205" s="39"/>
      <c r="J205" s="39"/>
      <c r="K205" s="39"/>
      <c r="L205" s="39"/>
    </row>
    <row r="206" spans="9:12" x14ac:dyDescent="0.35">
      <c r="I206" s="39"/>
      <c r="J206" s="39"/>
      <c r="K206" s="39"/>
      <c r="L206" s="39"/>
    </row>
    <row r="207" spans="9:12" x14ac:dyDescent="0.35">
      <c r="I207" s="39"/>
      <c r="J207" s="39"/>
      <c r="K207" s="39"/>
      <c r="L207" s="39"/>
    </row>
    <row r="208" spans="9:12" x14ac:dyDescent="0.35">
      <c r="I208" s="39"/>
      <c r="J208" s="39"/>
      <c r="K208" s="39"/>
      <c r="L208" s="39"/>
    </row>
    <row r="209" spans="9:12" x14ac:dyDescent="0.35">
      <c r="I209" s="39"/>
      <c r="J209" s="39"/>
      <c r="K209" s="39"/>
      <c r="L209" s="39"/>
    </row>
    <row r="210" spans="9:12" x14ac:dyDescent="0.35">
      <c r="I210" s="39"/>
      <c r="J210" s="39"/>
      <c r="K210" s="39"/>
      <c r="L210" s="39"/>
    </row>
    <row r="211" spans="9:12" x14ac:dyDescent="0.35">
      <c r="I211" s="39"/>
      <c r="J211" s="39"/>
      <c r="K211" s="39"/>
      <c r="L211" s="39"/>
    </row>
    <row r="212" spans="9:12" x14ac:dyDescent="0.35">
      <c r="I212" s="39"/>
      <c r="J212" s="39"/>
      <c r="K212" s="39"/>
      <c r="L212" s="39"/>
    </row>
    <row r="213" spans="9:12" x14ac:dyDescent="0.35">
      <c r="I213" s="39"/>
      <c r="J213" s="39"/>
      <c r="K213" s="39"/>
      <c r="L213" s="39"/>
    </row>
    <row r="214" spans="9:12" x14ac:dyDescent="0.35">
      <c r="I214" s="39"/>
      <c r="J214" s="39"/>
      <c r="K214" s="39"/>
      <c r="L214" s="39"/>
    </row>
    <row r="215" spans="9:12" x14ac:dyDescent="0.35">
      <c r="I215" s="39"/>
      <c r="J215" s="39"/>
      <c r="K215" s="39"/>
      <c r="L215" s="39"/>
    </row>
    <row r="216" spans="9:12" x14ac:dyDescent="0.35">
      <c r="I216" s="39"/>
      <c r="J216" s="39"/>
      <c r="K216" s="39"/>
      <c r="L216" s="39"/>
    </row>
    <row r="217" spans="9:12" x14ac:dyDescent="0.35">
      <c r="I217" s="39"/>
      <c r="J217" s="39"/>
      <c r="K217" s="39"/>
      <c r="L217" s="39"/>
    </row>
    <row r="218" spans="9:12" x14ac:dyDescent="0.35">
      <c r="I218" s="39"/>
      <c r="J218" s="39"/>
      <c r="K218" s="39"/>
      <c r="L218" s="39"/>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425" r:id="rId4" name="Button 1">
              <controlPr defaultSize="0" print="0" autoFill="0" autoPict="0" macro="[0]!RunSpeedTests">
                <anchor moveWithCells="1" sizeWithCells="1">
                  <from>
                    <xdr:col>5</xdr:col>
                    <xdr:colOff>1066800</xdr:colOff>
                    <xdr:row>0</xdr:row>
                    <xdr:rowOff>304800</xdr:rowOff>
                  </from>
                  <to>
                    <xdr:col>6</xdr:col>
                    <xdr:colOff>990600</xdr:colOff>
                    <xdr:row>3</xdr:row>
                    <xdr:rowOff>133350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AF622C-2E9E-4664-B925-8B23C23FAD02}">
  <sheetPr codeName="shPerformance7"/>
  <dimension ref="A1:N218"/>
  <sheetViews>
    <sheetView showGridLines="0" showRowColHeaders="0" zoomScaleNormal="100" workbookViewId="0">
      <pane ySplit="4" topLeftCell="A155" activePane="bottomLeft" state="frozen"/>
      <selection pane="bottomLeft"/>
    </sheetView>
  </sheetViews>
  <sheetFormatPr defaultColWidth="9.1796875" defaultRowHeight="14.5" x14ac:dyDescent="0.35"/>
  <cols>
    <col min="1" max="1" width="10.1796875" bestFit="1" customWidth="1"/>
    <col min="2" max="2" width="16" bestFit="1" customWidth="1"/>
    <col min="3" max="3" width="9.1796875" bestFit="1" customWidth="1"/>
    <col min="4" max="4" width="8.1796875" bestFit="1" customWidth="1"/>
    <col min="5" max="5" width="11.81640625" bestFit="1" customWidth="1"/>
    <col min="6" max="6" width="15.1796875" bestFit="1" customWidth="1"/>
    <col min="7" max="7" width="16.453125" bestFit="1" customWidth="1"/>
    <col min="8" max="8" width="16.453125" customWidth="1"/>
    <col min="9" max="9" width="11.1796875" bestFit="1" customWidth="1"/>
    <col min="10" max="10" width="11" bestFit="1" customWidth="1"/>
    <col min="11" max="11" width="14.1796875" bestFit="1" customWidth="1"/>
    <col min="12" max="12" width="18.81640625" bestFit="1" customWidth="1"/>
    <col min="13" max="13" width="25.453125" customWidth="1"/>
    <col min="14" max="14" width="11.54296875" bestFit="1" customWidth="1"/>
  </cols>
  <sheetData>
    <row r="1" spans="1:14" ht="28.5" x14ac:dyDescent="0.65">
      <c r="A1" s="1" t="s">
        <v>203</v>
      </c>
    </row>
    <row r="2" spans="1:14" x14ac:dyDescent="0.35">
      <c r="N2" s="39"/>
    </row>
    <row r="4" spans="1:14" x14ac:dyDescent="0.35">
      <c r="A4" s="10" t="s">
        <v>815</v>
      </c>
      <c r="M4" s="10" t="s">
        <v>494</v>
      </c>
    </row>
    <row r="5" spans="1:14" x14ac:dyDescent="0.35">
      <c r="M5" t="s">
        <v>466</v>
      </c>
    </row>
    <row r="6" spans="1:14" ht="43.5" x14ac:dyDescent="0.35">
      <c r="A6" s="8" t="s">
        <v>2</v>
      </c>
      <c r="B6" s="8" t="s">
        <v>3</v>
      </c>
      <c r="C6" s="8" t="s">
        <v>4</v>
      </c>
      <c r="D6" s="8" t="s">
        <v>5</v>
      </c>
      <c r="E6" s="87" t="s">
        <v>822</v>
      </c>
      <c r="F6" s="9" t="s">
        <v>336</v>
      </c>
      <c r="G6" s="9" t="s">
        <v>337</v>
      </c>
      <c r="H6" s="9" t="s">
        <v>338</v>
      </c>
      <c r="I6" s="9" t="str" cm="1">
        <f t="array" aca="1" ref="I6:L6" ca="1">"NCalls"&amp;CHAR(10)&amp;E6:H6</f>
        <v>NCalls
CSVRead
v0.21(177)</v>
      </c>
      <c r="J6" s="9" t="str">
        <f ca="1"/>
        <v>NCalls
sdkn104
v1.9</v>
      </c>
      <c r="K6" s="9" t="str">
        <f ca="1"/>
        <v>NCalls
ws_garcia
v3.1.5</v>
      </c>
      <c r="L6" s="41" t="str">
        <f ca="1"/>
        <v>NCalls
CSV.jl
v0.8.5+</v>
      </c>
      <c r="M6" s="8" t="s">
        <v>6</v>
      </c>
      <c r="N6" s="8" t="s">
        <v>7</v>
      </c>
    </row>
    <row r="7" spans="1:14" x14ac:dyDescent="0.35">
      <c r="A7">
        <f ca="1">LEN(B7)</f>
        <v>1</v>
      </c>
      <c r="B7" t="s">
        <v>8</v>
      </c>
      <c r="C7" s="39">
        <v>1</v>
      </c>
      <c r="D7">
        <v>1</v>
      </c>
      <c r="E7">
        <v>3.6683580222259156E-4</v>
      </c>
      <c r="F7">
        <v>1.0768008842271191E-4</v>
      </c>
      <c r="G7">
        <v>1.7434920256805216E-3</v>
      </c>
      <c r="H7">
        <v>2.8243126729444849E-4</v>
      </c>
      <c r="I7" s="39">
        <v>13399</v>
      </c>
      <c r="J7" s="39">
        <v>43848</v>
      </c>
      <c r="K7" s="39">
        <v>2858</v>
      </c>
      <c r="L7" s="39">
        <v>17314</v>
      </c>
      <c r="M7" s="42" t="s">
        <v>339</v>
      </c>
      <c r="N7" s="39">
        <v>3</v>
      </c>
    </row>
    <row r="8" spans="1:14" x14ac:dyDescent="0.35">
      <c r="A8">
        <f t="shared" ref="A8:A28" ca="1" si="0">LEN(B8)</f>
        <v>1</v>
      </c>
      <c r="B8" t="s">
        <v>8</v>
      </c>
      <c r="C8" s="39">
        <v>2</v>
      </c>
      <c r="D8">
        <v>1</v>
      </c>
      <c r="E8">
        <v>3.6853660285725477E-4</v>
      </c>
      <c r="F8">
        <v>1.1279015980200498E-4</v>
      </c>
      <c r="G8">
        <v>1.7874323442286953E-3</v>
      </c>
      <c r="H8">
        <v>2.7600588015541471E-4</v>
      </c>
      <c r="I8" s="39">
        <v>13338</v>
      </c>
      <c r="J8" s="39">
        <v>41967</v>
      </c>
      <c r="K8" s="39">
        <v>2788</v>
      </c>
      <c r="L8" s="39">
        <v>17708</v>
      </c>
      <c r="M8" s="43" t="s">
        <v>340</v>
      </c>
      <c r="N8" s="39">
        <v>6</v>
      </c>
    </row>
    <row r="9" spans="1:14" x14ac:dyDescent="0.35">
      <c r="A9">
        <f t="shared" ca="1" si="0"/>
        <v>1</v>
      </c>
      <c r="B9" t="s">
        <v>8</v>
      </c>
      <c r="C9" s="39">
        <v>4</v>
      </c>
      <c r="D9">
        <v>1</v>
      </c>
      <c r="E9">
        <v>3.6794405337319685E-4</v>
      </c>
      <c r="F9">
        <v>1.1339600383474723E-4</v>
      </c>
      <c r="G9">
        <v>1.7238850980491368E-3</v>
      </c>
      <c r="H9">
        <v>3.1853391379857519E-4</v>
      </c>
      <c r="I9" s="39">
        <v>13359</v>
      </c>
      <c r="J9" s="39">
        <v>41755</v>
      </c>
      <c r="K9" s="39">
        <v>2890</v>
      </c>
      <c r="L9" s="39">
        <v>15390</v>
      </c>
      <c r="M9" s="43" t="s">
        <v>341</v>
      </c>
      <c r="N9" s="39">
        <v>12</v>
      </c>
    </row>
    <row r="10" spans="1:14" x14ac:dyDescent="0.35">
      <c r="A10">
        <f t="shared" ca="1" si="0"/>
        <v>1</v>
      </c>
      <c r="B10" t="s">
        <v>8</v>
      </c>
      <c r="C10" s="39">
        <v>8</v>
      </c>
      <c r="D10">
        <v>1</v>
      </c>
      <c r="E10">
        <v>3.727830122318656E-4</v>
      </c>
      <c r="F10">
        <v>1.1896578736242738E-4</v>
      </c>
      <c r="G10">
        <v>2.1109802234938807E-3</v>
      </c>
      <c r="H10">
        <v>2.8328441945849975E-4</v>
      </c>
      <c r="I10" s="39">
        <v>13188</v>
      </c>
      <c r="J10" s="39">
        <v>39899</v>
      </c>
      <c r="K10" s="39">
        <v>2362</v>
      </c>
      <c r="L10" s="39">
        <v>17263</v>
      </c>
      <c r="M10" s="43" t="s">
        <v>342</v>
      </c>
      <c r="N10" s="39">
        <v>24</v>
      </c>
    </row>
    <row r="11" spans="1:14" x14ac:dyDescent="0.35">
      <c r="A11">
        <f t="shared" ca="1" si="0"/>
        <v>1</v>
      </c>
      <c r="B11" t="s">
        <v>8</v>
      </c>
      <c r="C11" s="39">
        <v>16</v>
      </c>
      <c r="D11">
        <v>1</v>
      </c>
      <c r="E11">
        <v>3.5165874306646922E-4</v>
      </c>
      <c r="F11">
        <v>1.291117024589873E-4</v>
      </c>
      <c r="G11">
        <v>1.7203154416795803E-3</v>
      </c>
      <c r="H11">
        <v>2.8602818654020702E-4</v>
      </c>
      <c r="I11" s="39">
        <v>13967</v>
      </c>
      <c r="J11" s="39">
        <v>36911</v>
      </c>
      <c r="K11" s="39">
        <v>2896</v>
      </c>
      <c r="L11" s="39">
        <v>17101</v>
      </c>
      <c r="M11" s="43" t="s">
        <v>343</v>
      </c>
      <c r="N11" s="39">
        <v>48</v>
      </c>
    </row>
    <row r="12" spans="1:14" x14ac:dyDescent="0.35">
      <c r="A12">
        <f t="shared" ca="1" si="0"/>
        <v>1</v>
      </c>
      <c r="B12" t="s">
        <v>8</v>
      </c>
      <c r="C12" s="39">
        <v>32</v>
      </c>
      <c r="D12">
        <v>1</v>
      </c>
      <c r="E12">
        <v>3.8045662840939612E-4</v>
      </c>
      <c r="F12">
        <v>1.4695358138162978E-4</v>
      </c>
      <c r="G12">
        <v>1.787330335621333E-3</v>
      </c>
      <c r="H12">
        <v>2.8996147963589425E-4</v>
      </c>
      <c r="I12" s="39">
        <v>12927</v>
      </c>
      <c r="J12" s="39">
        <v>32615</v>
      </c>
      <c r="K12" s="39">
        <v>2788</v>
      </c>
      <c r="L12" s="39">
        <v>16874</v>
      </c>
      <c r="M12" s="43" t="s">
        <v>344</v>
      </c>
      <c r="N12" s="39">
        <v>96</v>
      </c>
    </row>
    <row r="13" spans="1:14" x14ac:dyDescent="0.35">
      <c r="A13">
        <f t="shared" ca="1" si="0"/>
        <v>1</v>
      </c>
      <c r="B13" t="s">
        <v>8</v>
      </c>
      <c r="C13" s="39">
        <v>64</v>
      </c>
      <c r="D13">
        <v>1</v>
      </c>
      <c r="E13">
        <v>3.9566972562360766E-4</v>
      </c>
      <c r="F13">
        <v>1.8901512292557169E-4</v>
      </c>
      <c r="G13">
        <v>1.9052539313410091E-3</v>
      </c>
      <c r="H13">
        <v>2.9609136946334854E-4</v>
      </c>
      <c r="I13" s="39">
        <v>12438</v>
      </c>
      <c r="J13" s="39">
        <v>25593</v>
      </c>
      <c r="K13" s="39">
        <v>2616</v>
      </c>
      <c r="L13" s="39">
        <v>16532</v>
      </c>
      <c r="M13" s="43" t="s">
        <v>345</v>
      </c>
      <c r="N13" s="39">
        <v>192</v>
      </c>
    </row>
    <row r="14" spans="1:14" x14ac:dyDescent="0.35">
      <c r="A14">
        <f t="shared" ca="1" si="0"/>
        <v>1</v>
      </c>
      <c r="B14" t="s">
        <v>8</v>
      </c>
      <c r="C14" s="39">
        <v>128</v>
      </c>
      <c r="D14">
        <v>1</v>
      </c>
      <c r="E14">
        <v>4.5820541457894219E-4</v>
      </c>
      <c r="F14">
        <v>2.5591252827452602E-4</v>
      </c>
      <c r="G14">
        <v>2.1486746382188729E-3</v>
      </c>
      <c r="H14">
        <v>3.0033964387364759E-4</v>
      </c>
      <c r="I14" s="39">
        <v>10763</v>
      </c>
      <c r="J14" s="39">
        <v>19065</v>
      </c>
      <c r="K14" s="39">
        <v>2321</v>
      </c>
      <c r="L14" s="39">
        <v>16303</v>
      </c>
      <c r="M14" s="43" t="s">
        <v>346</v>
      </c>
      <c r="N14" s="39">
        <v>384</v>
      </c>
    </row>
    <row r="15" spans="1:14" x14ac:dyDescent="0.35">
      <c r="A15">
        <f t="shared" ca="1" si="0"/>
        <v>1</v>
      </c>
      <c r="B15" t="s">
        <v>8</v>
      </c>
      <c r="C15" s="39">
        <v>256</v>
      </c>
      <c r="D15">
        <v>1</v>
      </c>
      <c r="E15">
        <v>5.8778878369632897E-4</v>
      </c>
      <c r="F15">
        <v>3.988962016805608E-4</v>
      </c>
      <c r="G15">
        <v>2.6431206112865766E-3</v>
      </c>
      <c r="H15">
        <v>2.8298273192199999E-4</v>
      </c>
      <c r="I15" s="39">
        <v>8416</v>
      </c>
      <c r="J15" s="39">
        <v>12339</v>
      </c>
      <c r="K15" s="39">
        <v>1888</v>
      </c>
      <c r="L15" s="39">
        <v>17281</v>
      </c>
      <c r="M15" s="43" t="s">
        <v>347</v>
      </c>
      <c r="N15" s="39">
        <v>768</v>
      </c>
    </row>
    <row r="16" spans="1:14" x14ac:dyDescent="0.35">
      <c r="A16">
        <f t="shared" ca="1" si="0"/>
        <v>1</v>
      </c>
      <c r="B16" t="s">
        <v>8</v>
      </c>
      <c r="C16" s="39">
        <v>512</v>
      </c>
      <c r="D16">
        <v>1</v>
      </c>
      <c r="E16">
        <v>8.419690525711894E-4</v>
      </c>
      <c r="F16">
        <v>6.9031239134506887E-4</v>
      </c>
      <c r="G16">
        <v>3.6068440112815873E-3</v>
      </c>
      <c r="H16">
        <v>3.0646043681281751E-4</v>
      </c>
      <c r="I16" s="39">
        <v>5894</v>
      </c>
      <c r="J16" s="39">
        <v>7178</v>
      </c>
      <c r="K16" s="39">
        <v>1384</v>
      </c>
      <c r="L16" s="39">
        <v>15984</v>
      </c>
      <c r="M16" s="43" t="s">
        <v>348</v>
      </c>
      <c r="N16" s="39">
        <v>1536</v>
      </c>
    </row>
    <row r="17" spans="1:14" x14ac:dyDescent="0.35">
      <c r="A17">
        <f t="shared" ca="1" si="0"/>
        <v>1</v>
      </c>
      <c r="B17" t="s">
        <v>8</v>
      </c>
      <c r="C17" s="39">
        <v>1024</v>
      </c>
      <c r="D17">
        <v>1</v>
      </c>
      <c r="E17">
        <v>1.3345047438728739E-3</v>
      </c>
      <c r="F17">
        <v>1.2556750596382127E-3</v>
      </c>
      <c r="G17">
        <v>5.6725765683758598E-3</v>
      </c>
      <c r="H17">
        <v>3.6156521046063752E-4</v>
      </c>
      <c r="I17" s="39">
        <v>3729</v>
      </c>
      <c r="J17" s="39">
        <v>3962</v>
      </c>
      <c r="K17" s="39">
        <v>881</v>
      </c>
      <c r="L17" s="39">
        <v>13590</v>
      </c>
      <c r="M17" s="43" t="s">
        <v>349</v>
      </c>
      <c r="N17" s="39">
        <v>3072</v>
      </c>
    </row>
    <row r="18" spans="1:14" x14ac:dyDescent="0.35">
      <c r="A18">
        <f t="shared" ca="1" si="0"/>
        <v>1</v>
      </c>
      <c r="B18" t="s">
        <v>8</v>
      </c>
      <c r="C18" s="39">
        <v>2048</v>
      </c>
      <c r="D18">
        <v>1</v>
      </c>
      <c r="E18">
        <v>2.3522874353211765E-3</v>
      </c>
      <c r="F18">
        <v>2.498448675576775E-3</v>
      </c>
      <c r="G18">
        <v>9.6771702545624047E-3</v>
      </c>
      <c r="H18">
        <v>5.0291631416093366E-4</v>
      </c>
      <c r="I18" s="39">
        <v>2120</v>
      </c>
      <c r="J18" s="39">
        <v>1997</v>
      </c>
      <c r="K18" s="39">
        <v>517</v>
      </c>
      <c r="L18" s="39">
        <v>9818</v>
      </c>
      <c r="M18" s="43" t="s">
        <v>350</v>
      </c>
      <c r="N18" s="39">
        <v>6144</v>
      </c>
    </row>
    <row r="19" spans="1:14" x14ac:dyDescent="0.35">
      <c r="A19">
        <f t="shared" ca="1" si="0"/>
        <v>1</v>
      </c>
      <c r="B19" t="s">
        <v>8</v>
      </c>
      <c r="C19" s="39">
        <v>4096</v>
      </c>
      <c r="D19">
        <v>1</v>
      </c>
      <c r="E19">
        <v>5.0188383777674964E-3</v>
      </c>
      <c r="F19">
        <v>4.8641622296433894E-3</v>
      </c>
      <c r="G19">
        <v>2.1202559860279545E-2</v>
      </c>
      <c r="H19">
        <v>9.5833988716805408E-4</v>
      </c>
      <c r="I19" s="39">
        <v>995</v>
      </c>
      <c r="J19" s="39">
        <v>1027</v>
      </c>
      <c r="K19" s="39">
        <v>237</v>
      </c>
      <c r="L19" s="39">
        <v>5183</v>
      </c>
      <c r="M19" s="43" t="s">
        <v>351</v>
      </c>
      <c r="N19" s="39">
        <v>12288</v>
      </c>
    </row>
    <row r="20" spans="1:14" x14ac:dyDescent="0.35">
      <c r="A20">
        <f t="shared" ca="1" si="0"/>
        <v>1</v>
      </c>
      <c r="B20" t="s">
        <v>8</v>
      </c>
      <c r="C20" s="39">
        <v>8192</v>
      </c>
      <c r="D20">
        <v>1</v>
      </c>
      <c r="E20">
        <v>8.9241356810313647E-3</v>
      </c>
      <c r="F20">
        <v>1.076763515088208E-2</v>
      </c>
      <c r="G20">
        <v>3.3917303705094888E-2</v>
      </c>
      <c r="H20">
        <v>1.5078814216983693E-3</v>
      </c>
      <c r="I20" s="39">
        <v>561</v>
      </c>
      <c r="J20" s="39">
        <v>465</v>
      </c>
      <c r="K20" s="39">
        <v>148</v>
      </c>
      <c r="L20" s="39">
        <v>3302</v>
      </c>
      <c r="M20" s="43" t="s">
        <v>352</v>
      </c>
      <c r="N20" s="39">
        <v>24576</v>
      </c>
    </row>
    <row r="21" spans="1:14" x14ac:dyDescent="0.35">
      <c r="A21">
        <f t="shared" ca="1" si="0"/>
        <v>1</v>
      </c>
      <c r="B21" t="s">
        <v>8</v>
      </c>
      <c r="C21" s="39">
        <v>16384</v>
      </c>
      <c r="D21">
        <v>1</v>
      </c>
      <c r="E21">
        <v>1.7183258276920403E-2</v>
      </c>
      <c r="F21">
        <v>1.9627669976949938E-2</v>
      </c>
      <c r="G21">
        <v>6.725587695737946E-2</v>
      </c>
      <c r="H21">
        <v>2.7885050862694288E-3</v>
      </c>
      <c r="I21" s="39">
        <v>291</v>
      </c>
      <c r="J21" s="39">
        <v>255</v>
      </c>
      <c r="K21" s="39">
        <v>75</v>
      </c>
      <c r="L21" s="39">
        <v>1789</v>
      </c>
      <c r="M21" s="43" t="s">
        <v>353</v>
      </c>
      <c r="N21" s="39">
        <v>49152</v>
      </c>
    </row>
    <row r="22" spans="1:14" x14ac:dyDescent="0.35">
      <c r="A22">
        <f t="shared" ca="1" si="0"/>
        <v>1</v>
      </c>
      <c r="B22" t="s">
        <v>8</v>
      </c>
      <c r="C22" s="39">
        <v>32768</v>
      </c>
      <c r="D22">
        <v>1</v>
      </c>
      <c r="E22">
        <v>3.4467679130885685E-2</v>
      </c>
      <c r="F22">
        <v>3.875620498834733E-2</v>
      </c>
      <c r="G22">
        <v>0.13235865551856554</v>
      </c>
      <c r="H22">
        <v>4.3385652312452963E-3</v>
      </c>
      <c r="I22" s="39">
        <v>146</v>
      </c>
      <c r="J22" s="39">
        <v>129</v>
      </c>
      <c r="K22" s="39">
        <v>38</v>
      </c>
      <c r="L22" s="39">
        <v>1151</v>
      </c>
      <c r="M22" s="43" t="s">
        <v>354</v>
      </c>
      <c r="N22" s="39">
        <v>98304</v>
      </c>
    </row>
    <row r="23" spans="1:14" x14ac:dyDescent="0.35">
      <c r="A23">
        <f t="shared" ca="1" si="0"/>
        <v>1</v>
      </c>
      <c r="B23" t="s">
        <v>8</v>
      </c>
      <c r="C23" s="39">
        <v>65536</v>
      </c>
      <c r="D23">
        <v>1</v>
      </c>
      <c r="E23">
        <v>7.0709711512842957E-2</v>
      </c>
      <c r="F23">
        <v>7.7580593777762538E-2</v>
      </c>
      <c r="G23">
        <v>0.26855377920266027</v>
      </c>
      <c r="H23">
        <v>7.7774732476739378E-3</v>
      </c>
      <c r="I23" s="39">
        <v>72</v>
      </c>
      <c r="J23" s="39">
        <v>65</v>
      </c>
      <c r="K23" s="39">
        <v>19</v>
      </c>
      <c r="L23" s="39">
        <v>643</v>
      </c>
      <c r="M23" s="43" t="s">
        <v>355</v>
      </c>
      <c r="N23" s="39">
        <v>196608</v>
      </c>
    </row>
    <row r="24" spans="1:14" x14ac:dyDescent="0.35">
      <c r="A24">
        <f t="shared" ca="1" si="0"/>
        <v>1</v>
      </c>
      <c r="B24" t="s">
        <v>8</v>
      </c>
      <c r="C24" s="39">
        <v>131072</v>
      </c>
      <c r="D24">
        <v>1</v>
      </c>
      <c r="E24">
        <v>0.14461949333826435</v>
      </c>
      <c r="F24">
        <v>0.15700107574887079</v>
      </c>
      <c r="G24">
        <v>0.52254615762351386</v>
      </c>
      <c r="H24">
        <v>1.6581105658553155E-2</v>
      </c>
      <c r="I24" s="39">
        <v>35</v>
      </c>
      <c r="J24" s="39">
        <v>32</v>
      </c>
      <c r="K24" s="39">
        <v>10</v>
      </c>
      <c r="L24" s="39">
        <v>303</v>
      </c>
      <c r="M24" s="43" t="s">
        <v>356</v>
      </c>
      <c r="N24" s="39">
        <v>393216</v>
      </c>
    </row>
    <row r="25" spans="1:14" x14ac:dyDescent="0.35">
      <c r="A25">
        <f t="shared" ca="1" si="0"/>
        <v>1</v>
      </c>
      <c r="B25" t="s">
        <v>8</v>
      </c>
      <c r="C25" s="39">
        <v>262144</v>
      </c>
      <c r="D25">
        <v>1</v>
      </c>
      <c r="E25">
        <v>0.28423415317941825</v>
      </c>
      <c r="F25">
        <v>0.32958586012384694</v>
      </c>
      <c r="G25">
        <v>1.0453853876249233</v>
      </c>
      <c r="H25">
        <v>3.0925745883160553E-2</v>
      </c>
      <c r="I25" s="39">
        <v>18</v>
      </c>
      <c r="J25" s="39">
        <v>16</v>
      </c>
      <c r="K25" s="39">
        <v>5</v>
      </c>
      <c r="L25" s="39">
        <v>162</v>
      </c>
      <c r="M25" s="43" t="s">
        <v>357</v>
      </c>
      <c r="N25" s="39">
        <v>786432</v>
      </c>
    </row>
    <row r="26" spans="1:14" x14ac:dyDescent="0.35">
      <c r="A26">
        <f t="shared" ca="1" si="0"/>
        <v>1</v>
      </c>
      <c r="B26" t="s">
        <v>8</v>
      </c>
      <c r="C26" s="39">
        <v>524288</v>
      </c>
      <c r="D26">
        <v>1</v>
      </c>
      <c r="E26">
        <v>0.57162015873458139</v>
      </c>
      <c r="F26">
        <v>0.62902842262403647</v>
      </c>
      <c r="G26">
        <v>2.0212394809575236</v>
      </c>
      <c r="H26">
        <v>6.222821710291801E-2</v>
      </c>
      <c r="I26" s="39">
        <v>9</v>
      </c>
      <c r="J26" s="39">
        <v>8</v>
      </c>
      <c r="K26" s="39">
        <v>3</v>
      </c>
      <c r="L26" s="39">
        <v>81</v>
      </c>
      <c r="M26" s="43" t="s">
        <v>358</v>
      </c>
      <c r="N26" s="39">
        <v>1572864</v>
      </c>
    </row>
    <row r="27" spans="1:14" x14ac:dyDescent="0.35">
      <c r="A27">
        <f t="shared" ca="1" si="0"/>
        <v>1</v>
      </c>
      <c r="B27" t="s">
        <v>8</v>
      </c>
      <c r="C27" s="39">
        <v>1048576</v>
      </c>
      <c r="D27">
        <v>1</v>
      </c>
      <c r="E27">
        <v>1.440014872624237</v>
      </c>
      <c r="F27">
        <v>1.2996843726238914</v>
      </c>
      <c r="G27">
        <v>3.9267067976222498</v>
      </c>
      <c r="H27">
        <v>0.13415154366587012</v>
      </c>
      <c r="I27" s="39">
        <v>4</v>
      </c>
      <c r="J27" s="39">
        <v>4</v>
      </c>
      <c r="K27" s="39">
        <v>2</v>
      </c>
      <c r="L27" s="39">
        <v>38</v>
      </c>
      <c r="M27" s="43" t="s">
        <v>359</v>
      </c>
      <c r="N27" s="39">
        <v>3145728</v>
      </c>
    </row>
    <row r="28" spans="1:14" x14ac:dyDescent="0.35">
      <c r="A28">
        <f t="shared" ca="1" si="0"/>
        <v>1</v>
      </c>
      <c r="B28" t="s">
        <v>8</v>
      </c>
      <c r="C28" s="39">
        <v>2097152</v>
      </c>
      <c r="D28">
        <v>1</v>
      </c>
      <c r="E28">
        <v>2.3163821142910734</v>
      </c>
      <c r="F28">
        <v>2.5907710476210233</v>
      </c>
      <c r="G28">
        <v>7.9499871476225268</v>
      </c>
      <c r="H28">
        <v>0.27860475131764423</v>
      </c>
      <c r="I28" s="39">
        <v>3</v>
      </c>
      <c r="J28" s="39">
        <v>2</v>
      </c>
      <c r="K28" s="39">
        <v>1</v>
      </c>
      <c r="L28" s="39">
        <v>18</v>
      </c>
      <c r="M28" s="43" t="s">
        <v>360</v>
      </c>
      <c r="N28" s="39">
        <v>6291456</v>
      </c>
    </row>
    <row r="29" spans="1:14" x14ac:dyDescent="0.35">
      <c r="I29" s="39"/>
      <c r="J29" s="39"/>
      <c r="K29" s="39"/>
      <c r="L29" s="39"/>
    </row>
    <row r="30" spans="1:14" x14ac:dyDescent="0.35">
      <c r="N30">
        <f ca="1">N28/1000000/E28</f>
        <v>2.7160700133127622</v>
      </c>
    </row>
    <row r="31" spans="1:14" x14ac:dyDescent="0.35">
      <c r="I31" s="39"/>
      <c r="J31" s="39"/>
      <c r="K31" s="39"/>
      <c r="L31" s="39"/>
      <c r="M31" s="10" t="s">
        <v>493</v>
      </c>
      <c r="N31" s="39">
        <f ca="1">C28*D28/E28</f>
        <v>905356.67110425408</v>
      </c>
    </row>
    <row r="32" spans="1:14" x14ac:dyDescent="0.35">
      <c r="I32" s="39"/>
      <c r="J32" s="39"/>
      <c r="K32" s="39"/>
      <c r="L32" s="39"/>
      <c r="M32" t="s">
        <v>499</v>
      </c>
    </row>
    <row r="33" spans="1:14" ht="43.5" x14ac:dyDescent="0.35">
      <c r="A33" s="8" t="s">
        <v>2</v>
      </c>
      <c r="B33" s="8" t="s">
        <v>3</v>
      </c>
      <c r="C33" s="8" t="s">
        <v>4</v>
      </c>
      <c r="D33" s="8" t="s">
        <v>5</v>
      </c>
      <c r="E33" s="9" t="str">
        <f ca="1">$E$6</f>
        <v>CSVRead
v0.21(177)</v>
      </c>
      <c r="F33" s="9" t="s">
        <v>336</v>
      </c>
      <c r="G33" s="9" t="s">
        <v>337</v>
      </c>
      <c r="H33" s="9" t="s">
        <v>338</v>
      </c>
      <c r="I33" s="9" t="str" cm="1">
        <f t="array" aca="1" ref="I33:L33" ca="1">"NCalls"&amp;CHAR(10)&amp;E33:H33</f>
        <v>NCalls
CSVRead
v0.21(177)</v>
      </c>
      <c r="J33" s="9" t="str">
        <f ca="1"/>
        <v>NCalls
sdkn104
v1.9</v>
      </c>
      <c r="K33" s="9" t="str">
        <f ca="1"/>
        <v>NCalls
ws_garcia
v3.1.5</v>
      </c>
      <c r="L33" s="41" t="str">
        <f ca="1"/>
        <v>NCalls
CSV.jl
v0.8.5+</v>
      </c>
      <c r="M33" s="8" t="s">
        <v>6</v>
      </c>
      <c r="N33" s="8" t="s">
        <v>7</v>
      </c>
    </row>
    <row r="34" spans="1:14" x14ac:dyDescent="0.35">
      <c r="A34">
        <f ca="1">LEN(B34)</f>
        <v>32</v>
      </c>
      <c r="B34" t="str">
        <f ca="1">REPT("x",32)</f>
        <v>xxxxxxxxxxxxxxxxxxxxxxxxxxxxxxxx</v>
      </c>
      <c r="C34" s="39">
        <v>1</v>
      </c>
      <c r="D34">
        <v>1</v>
      </c>
      <c r="E34">
        <v>3.3200629905742746E-4</v>
      </c>
      <c r="F34">
        <v>1.0992696818611031E-4</v>
      </c>
      <c r="G34">
        <v>1.713417053158919E-3</v>
      </c>
      <c r="H34">
        <v>3.3569167927432401E-4</v>
      </c>
      <c r="I34" s="39">
        <v>14778</v>
      </c>
      <c r="J34" s="39">
        <v>43000</v>
      </c>
      <c r="K34" s="39">
        <v>2908</v>
      </c>
      <c r="L34" s="39">
        <v>14618</v>
      </c>
      <c r="M34" s="39" t="s">
        <v>361</v>
      </c>
      <c r="N34" s="39">
        <v>34</v>
      </c>
    </row>
    <row r="35" spans="1:14" x14ac:dyDescent="0.35">
      <c r="A35">
        <f t="shared" ref="A35:A54" ca="1" si="1">LEN(B35)</f>
        <v>32</v>
      </c>
      <c r="B35" t="str">
        <f t="shared" ref="B35:B54" ca="1" si="2">REPT("x",32)</f>
        <v>xxxxxxxxxxxxxxxxxxxxxxxxxxxxxxxx</v>
      </c>
      <c r="C35" s="39">
        <v>2</v>
      </c>
      <c r="D35">
        <v>1</v>
      </c>
      <c r="E35">
        <v>3.1864687651858814E-4</v>
      </c>
      <c r="F35">
        <v>1.1380596774688702E-4</v>
      </c>
      <c r="G35">
        <v>1.7055853850400722E-3</v>
      </c>
      <c r="H35">
        <v>2.883287981042317E-4</v>
      </c>
      <c r="I35" s="39">
        <v>15385</v>
      </c>
      <c r="J35" s="39">
        <v>41612</v>
      </c>
      <c r="K35" s="39">
        <v>2921</v>
      </c>
      <c r="L35" s="39">
        <v>17015</v>
      </c>
      <c r="M35" s="39" t="s">
        <v>362</v>
      </c>
      <c r="N35" s="39">
        <v>68</v>
      </c>
    </row>
    <row r="36" spans="1:14" x14ac:dyDescent="0.35">
      <c r="A36">
        <f t="shared" ca="1" si="1"/>
        <v>32</v>
      </c>
      <c r="B36" t="str">
        <f t="shared" ca="1" si="2"/>
        <v>xxxxxxxxxxxxxxxxxxxxxxxxxxxxxxxx</v>
      </c>
      <c r="C36" s="39">
        <v>4</v>
      </c>
      <c r="D36">
        <v>1</v>
      </c>
      <c r="E36">
        <v>3.294093417008361E-4</v>
      </c>
      <c r="F36">
        <v>1.1997771571522928E-4</v>
      </c>
      <c r="G36">
        <v>1.7320004568115719E-3</v>
      </c>
      <c r="H36">
        <v>2.7287710069016393E-4</v>
      </c>
      <c r="I36" s="39">
        <v>14892</v>
      </c>
      <c r="J36" s="39">
        <v>39579</v>
      </c>
      <c r="K36" s="39">
        <v>2877</v>
      </c>
      <c r="L36" s="39">
        <v>17910</v>
      </c>
      <c r="M36" s="39" t="s">
        <v>363</v>
      </c>
      <c r="N36" s="39">
        <v>136</v>
      </c>
    </row>
    <row r="37" spans="1:14" x14ac:dyDescent="0.35">
      <c r="A37">
        <f t="shared" ca="1" si="1"/>
        <v>32</v>
      </c>
      <c r="B37" t="str">
        <f t="shared" ca="1" si="2"/>
        <v>xxxxxxxxxxxxxxxxxxxxxxxxxxxxxxxx</v>
      </c>
      <c r="C37" s="39">
        <v>8</v>
      </c>
      <c r="D37">
        <v>1</v>
      </c>
      <c r="E37">
        <v>3.2317131584105164E-4</v>
      </c>
      <c r="F37">
        <v>1.3098094909342575E-4</v>
      </c>
      <c r="G37">
        <v>1.7654618337815341E-3</v>
      </c>
      <c r="H37">
        <v>2.7903575185388597E-4</v>
      </c>
      <c r="I37" s="39">
        <v>15174</v>
      </c>
      <c r="J37" s="39">
        <v>36408</v>
      </c>
      <c r="K37" s="39">
        <v>2822</v>
      </c>
      <c r="L37" s="39">
        <v>17520</v>
      </c>
      <c r="M37" s="39" t="s">
        <v>364</v>
      </c>
      <c r="N37" s="39">
        <v>272</v>
      </c>
    </row>
    <row r="38" spans="1:14" x14ac:dyDescent="0.35">
      <c r="A38">
        <f t="shared" ca="1" si="1"/>
        <v>32</v>
      </c>
      <c r="B38" t="str">
        <f t="shared" ca="1" si="2"/>
        <v>xxxxxxxxxxxxxxxxxxxxxxxxxxxxxxxx</v>
      </c>
      <c r="C38" s="39">
        <v>16</v>
      </c>
      <c r="D38">
        <v>1</v>
      </c>
      <c r="E38">
        <v>3.3470204729999268E-4</v>
      </c>
      <c r="F38">
        <v>1.5279707654309308E-4</v>
      </c>
      <c r="G38">
        <v>1.7776036354180227E-3</v>
      </c>
      <c r="H38">
        <v>2.8818108300094719E-4</v>
      </c>
      <c r="I38" s="39">
        <v>14661</v>
      </c>
      <c r="J38" s="39">
        <v>31418</v>
      </c>
      <c r="K38" s="39">
        <v>2803</v>
      </c>
      <c r="L38" s="39">
        <v>16976</v>
      </c>
      <c r="M38" s="39" t="s">
        <v>365</v>
      </c>
      <c r="N38" s="39">
        <v>544</v>
      </c>
    </row>
    <row r="39" spans="1:14" x14ac:dyDescent="0.35">
      <c r="A39">
        <f t="shared" ca="1" si="1"/>
        <v>32</v>
      </c>
      <c r="B39" t="str">
        <f t="shared" ca="1" si="2"/>
        <v>xxxxxxxxxxxxxxxxxxxxxxxxxxxxxxxx</v>
      </c>
      <c r="C39" s="39">
        <v>32</v>
      </c>
      <c r="D39">
        <v>1</v>
      </c>
      <c r="E39">
        <v>4.3156093631362927E-4</v>
      </c>
      <c r="F39">
        <v>1.9317827044854966E-4</v>
      </c>
      <c r="G39">
        <v>1.8663804704415492E-3</v>
      </c>
      <c r="H39">
        <v>2.8666215752086736E-4</v>
      </c>
      <c r="I39" s="39">
        <v>11418</v>
      </c>
      <c r="J39" s="39">
        <v>25060</v>
      </c>
      <c r="K39" s="39">
        <v>2670</v>
      </c>
      <c r="L39" s="39">
        <v>17064</v>
      </c>
      <c r="M39" s="39" t="s">
        <v>366</v>
      </c>
      <c r="N39" s="39">
        <v>1088</v>
      </c>
    </row>
    <row r="40" spans="1:14" x14ac:dyDescent="0.35">
      <c r="A40">
        <f t="shared" ca="1" si="1"/>
        <v>32</v>
      </c>
      <c r="B40" t="str">
        <f t="shared" ca="1" si="2"/>
        <v>xxxxxxxxxxxxxxxxxxxxxxxxxxxxxxxx</v>
      </c>
      <c r="C40" s="39">
        <v>64</v>
      </c>
      <c r="D40">
        <v>1</v>
      </c>
      <c r="E40">
        <v>4.1059184979855344E-4</v>
      </c>
      <c r="F40">
        <v>2.6894787726191389E-4</v>
      </c>
      <c r="G40">
        <v>2.0595881857498554E-3</v>
      </c>
      <c r="H40">
        <v>2.7280568329317648E-4</v>
      </c>
      <c r="I40" s="39">
        <v>11993</v>
      </c>
      <c r="J40" s="39">
        <v>18163</v>
      </c>
      <c r="K40" s="39">
        <v>2421</v>
      </c>
      <c r="L40" s="39">
        <v>17911</v>
      </c>
      <c r="M40" s="39" t="s">
        <v>367</v>
      </c>
      <c r="N40" s="39">
        <v>2176</v>
      </c>
    </row>
    <row r="41" spans="1:14" x14ac:dyDescent="0.35">
      <c r="A41">
        <f t="shared" ca="1" si="1"/>
        <v>32</v>
      </c>
      <c r="B41" t="str">
        <f t="shared" ca="1" si="2"/>
        <v>xxxxxxxxxxxxxxxxxxxxxxxxxxxxxxxx</v>
      </c>
      <c r="C41" s="39">
        <v>128</v>
      </c>
      <c r="D41">
        <v>1</v>
      </c>
      <c r="E41">
        <v>4.8773732755770375E-4</v>
      </c>
      <c r="F41">
        <v>4.2997074790940466E-4</v>
      </c>
      <c r="G41">
        <v>2.2740901684580451E-3</v>
      </c>
      <c r="H41">
        <v>3.0259473225507146E-4</v>
      </c>
      <c r="I41" s="39">
        <v>10120</v>
      </c>
      <c r="J41" s="39">
        <v>11460</v>
      </c>
      <c r="K41" s="39">
        <v>2193</v>
      </c>
      <c r="L41" s="39">
        <v>16184</v>
      </c>
      <c r="M41" s="39" t="s">
        <v>368</v>
      </c>
      <c r="N41" s="39">
        <v>4352</v>
      </c>
    </row>
    <row r="42" spans="1:14" x14ac:dyDescent="0.35">
      <c r="A42">
        <f t="shared" ca="1" si="1"/>
        <v>32</v>
      </c>
      <c r="B42" t="str">
        <f t="shared" ca="1" si="2"/>
        <v>xxxxxxxxxxxxxxxxxxxxxxxxxxxxxxxx</v>
      </c>
      <c r="C42" s="39">
        <v>256</v>
      </c>
      <c r="D42">
        <v>1</v>
      </c>
      <c r="E42">
        <v>6.8219139981877072E-4</v>
      </c>
      <c r="F42">
        <v>7.5150135240226179E-4</v>
      </c>
      <c r="G42">
        <v>2.9071291033268935E-3</v>
      </c>
      <c r="H42">
        <v>3.9237170693461396E-4</v>
      </c>
      <c r="I42" s="39">
        <v>7262</v>
      </c>
      <c r="J42" s="39">
        <v>6598</v>
      </c>
      <c r="K42" s="39">
        <v>1717</v>
      </c>
      <c r="L42" s="39">
        <v>12540</v>
      </c>
      <c r="M42" s="39" t="s">
        <v>369</v>
      </c>
      <c r="N42" s="39">
        <v>8704</v>
      </c>
    </row>
    <row r="43" spans="1:14" x14ac:dyDescent="0.35">
      <c r="A43">
        <f t="shared" ca="1" si="1"/>
        <v>32</v>
      </c>
      <c r="B43" t="str">
        <f t="shared" ca="1" si="2"/>
        <v>xxxxxxxxxxxxxxxxxxxxxxxxxxxxxxxx</v>
      </c>
      <c r="C43" s="39">
        <v>512</v>
      </c>
      <c r="D43">
        <v>1</v>
      </c>
      <c r="E43">
        <v>9.8918087106310477E-4</v>
      </c>
      <c r="F43">
        <v>1.3912077693327503E-3</v>
      </c>
      <c r="G43">
        <v>4.0588335589594408E-3</v>
      </c>
      <c r="H43">
        <v>4.101060614479474E-4</v>
      </c>
      <c r="I43" s="39">
        <v>5023</v>
      </c>
      <c r="J43" s="39">
        <v>3578</v>
      </c>
      <c r="K43" s="39">
        <v>1230</v>
      </c>
      <c r="L43" s="39">
        <v>12006</v>
      </c>
      <c r="M43" s="39" t="s">
        <v>370</v>
      </c>
      <c r="N43" s="39">
        <v>17408</v>
      </c>
    </row>
    <row r="44" spans="1:14" x14ac:dyDescent="0.35">
      <c r="A44">
        <f t="shared" ca="1" si="1"/>
        <v>32</v>
      </c>
      <c r="B44" t="str">
        <f t="shared" ca="1" si="2"/>
        <v>xxxxxxxxxxxxxxxxxxxxxxxxxxxxxxxx</v>
      </c>
      <c r="C44" s="39">
        <v>1024</v>
      </c>
      <c r="D44">
        <v>1</v>
      </c>
      <c r="E44">
        <v>1.6638657602739031E-3</v>
      </c>
      <c r="F44">
        <v>2.7111460479141186E-3</v>
      </c>
      <c r="G44">
        <v>6.8948175550343372E-3</v>
      </c>
      <c r="H44">
        <v>5.1902326758516807E-4</v>
      </c>
      <c r="I44" s="39">
        <v>2994</v>
      </c>
      <c r="J44" s="39">
        <v>1840</v>
      </c>
      <c r="K44" s="39">
        <v>725</v>
      </c>
      <c r="L44" s="39">
        <v>9517</v>
      </c>
      <c r="M44" s="39" t="s">
        <v>371</v>
      </c>
      <c r="N44" s="39">
        <v>34816</v>
      </c>
    </row>
    <row r="45" spans="1:14" x14ac:dyDescent="0.35">
      <c r="A45">
        <f t="shared" ca="1" si="1"/>
        <v>32</v>
      </c>
      <c r="B45" t="str">
        <f t="shared" ca="1" si="2"/>
        <v>xxxxxxxxxxxxxxxxxxxxxxxxxxxxxxxx</v>
      </c>
      <c r="C45" s="39">
        <v>2048</v>
      </c>
      <c r="D45">
        <v>1</v>
      </c>
      <c r="E45">
        <v>2.9713548263838067E-3</v>
      </c>
      <c r="F45">
        <v>5.2732984678873227E-3</v>
      </c>
      <c r="G45">
        <v>1.1051053584262978E-2</v>
      </c>
      <c r="H45">
        <v>7.0998000222350038E-4</v>
      </c>
      <c r="I45" s="39">
        <v>1680</v>
      </c>
      <c r="J45" s="39">
        <v>948</v>
      </c>
      <c r="K45" s="39">
        <v>453</v>
      </c>
      <c r="L45" s="39">
        <v>6980</v>
      </c>
      <c r="M45" s="39" t="s">
        <v>372</v>
      </c>
      <c r="N45" s="39">
        <v>69632</v>
      </c>
    </row>
    <row r="46" spans="1:14" x14ac:dyDescent="0.35">
      <c r="A46">
        <f t="shared" ca="1" si="1"/>
        <v>32</v>
      </c>
      <c r="B46" t="str">
        <f t="shared" ca="1" si="2"/>
        <v>xxxxxxxxxxxxxxxxxxxxxxxxxxxxxxxx</v>
      </c>
      <c r="C46" s="39">
        <v>4096</v>
      </c>
      <c r="D46">
        <v>1</v>
      </c>
      <c r="E46">
        <v>5.8046030246969227E-3</v>
      </c>
      <c r="F46">
        <v>1.1403861747017784E-2</v>
      </c>
      <c r="G46">
        <v>2.1483375950191522E-2</v>
      </c>
      <c r="H46">
        <v>1.1205351606238497E-3</v>
      </c>
      <c r="I46" s="39">
        <v>861</v>
      </c>
      <c r="J46" s="39">
        <v>439</v>
      </c>
      <c r="K46" s="39">
        <v>233</v>
      </c>
      <c r="L46" s="39">
        <v>4437</v>
      </c>
      <c r="M46" s="39" t="s">
        <v>373</v>
      </c>
      <c r="N46" s="39">
        <v>139264</v>
      </c>
    </row>
    <row r="47" spans="1:14" x14ac:dyDescent="0.35">
      <c r="A47">
        <f t="shared" ca="1" si="1"/>
        <v>32</v>
      </c>
      <c r="B47" t="str">
        <f t="shared" ca="1" si="2"/>
        <v>xxxxxxxxxxxxxxxxxxxxxxxxxxxxxxxx</v>
      </c>
      <c r="C47" s="39">
        <v>8192</v>
      </c>
      <c r="D47">
        <v>1</v>
      </c>
      <c r="E47">
        <v>1.1589145077712332E-2</v>
      </c>
      <c r="F47">
        <v>2.1643140697591778E-2</v>
      </c>
      <c r="G47">
        <v>3.6824343947544122E-2</v>
      </c>
      <c r="H47">
        <v>2.2167586706851173E-3</v>
      </c>
      <c r="I47" s="39">
        <v>432</v>
      </c>
      <c r="J47" s="39">
        <v>231</v>
      </c>
      <c r="K47" s="39">
        <v>136</v>
      </c>
      <c r="L47" s="39">
        <v>2250</v>
      </c>
      <c r="M47" s="39" t="s">
        <v>374</v>
      </c>
      <c r="N47" s="39">
        <v>278528</v>
      </c>
    </row>
    <row r="48" spans="1:14" x14ac:dyDescent="0.35">
      <c r="A48">
        <f t="shared" ca="1" si="1"/>
        <v>32</v>
      </c>
      <c r="B48" t="str">
        <f t="shared" ca="1" si="2"/>
        <v>xxxxxxxxxxxxxxxxxxxxxxxxxxxxxxxx</v>
      </c>
      <c r="C48" s="39">
        <v>16384</v>
      </c>
      <c r="D48">
        <v>1</v>
      </c>
      <c r="E48">
        <v>2.4917945136438562E-2</v>
      </c>
      <c r="F48">
        <v>4.4906552088321665E-2</v>
      </c>
      <c r="G48">
        <v>7.9504447624063015E-2</v>
      </c>
      <c r="H48">
        <v>4.2835276355438151E-3</v>
      </c>
      <c r="I48" s="39">
        <v>201</v>
      </c>
      <c r="J48" s="39">
        <v>112</v>
      </c>
      <c r="K48" s="39">
        <v>63</v>
      </c>
      <c r="L48" s="39">
        <v>1166</v>
      </c>
      <c r="M48" s="39" t="s">
        <v>375</v>
      </c>
      <c r="N48" s="39">
        <v>557056</v>
      </c>
    </row>
    <row r="49" spans="1:14" x14ac:dyDescent="0.35">
      <c r="A49">
        <f t="shared" ca="1" si="1"/>
        <v>32</v>
      </c>
      <c r="B49" t="str">
        <f t="shared" ca="1" si="2"/>
        <v>xxxxxxxxxxxxxxxxxxxxxxxxxxxxxxxx</v>
      </c>
      <c r="C49" s="39">
        <v>32768</v>
      </c>
      <c r="D49">
        <v>1</v>
      </c>
      <c r="E49">
        <v>5.7707606244757466E-2</v>
      </c>
      <c r="F49">
        <v>9.1304280351320558E-2</v>
      </c>
      <c r="G49">
        <v>0.14321034762400658</v>
      </c>
      <c r="H49">
        <v>7.601550060995583E-3</v>
      </c>
      <c r="I49" s="39">
        <v>87</v>
      </c>
      <c r="J49" s="39">
        <v>55</v>
      </c>
      <c r="K49" s="39">
        <v>35</v>
      </c>
      <c r="L49" s="39">
        <v>658</v>
      </c>
      <c r="M49" s="39" t="s">
        <v>376</v>
      </c>
      <c r="N49" s="39">
        <v>1114112</v>
      </c>
    </row>
    <row r="50" spans="1:14" x14ac:dyDescent="0.35">
      <c r="A50">
        <f t="shared" ca="1" si="1"/>
        <v>32</v>
      </c>
      <c r="B50" t="str">
        <f t="shared" ca="1" si="2"/>
        <v>xxxxxxxxxxxxxxxxxxxxxxxxxxxxxxxx</v>
      </c>
      <c r="C50" s="39">
        <v>65536</v>
      </c>
      <c r="D50">
        <v>1</v>
      </c>
      <c r="E50">
        <v>0.10665169762392664</v>
      </c>
      <c r="F50">
        <v>0.18826441429066135</v>
      </c>
      <c r="G50">
        <v>0.28599595873498157</v>
      </c>
      <c r="H50">
        <v>1.419819307854546E-2</v>
      </c>
      <c r="I50" s="39">
        <v>48</v>
      </c>
      <c r="J50" s="39">
        <v>27</v>
      </c>
      <c r="K50" s="39">
        <v>18</v>
      </c>
      <c r="L50" s="39">
        <v>352</v>
      </c>
      <c r="M50" s="39" t="s">
        <v>377</v>
      </c>
      <c r="N50" s="39">
        <v>2228224</v>
      </c>
    </row>
    <row r="51" spans="1:14" x14ac:dyDescent="0.35">
      <c r="A51">
        <f t="shared" ca="1" si="1"/>
        <v>32</v>
      </c>
      <c r="B51" t="str">
        <f t="shared" ca="1" si="2"/>
        <v>xxxxxxxxxxxxxxxxxxxxxxxxxxxxxxxx</v>
      </c>
      <c r="C51" s="39">
        <v>131072</v>
      </c>
      <c r="D51">
        <v>1</v>
      </c>
      <c r="E51">
        <v>0.21282821012396866</v>
      </c>
      <c r="F51">
        <v>0.37410804762385824</v>
      </c>
      <c r="G51">
        <v>0.56103973651286609</v>
      </c>
      <c r="H51">
        <v>2.8890200016806134E-2</v>
      </c>
      <c r="I51" s="39">
        <v>24</v>
      </c>
      <c r="J51" s="39">
        <v>14</v>
      </c>
      <c r="K51" s="39">
        <v>9</v>
      </c>
      <c r="L51" s="39">
        <v>174</v>
      </c>
      <c r="M51" s="39" t="s">
        <v>378</v>
      </c>
      <c r="N51" s="39">
        <v>4456448</v>
      </c>
    </row>
    <row r="52" spans="1:14" x14ac:dyDescent="0.35">
      <c r="A52">
        <f t="shared" ca="1" si="1"/>
        <v>32</v>
      </c>
      <c r="B52" t="str">
        <f t="shared" ca="1" si="2"/>
        <v>xxxxxxxxxxxxxxxxxxxxxxxxxxxxxxxx</v>
      </c>
      <c r="C52" s="39">
        <v>262144</v>
      </c>
      <c r="D52">
        <v>1</v>
      </c>
      <c r="E52">
        <v>0.43222746429036368</v>
      </c>
      <c r="F52">
        <v>0.75690580476723335</v>
      </c>
      <c r="G52">
        <v>1.1585378876253563</v>
      </c>
      <c r="H52">
        <v>6.1371696311446414E-2</v>
      </c>
      <c r="I52" s="39">
        <v>12</v>
      </c>
      <c r="J52" s="39">
        <v>7</v>
      </c>
      <c r="K52" s="39">
        <v>5</v>
      </c>
      <c r="L52" s="39">
        <v>82</v>
      </c>
      <c r="M52" s="39" t="s">
        <v>379</v>
      </c>
      <c r="N52" s="39">
        <v>8912896</v>
      </c>
    </row>
    <row r="53" spans="1:14" x14ac:dyDescent="0.35">
      <c r="A53">
        <f t="shared" ca="1" si="1"/>
        <v>32</v>
      </c>
      <c r="B53" t="str">
        <f t="shared" ca="1" si="2"/>
        <v>xxxxxxxxxxxxxxxxxxxxxxxxxxxxxxxx</v>
      </c>
      <c r="C53" s="39">
        <v>524288</v>
      </c>
      <c r="D53">
        <v>1</v>
      </c>
      <c r="E53">
        <v>0.8807165976232294</v>
      </c>
      <c r="F53">
        <v>1.4879698976226101</v>
      </c>
      <c r="G53">
        <v>2.2356381476257026</v>
      </c>
      <c r="H53">
        <v>0.11159364927703548</v>
      </c>
      <c r="I53" s="39">
        <v>6</v>
      </c>
      <c r="J53" s="39">
        <v>4</v>
      </c>
      <c r="K53" s="39">
        <v>3</v>
      </c>
      <c r="L53" s="39">
        <v>45</v>
      </c>
      <c r="M53" s="39" t="s">
        <v>380</v>
      </c>
      <c r="N53" s="39">
        <v>17825792</v>
      </c>
    </row>
    <row r="54" spans="1:14" x14ac:dyDescent="0.35">
      <c r="A54">
        <f t="shared" ca="1" si="1"/>
        <v>32</v>
      </c>
      <c r="B54" t="str">
        <f t="shared" ca="1" si="2"/>
        <v>xxxxxxxxxxxxxxxxxxxxxxxxxxxxxxxx</v>
      </c>
      <c r="C54" s="39">
        <v>1048576</v>
      </c>
      <c r="D54">
        <v>1</v>
      </c>
      <c r="E54">
        <v>1.7899181142911924</v>
      </c>
      <c r="F54">
        <v>3.0425284976233562</v>
      </c>
      <c r="G54">
        <v>4.7065071476215268</v>
      </c>
      <c r="H54">
        <v>0.24123174213548623</v>
      </c>
      <c r="I54" s="39">
        <v>3</v>
      </c>
      <c r="J54" s="39">
        <v>2</v>
      </c>
      <c r="K54" s="39">
        <v>2</v>
      </c>
      <c r="L54" s="39">
        <v>21</v>
      </c>
      <c r="M54" s="39" t="s">
        <v>381</v>
      </c>
      <c r="N54" s="39">
        <v>35651584</v>
      </c>
    </row>
    <row r="55" spans="1:14" x14ac:dyDescent="0.35">
      <c r="C55" s="39"/>
      <c r="I55" s="39"/>
      <c r="J55" s="39"/>
      <c r="K55" s="39"/>
      <c r="L55" s="39"/>
    </row>
    <row r="56" spans="1:14" x14ac:dyDescent="0.35">
      <c r="I56" s="39"/>
      <c r="J56" s="39"/>
      <c r="K56" s="39"/>
      <c r="L56" s="39"/>
      <c r="N56">
        <f ca="1">N54/1000000/E54</f>
        <v>19.917997206323612</v>
      </c>
    </row>
    <row r="57" spans="1:14" x14ac:dyDescent="0.35">
      <c r="I57" s="39"/>
      <c r="J57" s="39"/>
      <c r="K57" s="39"/>
      <c r="L57" s="39"/>
      <c r="N57" s="39">
        <f ca="1">C54*D54/E54</f>
        <v>585823.44724481215</v>
      </c>
    </row>
    <row r="58" spans="1:14" x14ac:dyDescent="0.35">
      <c r="I58" s="39"/>
      <c r="J58" s="39"/>
      <c r="K58" s="39"/>
      <c r="L58" s="39"/>
      <c r="M58" s="10" t="s">
        <v>492</v>
      </c>
    </row>
    <row r="59" spans="1:14" x14ac:dyDescent="0.35">
      <c r="I59" s="39"/>
      <c r="J59" s="39"/>
      <c r="K59" s="39"/>
      <c r="L59" s="39"/>
      <c r="M59" t="s">
        <v>500</v>
      </c>
    </row>
    <row r="60" spans="1:14" ht="43.5" x14ac:dyDescent="0.35">
      <c r="A60" s="8" t="s">
        <v>2</v>
      </c>
      <c r="B60" s="8" t="s">
        <v>3</v>
      </c>
      <c r="C60" s="8" t="s">
        <v>4</v>
      </c>
      <c r="D60" s="8" t="s">
        <v>5</v>
      </c>
      <c r="E60" s="9" t="str">
        <f ca="1">$E$6</f>
        <v>CSVRead
v0.21(177)</v>
      </c>
      <c r="F60" s="9" t="s">
        <v>336</v>
      </c>
      <c r="G60" s="9" t="s">
        <v>337</v>
      </c>
      <c r="H60" s="9" t="s">
        <v>338</v>
      </c>
      <c r="I60" s="9" t="str" cm="1">
        <f t="array" aca="1" ref="I60:L60" ca="1">"NCalls"&amp;CHAR(10)&amp;E60:H60</f>
        <v>NCalls
CSVRead
v0.21(177)</v>
      </c>
      <c r="J60" s="9" t="str">
        <f ca="1"/>
        <v>NCalls
sdkn104
v1.9</v>
      </c>
      <c r="K60" s="9" t="str">
        <f ca="1"/>
        <v>NCalls
ws_garcia
v3.1.5</v>
      </c>
      <c r="L60" s="41" t="str">
        <f ca="1"/>
        <v>NCalls
CSV.jl
v0.8.5+</v>
      </c>
      <c r="M60" s="8" t="s">
        <v>6</v>
      </c>
      <c r="N60" s="8" t="s">
        <v>7</v>
      </c>
    </row>
    <row r="61" spans="1:14" x14ac:dyDescent="0.35">
      <c r="A61">
        <f ca="1">LEN(B61)</f>
        <v>20</v>
      </c>
      <c r="B61" t="str">
        <f ca="1">"""xxxxxxxx"&amp;CHAR(13)&amp;CHAR(10)&amp;"yyyyyyyy"""</f>
        <v>"xxxxxxxx_x000D_
yyyyyyyy"</v>
      </c>
      <c r="C61" s="39">
        <v>1</v>
      </c>
      <c r="D61">
        <v>1</v>
      </c>
      <c r="E61">
        <v>3.5743380079167813E-4</v>
      </c>
      <c r="F61">
        <v>1.1731995395294946E-4</v>
      </c>
      <c r="G61">
        <v>2.4440879963649122E-3</v>
      </c>
      <c r="H61">
        <v>2.6345895092404339E-4</v>
      </c>
      <c r="I61" s="39">
        <v>13745</v>
      </c>
      <c r="J61" s="39">
        <v>40430</v>
      </c>
      <c r="K61" s="39">
        <v>2041</v>
      </c>
      <c r="L61" s="39">
        <v>18550</v>
      </c>
      <c r="M61" s="39" t="s">
        <v>382</v>
      </c>
      <c r="N61" s="39">
        <v>26</v>
      </c>
    </row>
    <row r="62" spans="1:14" x14ac:dyDescent="0.35">
      <c r="A62">
        <f t="shared" ref="A62:A81" ca="1" si="3">LEN(B62)</f>
        <v>20</v>
      </c>
      <c r="B62" t="str">
        <f t="shared" ref="B62:B81" ca="1" si="4">"""xxxxxxxx"&amp;CHAR(13)&amp;CHAR(10)&amp;"yyyyyyyy"""</f>
        <v>"xxxxxxxx_x000D_
yyyyyyyy"</v>
      </c>
      <c r="C62" s="39">
        <v>2</v>
      </c>
      <c r="D62">
        <v>1</v>
      </c>
      <c r="E62">
        <v>4.9357934765516742E-4</v>
      </c>
      <c r="F62">
        <v>1.2950482158730425E-4</v>
      </c>
      <c r="G62">
        <v>2.5412377921110872E-3</v>
      </c>
      <c r="H62">
        <v>2.4744184764347455E-4</v>
      </c>
      <c r="I62" s="39">
        <v>10002</v>
      </c>
      <c r="J62" s="39">
        <v>36804</v>
      </c>
      <c r="K62" s="39">
        <v>1963</v>
      </c>
      <c r="L62" s="39">
        <v>19701</v>
      </c>
      <c r="M62" s="39" t="s">
        <v>383</v>
      </c>
      <c r="N62" s="39">
        <v>52</v>
      </c>
    </row>
    <row r="63" spans="1:14" x14ac:dyDescent="0.35">
      <c r="A63">
        <f t="shared" ca="1" si="3"/>
        <v>20</v>
      </c>
      <c r="B63" t="str">
        <f t="shared" ca="1" si="4"/>
        <v>"xxxxxxxx_x000D_
yyyyyyyy"</v>
      </c>
      <c r="C63" s="39">
        <v>4</v>
      </c>
      <c r="D63">
        <v>1</v>
      </c>
      <c r="E63">
        <v>4.5640841992813057E-4</v>
      </c>
      <c r="F63">
        <v>1.3742195761127051E-4</v>
      </c>
      <c r="G63">
        <v>2.1812571603083818E-3</v>
      </c>
      <c r="H63">
        <v>2.4637710236636136E-4</v>
      </c>
      <c r="I63" s="39">
        <v>10805</v>
      </c>
      <c r="J63" s="39">
        <v>34777</v>
      </c>
      <c r="K63" s="39">
        <v>2286</v>
      </c>
      <c r="L63" s="39">
        <v>19784</v>
      </c>
      <c r="M63" s="39" t="s">
        <v>384</v>
      </c>
      <c r="N63" s="39">
        <v>104</v>
      </c>
    </row>
    <row r="64" spans="1:14" x14ac:dyDescent="0.35">
      <c r="A64">
        <f t="shared" ca="1" si="3"/>
        <v>20</v>
      </c>
      <c r="B64" t="str">
        <f t="shared" ca="1" si="4"/>
        <v>"xxxxxxxx_x000D_
yyyyyyyy"</v>
      </c>
      <c r="C64" s="39">
        <v>8</v>
      </c>
      <c r="D64">
        <v>1</v>
      </c>
      <c r="E64">
        <v>3.9951305419498411E-4</v>
      </c>
      <c r="F64">
        <v>1.6665780357856086E-4</v>
      </c>
      <c r="G64">
        <v>2.2296518260554502E-3</v>
      </c>
      <c r="H64">
        <v>2.5653990847252493E-4</v>
      </c>
      <c r="I64" s="39">
        <v>12320</v>
      </c>
      <c r="J64" s="39">
        <v>28901</v>
      </c>
      <c r="K64" s="39">
        <v>2237</v>
      </c>
      <c r="L64" s="39">
        <v>19023</v>
      </c>
      <c r="M64" s="39" t="s">
        <v>385</v>
      </c>
      <c r="N64" s="39">
        <v>208</v>
      </c>
    </row>
    <row r="65" spans="1:14" x14ac:dyDescent="0.35">
      <c r="A65">
        <f t="shared" ca="1" si="3"/>
        <v>20</v>
      </c>
      <c r="B65" t="str">
        <f t="shared" ca="1" si="4"/>
        <v>"xxxxxxxx_x000D_
yyyyyyyy"</v>
      </c>
      <c r="C65" s="39">
        <v>16</v>
      </c>
      <c r="D65">
        <v>1</v>
      </c>
      <c r="E65">
        <v>3.7791138821763082E-4</v>
      </c>
      <c r="F65">
        <v>1.8522793742201408E-4</v>
      </c>
      <c r="G65">
        <v>2.4470671038826198E-3</v>
      </c>
      <c r="H65">
        <v>2.5737461382014287E-4</v>
      </c>
      <c r="I65" s="39">
        <v>13012</v>
      </c>
      <c r="J65" s="39">
        <v>26099</v>
      </c>
      <c r="K65" s="39">
        <v>2038</v>
      </c>
      <c r="L65" s="39">
        <v>18959</v>
      </c>
      <c r="M65" s="39" t="s">
        <v>386</v>
      </c>
      <c r="N65" s="39">
        <v>416</v>
      </c>
    </row>
    <row r="66" spans="1:14" x14ac:dyDescent="0.35">
      <c r="A66">
        <f t="shared" ca="1" si="3"/>
        <v>20</v>
      </c>
      <c r="B66" t="str">
        <f t="shared" ca="1" si="4"/>
        <v>"xxxxxxxx_x000D_
yyyyyyyy"</v>
      </c>
      <c r="C66" s="39">
        <v>32</v>
      </c>
      <c r="D66">
        <v>1</v>
      </c>
      <c r="E66">
        <v>4.350045663603054E-4</v>
      </c>
      <c r="F66">
        <v>2.6137029359371024E-4</v>
      </c>
      <c r="G66">
        <v>3.0549592519060016E-3</v>
      </c>
      <c r="H66">
        <v>2.799344834331567E-4</v>
      </c>
      <c r="I66" s="39">
        <v>11329</v>
      </c>
      <c r="J66" s="39">
        <v>18677</v>
      </c>
      <c r="K66" s="39">
        <v>1634</v>
      </c>
      <c r="L66" s="39">
        <v>17465</v>
      </c>
      <c r="M66" s="39" t="s">
        <v>387</v>
      </c>
      <c r="N66" s="39">
        <v>832</v>
      </c>
    </row>
    <row r="67" spans="1:14" x14ac:dyDescent="0.35">
      <c r="A67">
        <f t="shared" ca="1" si="3"/>
        <v>20</v>
      </c>
      <c r="B67" t="str">
        <f t="shared" ca="1" si="4"/>
        <v>"xxxxxxxx_x000D_
yyyyyyyy"</v>
      </c>
      <c r="C67" s="39">
        <v>64</v>
      </c>
      <c r="D67">
        <v>1</v>
      </c>
      <c r="E67">
        <v>5.4850727779541942E-4</v>
      </c>
      <c r="F67">
        <v>3.9890403508775665E-4</v>
      </c>
      <c r="G67">
        <v>4.2864150059740728E-3</v>
      </c>
      <c r="H67">
        <v>2.746885997742726E-4</v>
      </c>
      <c r="I67" s="39">
        <v>9012</v>
      </c>
      <c r="J67" s="39">
        <v>12338</v>
      </c>
      <c r="K67" s="39">
        <v>1165</v>
      </c>
      <c r="L67" s="39">
        <v>17791</v>
      </c>
      <c r="M67" s="39" t="s">
        <v>388</v>
      </c>
      <c r="N67" s="39">
        <v>1664</v>
      </c>
    </row>
    <row r="68" spans="1:14" x14ac:dyDescent="0.35">
      <c r="A68">
        <f t="shared" ca="1" si="3"/>
        <v>20</v>
      </c>
      <c r="B68" t="str">
        <f t="shared" ca="1" si="4"/>
        <v>"xxxxxxxx_x000D_
yyyyyyyy"</v>
      </c>
      <c r="C68" s="39">
        <v>128</v>
      </c>
      <c r="D68">
        <v>1</v>
      </c>
      <c r="E68">
        <v>7.0668573892968391E-4</v>
      </c>
      <c r="F68">
        <v>7.0980563030214575E-4</v>
      </c>
      <c r="G68">
        <v>6.6796624635731706E-3</v>
      </c>
      <c r="H68">
        <v>2.8505687915794854E-4</v>
      </c>
      <c r="I68" s="39">
        <v>7013</v>
      </c>
      <c r="J68" s="39">
        <v>6982</v>
      </c>
      <c r="K68" s="39">
        <v>748</v>
      </c>
      <c r="L68" s="39">
        <v>17158</v>
      </c>
      <c r="M68" s="39" t="s">
        <v>389</v>
      </c>
      <c r="N68" s="39">
        <v>3328</v>
      </c>
    </row>
    <row r="69" spans="1:14" x14ac:dyDescent="0.35">
      <c r="A69">
        <f t="shared" ca="1" si="3"/>
        <v>20</v>
      </c>
      <c r="B69" t="str">
        <f t="shared" ca="1" si="4"/>
        <v>"xxxxxxxx_x000D_
yyyyyyyy"</v>
      </c>
      <c r="C69" s="39">
        <v>256</v>
      </c>
      <c r="D69">
        <v>1</v>
      </c>
      <c r="E69">
        <v>1.0655110537951154E-3</v>
      </c>
      <c r="F69">
        <v>1.2201573124970431E-3</v>
      </c>
      <c r="G69">
        <v>1.1705753947187694E-2</v>
      </c>
      <c r="H69">
        <v>3.1940174478963272E-4</v>
      </c>
      <c r="I69" s="39">
        <v>4665</v>
      </c>
      <c r="J69" s="39">
        <v>4077</v>
      </c>
      <c r="K69" s="39">
        <v>427</v>
      </c>
      <c r="L69" s="39">
        <v>15349</v>
      </c>
      <c r="M69" s="39" t="s">
        <v>390</v>
      </c>
      <c r="N69" s="39">
        <v>6656</v>
      </c>
    </row>
    <row r="70" spans="1:14" x14ac:dyDescent="0.35">
      <c r="A70">
        <f t="shared" ca="1" si="3"/>
        <v>20</v>
      </c>
      <c r="B70" t="str">
        <f t="shared" ca="1" si="4"/>
        <v>"xxxxxxxx_x000D_
yyyyyyyy"</v>
      </c>
      <c r="C70" s="39">
        <v>512</v>
      </c>
      <c r="D70">
        <v>1</v>
      </c>
      <c r="E70">
        <v>1.8040986377564864E-3</v>
      </c>
      <c r="F70">
        <v>2.3658532691608076E-3</v>
      </c>
      <c r="G70">
        <v>2.0295769486363798E-2</v>
      </c>
      <c r="H70">
        <v>4.4935305600875427E-4</v>
      </c>
      <c r="I70" s="39">
        <v>2762</v>
      </c>
      <c r="J70" s="39">
        <v>2108</v>
      </c>
      <c r="K70" s="39">
        <v>247</v>
      </c>
      <c r="L70" s="39">
        <v>10972</v>
      </c>
      <c r="M70" s="39" t="s">
        <v>391</v>
      </c>
      <c r="N70" s="39">
        <v>13312</v>
      </c>
    </row>
    <row r="71" spans="1:14" x14ac:dyDescent="0.35">
      <c r="A71">
        <f t="shared" ca="1" si="3"/>
        <v>20</v>
      </c>
      <c r="B71" t="str">
        <f t="shared" ca="1" si="4"/>
        <v>"xxxxxxxx_x000D_
yyyyyyyy"</v>
      </c>
      <c r="C71" s="39">
        <v>1024</v>
      </c>
      <c r="D71">
        <v>1</v>
      </c>
      <c r="E71">
        <v>3.2285567443100811E-3</v>
      </c>
      <c r="F71">
        <v>4.5628953865575212E-3</v>
      </c>
      <c r="G71">
        <v>3.7968939290677524E-2</v>
      </c>
      <c r="H71">
        <v>6.0155035956231478E-4</v>
      </c>
      <c r="I71" s="39">
        <v>1546</v>
      </c>
      <c r="J71" s="39">
        <v>1095</v>
      </c>
      <c r="K71" s="39">
        <v>132</v>
      </c>
      <c r="L71" s="39">
        <v>8225</v>
      </c>
      <c r="M71" s="39" t="s">
        <v>392</v>
      </c>
      <c r="N71" s="39">
        <v>26624</v>
      </c>
    </row>
    <row r="72" spans="1:14" x14ac:dyDescent="0.35">
      <c r="A72">
        <f t="shared" ca="1" si="3"/>
        <v>20</v>
      </c>
      <c r="B72" t="str">
        <f t="shared" ca="1" si="4"/>
        <v>"xxxxxxxx_x000D_
yyyyyyyy"</v>
      </c>
      <c r="C72" s="39">
        <v>2048</v>
      </c>
      <c r="D72">
        <v>1</v>
      </c>
      <c r="E72">
        <v>6.303113702185054E-3</v>
      </c>
      <c r="F72">
        <v>9.5493346469017557E-3</v>
      </c>
      <c r="G72">
        <v>9.9411047623961787E-2</v>
      </c>
      <c r="H72">
        <v>7.5817361788379676E-4</v>
      </c>
      <c r="I72" s="39">
        <v>793</v>
      </c>
      <c r="J72" s="39">
        <v>524</v>
      </c>
      <c r="K72" s="39">
        <v>51</v>
      </c>
      <c r="L72" s="39">
        <v>6540</v>
      </c>
      <c r="M72" s="39" t="s">
        <v>393</v>
      </c>
      <c r="N72" s="39">
        <v>53248</v>
      </c>
    </row>
    <row r="73" spans="1:14" x14ac:dyDescent="0.35">
      <c r="A73">
        <f t="shared" ca="1" si="3"/>
        <v>20</v>
      </c>
      <c r="B73" t="str">
        <f t="shared" ca="1" si="4"/>
        <v>"xxxxxxxx_x000D_
yyyyyyyy"</v>
      </c>
      <c r="C73" s="39">
        <v>4096</v>
      </c>
      <c r="D73">
        <v>1</v>
      </c>
      <c r="E73">
        <v>1.2931107572325134E-2</v>
      </c>
      <c r="F73">
        <v>2.136563608556756E-2</v>
      </c>
      <c r="G73">
        <v>0.15615294762414045</v>
      </c>
      <c r="H73">
        <v>1.1480797952694718E-3</v>
      </c>
      <c r="I73" s="39">
        <v>387</v>
      </c>
      <c r="J73" s="39">
        <v>234</v>
      </c>
      <c r="K73" s="39">
        <v>33</v>
      </c>
      <c r="L73" s="39">
        <v>4332</v>
      </c>
      <c r="M73" s="39" t="s">
        <v>394</v>
      </c>
      <c r="N73" s="39">
        <v>106496</v>
      </c>
    </row>
    <row r="74" spans="1:14" x14ac:dyDescent="0.35">
      <c r="A74">
        <f t="shared" ca="1" si="3"/>
        <v>20</v>
      </c>
      <c r="B74" t="str">
        <f t="shared" ca="1" si="4"/>
        <v>"xxxxxxxx_x000D_
yyyyyyyy"</v>
      </c>
      <c r="C74" s="39">
        <v>8192</v>
      </c>
      <c r="D74">
        <v>1</v>
      </c>
      <c r="E74">
        <v>2.5390346101162704E-2</v>
      </c>
      <c r="F74">
        <v>3.8835628244122213E-2</v>
      </c>
      <c r="G74">
        <v>0.28658656429075319</v>
      </c>
      <c r="H74">
        <v>2.849158760493437E-3</v>
      </c>
      <c r="I74" s="39">
        <v>197</v>
      </c>
      <c r="J74" s="39">
        <v>129</v>
      </c>
      <c r="K74" s="39">
        <v>18</v>
      </c>
      <c r="L74" s="39">
        <v>1751</v>
      </c>
      <c r="M74" s="39" t="s">
        <v>395</v>
      </c>
      <c r="N74" s="39">
        <v>212992</v>
      </c>
    </row>
    <row r="75" spans="1:14" x14ac:dyDescent="0.35">
      <c r="A75">
        <f t="shared" ca="1" si="3"/>
        <v>20</v>
      </c>
      <c r="B75" t="str">
        <f t="shared" ca="1" si="4"/>
        <v>"xxxxxxxx_x000D_
yyyyyyyy"</v>
      </c>
      <c r="C75" s="39">
        <v>16384</v>
      </c>
      <c r="D75">
        <v>1</v>
      </c>
      <c r="E75">
        <v>4.8678406847248779E-2</v>
      </c>
      <c r="F75">
        <v>7.489702225087462E-2</v>
      </c>
      <c r="G75">
        <v>0.57715091429079579</v>
      </c>
      <c r="H75">
        <v>4.6737224799222078E-3</v>
      </c>
      <c r="I75" s="39">
        <v>103</v>
      </c>
      <c r="J75" s="39">
        <v>67</v>
      </c>
      <c r="K75" s="39">
        <v>9</v>
      </c>
      <c r="L75" s="39">
        <v>1069</v>
      </c>
      <c r="M75" s="39" t="s">
        <v>396</v>
      </c>
      <c r="N75" s="39">
        <v>425984</v>
      </c>
    </row>
    <row r="76" spans="1:14" x14ac:dyDescent="0.35">
      <c r="A76">
        <f t="shared" ca="1" si="3"/>
        <v>20</v>
      </c>
      <c r="B76" t="str">
        <f t="shared" ca="1" si="4"/>
        <v>"xxxxxxxx_x000D_
yyyyyyyy"</v>
      </c>
      <c r="C76" s="39">
        <v>32768</v>
      </c>
      <c r="D76">
        <v>1</v>
      </c>
      <c r="E76">
        <v>0.10181709162403786</v>
      </c>
      <c r="F76">
        <v>0.14841152703573501</v>
      </c>
      <c r="G76">
        <v>1.1151054076231268</v>
      </c>
      <c r="H76">
        <v>8.4555764353718369E-3</v>
      </c>
      <c r="I76" s="39">
        <v>50</v>
      </c>
      <c r="J76" s="39">
        <v>34</v>
      </c>
      <c r="K76" s="39">
        <v>5</v>
      </c>
      <c r="L76" s="39">
        <v>591</v>
      </c>
      <c r="M76" s="39" t="s">
        <v>397</v>
      </c>
      <c r="N76" s="39">
        <v>851968</v>
      </c>
    </row>
    <row r="77" spans="1:14" x14ac:dyDescent="0.35">
      <c r="A77">
        <f t="shared" ca="1" si="3"/>
        <v>20</v>
      </c>
      <c r="B77" t="str">
        <f t="shared" ca="1" si="4"/>
        <v>"xxxxxxxx_x000D_
yyyyyyyy"</v>
      </c>
      <c r="C77" s="39">
        <v>65536</v>
      </c>
      <c r="D77">
        <v>1</v>
      </c>
      <c r="E77">
        <v>0.20203548762401988</v>
      </c>
      <c r="F77">
        <v>0.3116814946828263</v>
      </c>
      <c r="G77">
        <v>2.2543718476257624</v>
      </c>
      <c r="H77">
        <v>1.4874600004952386E-2</v>
      </c>
      <c r="I77" s="39">
        <v>25</v>
      </c>
      <c r="J77" s="39">
        <v>17</v>
      </c>
      <c r="K77" s="39">
        <v>3</v>
      </c>
      <c r="L77" s="39">
        <v>336</v>
      </c>
      <c r="M77" s="39" t="s">
        <v>398</v>
      </c>
      <c r="N77" s="39">
        <v>1703936</v>
      </c>
    </row>
    <row r="78" spans="1:14" x14ac:dyDescent="0.35">
      <c r="A78">
        <f t="shared" ca="1" si="3"/>
        <v>20</v>
      </c>
      <c r="B78" t="str">
        <f t="shared" ca="1" si="4"/>
        <v>"xxxxxxxx_x000D_
yyyyyyyy"</v>
      </c>
      <c r="C78" s="39">
        <v>131072</v>
      </c>
      <c r="D78">
        <v>1</v>
      </c>
      <c r="E78">
        <v>0.40490606300824777</v>
      </c>
      <c r="F78">
        <v>0.6112240365124425</v>
      </c>
      <c r="G78">
        <v>4.3444400976229405</v>
      </c>
      <c r="H78">
        <v>3.2745281074875877E-2</v>
      </c>
      <c r="I78" s="39">
        <v>13</v>
      </c>
      <c r="J78" s="39">
        <v>9</v>
      </c>
      <c r="K78" s="39">
        <v>2</v>
      </c>
      <c r="L78" s="39">
        <v>153</v>
      </c>
      <c r="M78" s="39" t="s">
        <v>399</v>
      </c>
      <c r="N78" s="39">
        <v>3407872</v>
      </c>
    </row>
    <row r="79" spans="1:14" x14ac:dyDescent="0.35">
      <c r="A79">
        <f t="shared" ca="1" si="3"/>
        <v>20</v>
      </c>
      <c r="B79" t="str">
        <f t="shared" ca="1" si="4"/>
        <v>"xxxxxxxx_x000D_
yyyyyyyy"</v>
      </c>
      <c r="C79" s="39">
        <v>262144</v>
      </c>
      <c r="D79">
        <v>1</v>
      </c>
      <c r="E79">
        <v>0.89870713095726751</v>
      </c>
      <c r="F79">
        <v>1.2335342676239853</v>
      </c>
      <c r="G79">
        <v>9.1588803476267682</v>
      </c>
      <c r="H79">
        <v>6.1335113597272561E-2</v>
      </c>
      <c r="I79" s="39">
        <v>6</v>
      </c>
      <c r="J79" s="39">
        <v>5</v>
      </c>
      <c r="K79" s="39">
        <v>1</v>
      </c>
      <c r="L79" s="39">
        <v>82</v>
      </c>
      <c r="M79" s="39" t="s">
        <v>400</v>
      </c>
      <c r="N79" s="39">
        <v>6815744</v>
      </c>
    </row>
    <row r="80" spans="1:14" x14ac:dyDescent="0.35">
      <c r="A80">
        <f t="shared" ca="1" si="3"/>
        <v>20</v>
      </c>
      <c r="B80" t="str">
        <f t="shared" ca="1" si="4"/>
        <v>"xxxxxxxx_x000D_
yyyyyyyy"</v>
      </c>
      <c r="C80" s="39">
        <v>524288</v>
      </c>
      <c r="D80">
        <v>1</v>
      </c>
      <c r="E80">
        <v>2.018427347624363</v>
      </c>
      <c r="F80">
        <v>2.7393925976218489</v>
      </c>
      <c r="G80">
        <v>21.136124647623294</v>
      </c>
      <c r="H80">
        <v>0.12018412045390955</v>
      </c>
      <c r="I80" s="39">
        <v>3</v>
      </c>
      <c r="J80" s="39">
        <v>2</v>
      </c>
      <c r="K80" s="39">
        <v>1</v>
      </c>
      <c r="L80" s="39">
        <v>42</v>
      </c>
      <c r="M80" s="39" t="s">
        <v>401</v>
      </c>
      <c r="N80" s="39">
        <v>13631488</v>
      </c>
    </row>
    <row r="81" spans="1:14" x14ac:dyDescent="0.35">
      <c r="A81">
        <f t="shared" ca="1" si="3"/>
        <v>20</v>
      </c>
      <c r="B81" t="str">
        <f t="shared" ca="1" si="4"/>
        <v>"xxxxxxxx_x000D_
yyyyyyyy"</v>
      </c>
      <c r="C81" s="39">
        <v>1048576</v>
      </c>
      <c r="D81">
        <v>1</v>
      </c>
      <c r="E81">
        <v>3.5400750476262366</v>
      </c>
      <c r="F81">
        <v>5.8088419476195883</v>
      </c>
      <c r="G81">
        <v>42.051886147630945</v>
      </c>
      <c r="H81">
        <v>0.31799365131948798</v>
      </c>
      <c r="I81" s="39">
        <v>2</v>
      </c>
      <c r="J81" s="39">
        <v>1</v>
      </c>
      <c r="K81" s="39">
        <v>1</v>
      </c>
      <c r="L81" s="39">
        <v>16</v>
      </c>
      <c r="M81" s="39" t="s">
        <v>402</v>
      </c>
      <c r="N81" s="39">
        <v>27262976</v>
      </c>
    </row>
    <row r="82" spans="1:14" x14ac:dyDescent="0.35">
      <c r="C82" s="39"/>
      <c r="I82" s="39"/>
      <c r="J82" s="39"/>
      <c r="K82" s="39"/>
      <c r="L82" s="39"/>
    </row>
    <row r="83" spans="1:14" x14ac:dyDescent="0.35">
      <c r="I83" s="39"/>
      <c r="J83" s="39"/>
      <c r="K83" s="39"/>
      <c r="L83" s="39"/>
      <c r="N83">
        <f ca="1">N81/1000000/E81</f>
        <v>7.7012423841920885</v>
      </c>
    </row>
    <row r="84" spans="1:14" x14ac:dyDescent="0.35">
      <c r="G84">
        <f ca="1">G81/E81</f>
        <v>11.878812053950222</v>
      </c>
      <c r="I84" s="39"/>
      <c r="J84" s="39"/>
      <c r="K84" s="39"/>
      <c r="L84" s="39"/>
      <c r="N84" s="39">
        <f ca="1">C81*D81/E81</f>
        <v>296201.63016123418</v>
      </c>
    </row>
    <row r="85" spans="1:14" x14ac:dyDescent="0.35">
      <c r="G85">
        <f ca="1">E81/H81</f>
        <v>11.132533724924986</v>
      </c>
      <c r="I85" s="39"/>
      <c r="J85" s="39"/>
      <c r="K85" s="39"/>
      <c r="L85" s="39"/>
      <c r="M85" s="10" t="s">
        <v>495</v>
      </c>
    </row>
    <row r="86" spans="1:14" x14ac:dyDescent="0.35">
      <c r="I86" s="39"/>
      <c r="J86" s="39"/>
      <c r="K86" s="39"/>
      <c r="L86" s="39"/>
      <c r="M86" t="s">
        <v>501</v>
      </c>
    </row>
    <row r="87" spans="1:14" ht="43.5" x14ac:dyDescent="0.35">
      <c r="A87" s="8" t="s">
        <v>2</v>
      </c>
      <c r="B87" s="8" t="s">
        <v>3</v>
      </c>
      <c r="C87" s="8" t="s">
        <v>4</v>
      </c>
      <c r="D87" s="8" t="s">
        <v>5</v>
      </c>
      <c r="E87" s="9" t="str">
        <f ca="1">$E$6</f>
        <v>CSVRead
v0.21(177)</v>
      </c>
      <c r="F87" s="9" t="s">
        <v>336</v>
      </c>
      <c r="G87" s="9" t="s">
        <v>337</v>
      </c>
      <c r="H87" s="9" t="s">
        <v>338</v>
      </c>
      <c r="I87" s="9" t="str" cm="1">
        <f t="array" aca="1" ref="I87:L87" ca="1">"NCalls"&amp;CHAR(10)&amp;E87:H87</f>
        <v>NCalls
CSVRead
v0.21(177)</v>
      </c>
      <c r="J87" s="9" t="str">
        <f ca="1"/>
        <v>NCalls
sdkn104
v1.9</v>
      </c>
      <c r="K87" s="9" t="str">
        <f ca="1"/>
        <v>NCalls
ws_garcia
v3.1.5</v>
      </c>
      <c r="L87" s="41" t="str">
        <f ca="1"/>
        <v>NCalls
CSV.jl
v0.8.5+</v>
      </c>
      <c r="M87" s="8" t="s">
        <v>6</v>
      </c>
      <c r="N87" s="8" t="s">
        <v>7</v>
      </c>
    </row>
    <row r="88" spans="1:14" x14ac:dyDescent="0.35">
      <c r="A88">
        <f ca="1">LEN(B88)</f>
        <v>17</v>
      </c>
      <c r="B88">
        <v>0.71905720709757637</v>
      </c>
      <c r="C88" s="11">
        <v>1</v>
      </c>
      <c r="D88" s="12">
        <v>10</v>
      </c>
      <c r="E88">
        <v>3.5400240203352883E-4</v>
      </c>
      <c r="F88">
        <v>1.2830805059769692E-4</v>
      </c>
      <c r="G88">
        <v>2.0390284419976568E-3</v>
      </c>
      <c r="H88">
        <v>3.0898566638143762E-4</v>
      </c>
      <c r="I88" s="39">
        <v>13876</v>
      </c>
      <c r="J88" s="39">
        <v>37131</v>
      </c>
      <c r="K88" s="39">
        <v>2445</v>
      </c>
      <c r="L88" s="39">
        <v>15856</v>
      </c>
      <c r="M88" s="39" t="s">
        <v>403</v>
      </c>
      <c r="N88" s="39">
        <v>181</v>
      </c>
    </row>
    <row r="89" spans="1:14" x14ac:dyDescent="0.35">
      <c r="A89">
        <f t="shared" ref="A89:A106" ca="1" si="5">LEN(B89)</f>
        <v>17</v>
      </c>
      <c r="B89">
        <v>0.71905720709757637</v>
      </c>
      <c r="C89" s="11">
        <v>2</v>
      </c>
      <c r="D89" s="12">
        <v>10</v>
      </c>
      <c r="E89">
        <v>3.6539243851209716E-4</v>
      </c>
      <c r="F89">
        <v>1.5616981082984245E-4</v>
      </c>
      <c r="G89">
        <v>4.7693925141584371E-3</v>
      </c>
      <c r="H89">
        <v>3.0773770503524561E-4</v>
      </c>
      <c r="I89" s="39">
        <v>13451</v>
      </c>
      <c r="J89" s="39">
        <v>30766</v>
      </c>
      <c r="K89" s="39">
        <v>1047</v>
      </c>
      <c r="L89" s="39">
        <v>15919</v>
      </c>
      <c r="M89" s="39" t="s">
        <v>404</v>
      </c>
      <c r="N89" s="39">
        <v>362</v>
      </c>
    </row>
    <row r="90" spans="1:14" x14ac:dyDescent="0.35">
      <c r="A90">
        <f t="shared" ca="1" si="5"/>
        <v>17</v>
      </c>
      <c r="B90">
        <v>0.71905720709757637</v>
      </c>
      <c r="C90" s="11">
        <v>4</v>
      </c>
      <c r="D90" s="12">
        <v>10</v>
      </c>
      <c r="E90">
        <v>3.8274969387784504E-4</v>
      </c>
      <c r="F90">
        <v>2.1024492094592044E-4</v>
      </c>
      <c r="G90">
        <v>1.9781065922526023E-3</v>
      </c>
      <c r="H90">
        <v>3.1094677363828369E-4</v>
      </c>
      <c r="I90" s="39">
        <v>12851</v>
      </c>
      <c r="J90" s="39">
        <v>23085</v>
      </c>
      <c r="K90" s="39">
        <v>2520</v>
      </c>
      <c r="L90" s="39">
        <v>15758</v>
      </c>
      <c r="M90" s="39" t="s">
        <v>405</v>
      </c>
      <c r="N90" s="39">
        <v>724</v>
      </c>
    </row>
    <row r="91" spans="1:14" x14ac:dyDescent="0.35">
      <c r="A91">
        <f t="shared" ca="1" si="5"/>
        <v>17</v>
      </c>
      <c r="B91">
        <v>0.71905720709757637</v>
      </c>
      <c r="C91" s="11">
        <v>8</v>
      </c>
      <c r="D91" s="12">
        <v>10</v>
      </c>
      <c r="E91">
        <v>4.9325224030695967E-4</v>
      </c>
      <c r="F91">
        <v>2.4541712551091611E-4</v>
      </c>
      <c r="G91">
        <v>2.12988196829924E-3</v>
      </c>
      <c r="H91">
        <v>3.2849895001125568E-4</v>
      </c>
      <c r="I91" s="39">
        <v>10008</v>
      </c>
      <c r="J91" s="39">
        <v>19860</v>
      </c>
      <c r="K91" s="39">
        <v>2341</v>
      </c>
      <c r="L91" s="39">
        <v>14932</v>
      </c>
      <c r="M91" s="39" t="s">
        <v>406</v>
      </c>
      <c r="N91" s="39">
        <v>1448</v>
      </c>
    </row>
    <row r="92" spans="1:14" x14ac:dyDescent="0.35">
      <c r="A92">
        <f t="shared" ca="1" si="5"/>
        <v>17</v>
      </c>
      <c r="B92">
        <v>0.71905720709757637</v>
      </c>
      <c r="C92" s="11">
        <v>16</v>
      </c>
      <c r="D92" s="12">
        <v>10</v>
      </c>
      <c r="E92">
        <v>5.3236051992729182E-4</v>
      </c>
      <c r="F92">
        <v>3.9007616598011344E-4</v>
      </c>
      <c r="G92">
        <v>2.5178381338435436E-3</v>
      </c>
      <c r="H92">
        <v>3.2698095733333803E-4</v>
      </c>
      <c r="I92" s="39">
        <v>9282</v>
      </c>
      <c r="J92" s="39">
        <v>12613</v>
      </c>
      <c r="K92" s="39">
        <v>1981</v>
      </c>
      <c r="L92" s="39">
        <v>15000</v>
      </c>
      <c r="M92" s="39" t="s">
        <v>407</v>
      </c>
      <c r="N92" s="39">
        <v>2896</v>
      </c>
    </row>
    <row r="93" spans="1:14" x14ac:dyDescent="0.35">
      <c r="A93">
        <f t="shared" ca="1" si="5"/>
        <v>17</v>
      </c>
      <c r="B93">
        <v>0.71905720709757637</v>
      </c>
      <c r="C93" s="11">
        <v>32</v>
      </c>
      <c r="D93" s="12">
        <v>10</v>
      </c>
      <c r="E93">
        <v>8.1203737850107937E-4</v>
      </c>
      <c r="F93">
        <v>7.5824878608004177E-4</v>
      </c>
      <c r="G93">
        <v>3.5204858468529951E-3</v>
      </c>
      <c r="H93">
        <v>3.5348929366535193E-4</v>
      </c>
      <c r="I93" s="39">
        <v>6110</v>
      </c>
      <c r="J93" s="39">
        <v>6540</v>
      </c>
      <c r="K93" s="39">
        <v>1418</v>
      </c>
      <c r="L93" s="39">
        <v>13895</v>
      </c>
      <c r="M93" s="39" t="s">
        <v>408</v>
      </c>
      <c r="N93" s="39">
        <v>5792</v>
      </c>
    </row>
    <row r="94" spans="1:14" x14ac:dyDescent="0.35">
      <c r="A94">
        <f t="shared" ca="1" si="5"/>
        <v>17</v>
      </c>
      <c r="B94">
        <v>0.71905720709757637</v>
      </c>
      <c r="C94" s="11">
        <v>64</v>
      </c>
      <c r="D94" s="12">
        <v>10</v>
      </c>
      <c r="E94">
        <v>1.0524188499146938E-3</v>
      </c>
      <c r="F94">
        <v>1.2114471369080351E-3</v>
      </c>
      <c r="G94">
        <v>4.5530655820657162E-3</v>
      </c>
      <c r="H94">
        <v>4.7814374803101245E-4</v>
      </c>
      <c r="I94" s="39">
        <v>4723</v>
      </c>
      <c r="J94" s="39">
        <v>4106</v>
      </c>
      <c r="K94" s="39">
        <v>1097</v>
      </c>
      <c r="L94" s="39">
        <v>10320</v>
      </c>
      <c r="M94" s="39" t="s">
        <v>409</v>
      </c>
      <c r="N94" s="39">
        <v>11584</v>
      </c>
    </row>
    <row r="95" spans="1:14" x14ac:dyDescent="0.35">
      <c r="A95">
        <f t="shared" ca="1" si="5"/>
        <v>17</v>
      </c>
      <c r="B95">
        <v>0.71905720709757637</v>
      </c>
      <c r="C95" s="11">
        <v>128</v>
      </c>
      <c r="D95" s="12">
        <v>10</v>
      </c>
      <c r="E95">
        <v>1.7186829465255747E-3</v>
      </c>
      <c r="F95">
        <v>2.4647565172782188E-3</v>
      </c>
      <c r="G95">
        <v>5.9228913443784524E-3</v>
      </c>
      <c r="H95">
        <v>5.1437247298979851E-4</v>
      </c>
      <c r="I95" s="39">
        <v>2899</v>
      </c>
      <c r="J95" s="39">
        <v>2024</v>
      </c>
      <c r="K95" s="39">
        <v>844</v>
      </c>
      <c r="L95" s="39">
        <v>9602</v>
      </c>
      <c r="M95" s="39" t="s">
        <v>410</v>
      </c>
      <c r="N95" s="39">
        <v>23168</v>
      </c>
    </row>
    <row r="96" spans="1:14" x14ac:dyDescent="0.35">
      <c r="A96">
        <f t="shared" ca="1" si="5"/>
        <v>17</v>
      </c>
      <c r="B96">
        <v>0.71905720709757637</v>
      </c>
      <c r="C96" s="11">
        <v>256</v>
      </c>
      <c r="D96" s="12">
        <v>10</v>
      </c>
      <c r="E96">
        <v>3.4877592941619201E-3</v>
      </c>
      <c r="F96">
        <v>4.67103948555311E-3</v>
      </c>
      <c r="G96">
        <v>1.0768132355182487E-2</v>
      </c>
      <c r="H96">
        <v>7.8391157215868966E-4</v>
      </c>
      <c r="I96" s="39">
        <v>1431</v>
      </c>
      <c r="J96" s="39">
        <v>1069</v>
      </c>
      <c r="K96" s="39">
        <v>465</v>
      </c>
      <c r="L96" s="39">
        <v>6327</v>
      </c>
      <c r="M96" s="39" t="s">
        <v>411</v>
      </c>
      <c r="N96" s="39">
        <v>46336</v>
      </c>
    </row>
    <row r="97" spans="1:14" x14ac:dyDescent="0.35">
      <c r="A97">
        <f t="shared" ca="1" si="5"/>
        <v>17</v>
      </c>
      <c r="B97">
        <v>0.71905720709757637</v>
      </c>
      <c r="C97" s="11">
        <v>512</v>
      </c>
      <c r="D97" s="12">
        <v>10</v>
      </c>
      <c r="E97">
        <v>6.204881494972345E-3</v>
      </c>
      <c r="F97">
        <v>1.1794680642855384E-2</v>
      </c>
      <c r="G97">
        <v>2.1474408568198048E-2</v>
      </c>
      <c r="H97">
        <v>1.9992633480272813E-3</v>
      </c>
      <c r="I97" s="39">
        <v>806</v>
      </c>
      <c r="J97" s="39">
        <v>424</v>
      </c>
      <c r="K97" s="39">
        <v>233</v>
      </c>
      <c r="L97" s="39">
        <v>2493</v>
      </c>
      <c r="M97" s="39" t="s">
        <v>412</v>
      </c>
      <c r="N97" s="39">
        <v>92672</v>
      </c>
    </row>
    <row r="98" spans="1:14" x14ac:dyDescent="0.35">
      <c r="A98">
        <f t="shared" ca="1" si="5"/>
        <v>17</v>
      </c>
      <c r="B98">
        <v>0.71905720709757637</v>
      </c>
      <c r="C98" s="11">
        <v>1024</v>
      </c>
      <c r="D98" s="12">
        <v>10</v>
      </c>
      <c r="E98">
        <v>1.5439602253633635E-2</v>
      </c>
      <c r="F98">
        <v>2.0792552188323658E-2</v>
      </c>
      <c r="G98">
        <v>3.5600585921860328E-2</v>
      </c>
      <c r="H98">
        <v>1.6959558741371991E-3</v>
      </c>
      <c r="I98" s="39">
        <v>324</v>
      </c>
      <c r="J98" s="39">
        <v>241</v>
      </c>
      <c r="K98" s="39">
        <v>141</v>
      </c>
      <c r="L98" s="39">
        <v>2946</v>
      </c>
      <c r="M98" s="39" t="s">
        <v>413</v>
      </c>
      <c r="N98" s="39">
        <v>185344</v>
      </c>
    </row>
    <row r="99" spans="1:14" x14ac:dyDescent="0.35">
      <c r="A99">
        <f t="shared" ca="1" si="5"/>
        <v>17</v>
      </c>
      <c r="B99">
        <v>0.71905720709757637</v>
      </c>
      <c r="C99" s="11">
        <v>2048</v>
      </c>
      <c r="D99" s="12">
        <v>10</v>
      </c>
      <c r="E99">
        <v>2.3874955719241413E-2</v>
      </c>
      <c r="F99">
        <v>3.7398089415024052E-2</v>
      </c>
      <c r="G99">
        <v>6.3650023573385964E-2</v>
      </c>
      <c r="H99">
        <v>2.2709701039359477E-3</v>
      </c>
      <c r="I99" s="39">
        <v>210</v>
      </c>
      <c r="J99" s="39">
        <v>134</v>
      </c>
      <c r="K99" s="39">
        <v>79</v>
      </c>
      <c r="L99" s="39">
        <v>2196</v>
      </c>
      <c r="M99" s="39" t="s">
        <v>414</v>
      </c>
      <c r="N99" s="39">
        <v>370688</v>
      </c>
    </row>
    <row r="100" spans="1:14" x14ac:dyDescent="0.35">
      <c r="A100">
        <f t="shared" ca="1" si="5"/>
        <v>17</v>
      </c>
      <c r="B100">
        <v>0.71905720709757637</v>
      </c>
      <c r="C100" s="11">
        <v>4096</v>
      </c>
      <c r="D100" s="12">
        <v>10</v>
      </c>
      <c r="E100">
        <v>5.083166075531434E-2</v>
      </c>
      <c r="F100">
        <v>7.6696649139191067E-2</v>
      </c>
      <c r="G100">
        <v>0.1262625326239904</v>
      </c>
      <c r="H100">
        <v>3.3880807536673502E-3</v>
      </c>
      <c r="I100" s="39">
        <v>99</v>
      </c>
      <c r="J100" s="39">
        <v>66</v>
      </c>
      <c r="K100" s="39">
        <v>40</v>
      </c>
      <c r="L100" s="39">
        <v>1473</v>
      </c>
      <c r="M100" s="39" t="s">
        <v>415</v>
      </c>
      <c r="N100" s="39">
        <v>741376</v>
      </c>
    </row>
    <row r="101" spans="1:14" x14ac:dyDescent="0.35">
      <c r="A101">
        <f t="shared" ca="1" si="5"/>
        <v>17</v>
      </c>
      <c r="B101">
        <v>0.71905720709757637</v>
      </c>
      <c r="C101" s="11">
        <v>8192</v>
      </c>
      <c r="D101" s="12">
        <v>10</v>
      </c>
      <c r="E101">
        <v>0.11315231873515949</v>
      </c>
      <c r="F101">
        <v>0.1637829540756022</v>
      </c>
      <c r="G101">
        <v>0.25824114762428874</v>
      </c>
      <c r="H101">
        <v>6.5624547609656149E-3</v>
      </c>
      <c r="I101" s="39">
        <v>45</v>
      </c>
      <c r="J101" s="39">
        <v>31</v>
      </c>
      <c r="K101" s="39">
        <v>20</v>
      </c>
      <c r="L101" s="39">
        <v>763</v>
      </c>
      <c r="M101" s="39" t="s">
        <v>416</v>
      </c>
      <c r="N101" s="39">
        <v>1482752</v>
      </c>
    </row>
    <row r="102" spans="1:14" x14ac:dyDescent="0.35">
      <c r="A102">
        <f t="shared" ca="1" si="5"/>
        <v>17</v>
      </c>
      <c r="B102">
        <v>0.71905720709757637</v>
      </c>
      <c r="C102" s="11">
        <v>16384</v>
      </c>
      <c r="D102" s="12">
        <v>10</v>
      </c>
      <c r="E102">
        <v>0.26706090551869938</v>
      </c>
      <c r="F102">
        <v>0.36111064762385703</v>
      </c>
      <c r="G102">
        <v>0.54504972762363102</v>
      </c>
      <c r="H102">
        <v>1.1559467247563918E-2</v>
      </c>
      <c r="I102" s="39">
        <v>19</v>
      </c>
      <c r="J102" s="39">
        <v>14</v>
      </c>
      <c r="K102" s="39">
        <v>10</v>
      </c>
      <c r="L102" s="39">
        <v>433</v>
      </c>
      <c r="M102" s="39" t="s">
        <v>417</v>
      </c>
      <c r="N102" s="39">
        <v>2965504</v>
      </c>
    </row>
    <row r="103" spans="1:14" x14ac:dyDescent="0.35">
      <c r="A103">
        <f t="shared" ca="1" si="5"/>
        <v>17</v>
      </c>
      <c r="B103">
        <v>0.71905720709757637</v>
      </c>
      <c r="C103" s="11">
        <v>32768</v>
      </c>
      <c r="D103" s="12">
        <v>10</v>
      </c>
      <c r="E103">
        <v>0.5300609276236391</v>
      </c>
      <c r="F103">
        <v>0.76499661905278737</v>
      </c>
      <c r="G103">
        <v>1.0715318276247892</v>
      </c>
      <c r="H103">
        <v>2.6653222538485854E-2</v>
      </c>
      <c r="I103" s="39">
        <v>10</v>
      </c>
      <c r="J103" s="39">
        <v>7</v>
      </c>
      <c r="K103" s="39">
        <v>5</v>
      </c>
      <c r="L103" s="39">
        <v>188</v>
      </c>
      <c r="M103" s="39" t="s">
        <v>418</v>
      </c>
      <c r="N103" s="39">
        <v>5931008</v>
      </c>
    </row>
    <row r="104" spans="1:14" x14ac:dyDescent="0.35">
      <c r="A104">
        <f t="shared" ca="1" si="5"/>
        <v>17</v>
      </c>
      <c r="B104">
        <v>0.71905720709757637</v>
      </c>
      <c r="C104" s="11">
        <v>65536</v>
      </c>
      <c r="D104" s="12">
        <v>10</v>
      </c>
      <c r="E104">
        <v>1.0949723476245019</v>
      </c>
      <c r="F104">
        <v>1.3902815726239388</v>
      </c>
      <c r="G104">
        <v>2.06424144762246</v>
      </c>
      <c r="H104">
        <v>4.3932244667355312E-2</v>
      </c>
      <c r="I104" s="39">
        <v>5</v>
      </c>
      <c r="J104" s="39">
        <v>4</v>
      </c>
      <c r="K104" s="39">
        <v>3</v>
      </c>
      <c r="L104" s="39">
        <v>114</v>
      </c>
      <c r="M104" s="39" t="s">
        <v>419</v>
      </c>
      <c r="N104" s="39">
        <v>11862016</v>
      </c>
    </row>
    <row r="105" spans="1:14" x14ac:dyDescent="0.35">
      <c r="A105">
        <f t="shared" ca="1" si="5"/>
        <v>17</v>
      </c>
      <c r="B105">
        <v>0.71905720709757637</v>
      </c>
      <c r="C105" s="11">
        <v>131072</v>
      </c>
      <c r="D105" s="12">
        <v>10</v>
      </c>
      <c r="E105">
        <v>2.8845832476260731</v>
      </c>
      <c r="F105">
        <v>3.2579168976232942</v>
      </c>
      <c r="G105">
        <v>4.2051926476239929</v>
      </c>
      <c r="H105">
        <v>9.2938093057440038E-2</v>
      </c>
      <c r="I105" s="39">
        <v>2</v>
      </c>
      <c r="J105" s="39">
        <v>2</v>
      </c>
      <c r="K105" s="39">
        <v>2</v>
      </c>
      <c r="L105" s="39">
        <v>54</v>
      </c>
      <c r="M105" s="39" t="s">
        <v>420</v>
      </c>
      <c r="N105" s="39">
        <v>23724032</v>
      </c>
    </row>
    <row r="106" spans="1:14" x14ac:dyDescent="0.35">
      <c r="A106">
        <f t="shared" ca="1" si="5"/>
        <v>17</v>
      </c>
      <c r="B106">
        <v>0.71905720709757637</v>
      </c>
      <c r="C106" s="11">
        <v>262144</v>
      </c>
      <c r="D106" s="12">
        <v>10</v>
      </c>
      <c r="E106">
        <v>4.0738698976244665</v>
      </c>
      <c r="F106">
        <v>6.7092080476220177</v>
      </c>
      <c r="G106">
        <v>8.7917689476241545</v>
      </c>
      <c r="H106">
        <v>0.16702697822346696</v>
      </c>
      <c r="I106" s="39">
        <v>2</v>
      </c>
      <c r="J106" s="39">
        <v>1</v>
      </c>
      <c r="K106" s="39">
        <v>1</v>
      </c>
      <c r="L106" s="39">
        <v>30</v>
      </c>
      <c r="M106" s="39" t="s">
        <v>421</v>
      </c>
      <c r="N106" s="39">
        <v>47448064</v>
      </c>
    </row>
    <row r="107" spans="1:14" x14ac:dyDescent="0.35">
      <c r="C107" s="39"/>
      <c r="I107" s="39"/>
      <c r="J107" s="39"/>
      <c r="K107" s="39"/>
      <c r="L107" s="39"/>
      <c r="M107" s="39"/>
    </row>
    <row r="108" spans="1:14" x14ac:dyDescent="0.35">
      <c r="C108" s="39"/>
      <c r="I108" s="39"/>
      <c r="J108" s="39"/>
      <c r="K108" s="39"/>
      <c r="L108" s="39"/>
      <c r="M108" s="39"/>
      <c r="N108">
        <f ca="1">N106/1000000/E106</f>
        <v>11.646926679633944</v>
      </c>
    </row>
    <row r="109" spans="1:14" x14ac:dyDescent="0.35">
      <c r="I109" s="39"/>
      <c r="J109" s="39"/>
      <c r="K109" s="39"/>
      <c r="L109" s="39"/>
      <c r="N109" s="39">
        <f ca="1">C106*D106/E106</f>
        <v>643476.612134472</v>
      </c>
    </row>
    <row r="110" spans="1:14" x14ac:dyDescent="0.35">
      <c r="C110" s="11"/>
      <c r="D110" s="12"/>
      <c r="I110" s="39"/>
      <c r="J110" s="39"/>
      <c r="K110" s="39"/>
      <c r="L110" s="39"/>
      <c r="M110" s="39"/>
    </row>
    <row r="111" spans="1:14" x14ac:dyDescent="0.35">
      <c r="I111" s="39"/>
      <c r="J111" s="39"/>
      <c r="K111" s="39"/>
      <c r="L111" s="39"/>
    </row>
    <row r="112" spans="1:14" x14ac:dyDescent="0.35">
      <c r="I112" s="39"/>
      <c r="J112" s="39"/>
      <c r="K112" s="39"/>
      <c r="L112" s="39"/>
      <c r="M112" s="10" t="s">
        <v>496</v>
      </c>
    </row>
    <row r="113" spans="1:14" x14ac:dyDescent="0.35">
      <c r="I113" s="39"/>
      <c r="J113" s="39"/>
      <c r="K113" s="39"/>
      <c r="L113" s="39"/>
      <c r="M113" t="s">
        <v>502</v>
      </c>
    </row>
    <row r="114" spans="1:14" ht="43.5" x14ac:dyDescent="0.35">
      <c r="A114" s="8" t="s">
        <v>2</v>
      </c>
      <c r="B114" s="8" t="s">
        <v>3</v>
      </c>
      <c r="C114" s="8" t="s">
        <v>4</v>
      </c>
      <c r="D114" s="8" t="s">
        <v>5</v>
      </c>
      <c r="E114" s="9" t="str">
        <f ca="1">$E$6</f>
        <v>CSVRead
v0.21(177)</v>
      </c>
      <c r="F114" s="9" t="s">
        <v>336</v>
      </c>
      <c r="G114" s="9" t="s">
        <v>337</v>
      </c>
      <c r="H114" s="9" t="s">
        <v>338</v>
      </c>
      <c r="I114" s="9" t="str" cm="1">
        <f t="array" aca="1" ref="I114:L114" ca="1">"NCalls"&amp;CHAR(10)&amp;E114:H114</f>
        <v>NCalls
CSVRead
v0.21(177)</v>
      </c>
      <c r="J114" s="9" t="str">
        <f ca="1"/>
        <v>NCalls
sdkn104
v1.9</v>
      </c>
      <c r="K114" s="9" t="str">
        <f ca="1"/>
        <v>NCalls
ws_garcia
v3.1.5</v>
      </c>
      <c r="L114" s="41" t="str">
        <f ca="1"/>
        <v>NCalls
CSV.jl
v0.8.5+</v>
      </c>
      <c r="M114" s="8" t="s">
        <v>6</v>
      </c>
      <c r="N114" s="8" t="s">
        <v>7</v>
      </c>
    </row>
    <row r="115" spans="1:14" x14ac:dyDescent="0.35">
      <c r="A115">
        <f ca="1">LEN(B115)</f>
        <v>16</v>
      </c>
      <c r="B115" t="str">
        <f ca="1">REPT("x",16)</f>
        <v>xxxxxxxxxxxxxxxx</v>
      </c>
      <c r="C115" s="11">
        <v>8</v>
      </c>
      <c r="D115" s="11">
        <v>1</v>
      </c>
      <c r="E115">
        <v>3.3758625379785899E-4</v>
      </c>
      <c r="F115">
        <v>1.2529645496379464E-4</v>
      </c>
      <c r="G115">
        <v>2.1155192828875881E-3</v>
      </c>
      <c r="H115">
        <v>2.525835750043483E-4</v>
      </c>
      <c r="I115" s="39">
        <v>14538</v>
      </c>
      <c r="J115" s="39">
        <v>37980</v>
      </c>
      <c r="K115" s="39">
        <v>2357</v>
      </c>
      <c r="L115" s="39">
        <v>19360</v>
      </c>
      <c r="M115" s="39" t="s">
        <v>422</v>
      </c>
      <c r="N115" s="39">
        <v>144</v>
      </c>
    </row>
    <row r="116" spans="1:14" x14ac:dyDescent="0.35">
      <c r="A116">
        <f t="shared" ref="A116:A128" ca="1" si="6">LEN(B116)</f>
        <v>16</v>
      </c>
      <c r="B116" t="str">
        <f t="shared" ref="B116:B128" ca="1" si="7">REPT("x",16)</f>
        <v>xxxxxxxxxxxxxxxx</v>
      </c>
      <c r="C116" s="11">
        <v>8</v>
      </c>
      <c r="D116" s="11">
        <v>2</v>
      </c>
      <c r="E116">
        <v>3.6018122611118392E-4</v>
      </c>
      <c r="F116">
        <v>1.705869495247127E-4</v>
      </c>
      <c r="G116">
        <v>2.9578559820334122E-3</v>
      </c>
      <c r="H116">
        <v>2.7532189587201191E-4</v>
      </c>
      <c r="I116" s="39">
        <v>13642</v>
      </c>
      <c r="J116" s="39">
        <v>28259</v>
      </c>
      <c r="K116" s="39">
        <v>1687</v>
      </c>
      <c r="L116" s="39">
        <v>17751</v>
      </c>
      <c r="M116" s="39" t="s">
        <v>423</v>
      </c>
      <c r="N116" s="39">
        <v>280</v>
      </c>
    </row>
    <row r="117" spans="1:14" x14ac:dyDescent="0.35">
      <c r="A117">
        <f t="shared" ca="1" si="6"/>
        <v>16</v>
      </c>
      <c r="B117" t="str">
        <f t="shared" ca="1" si="7"/>
        <v>xxxxxxxxxxxxxxxx</v>
      </c>
      <c r="C117" s="11">
        <v>8</v>
      </c>
      <c r="D117" s="11">
        <v>4</v>
      </c>
      <c r="E117">
        <v>3.7216860053309681E-4</v>
      </c>
      <c r="F117">
        <v>1.7837010441976067E-4</v>
      </c>
      <c r="G117">
        <v>2.0543114888551886E-3</v>
      </c>
      <c r="H117">
        <v>2.9848849706426515E-4</v>
      </c>
      <c r="I117" s="39">
        <v>13210</v>
      </c>
      <c r="J117" s="39">
        <v>27068</v>
      </c>
      <c r="K117" s="39">
        <v>2427</v>
      </c>
      <c r="L117" s="39">
        <v>16402</v>
      </c>
      <c r="M117" s="39" t="s">
        <v>424</v>
      </c>
      <c r="N117" s="39">
        <v>552</v>
      </c>
    </row>
    <row r="118" spans="1:14" x14ac:dyDescent="0.35">
      <c r="A118">
        <f t="shared" ca="1" si="6"/>
        <v>16</v>
      </c>
      <c r="B118" t="str">
        <f t="shared" ca="1" si="7"/>
        <v>xxxxxxxxxxxxxxxx</v>
      </c>
      <c r="C118" s="11">
        <v>8</v>
      </c>
      <c r="D118" s="11">
        <v>8</v>
      </c>
      <c r="E118">
        <v>4.1095763902272416E-4</v>
      </c>
      <c r="F118">
        <v>2.1773948524688442E-4</v>
      </c>
      <c r="G118">
        <v>2.5257708645074189E-3</v>
      </c>
      <c r="H118">
        <v>3.4445096364779817E-4</v>
      </c>
      <c r="I118" s="39">
        <v>11982</v>
      </c>
      <c r="J118" s="39">
        <v>22313</v>
      </c>
      <c r="K118" s="39">
        <v>1975</v>
      </c>
      <c r="L118" s="39">
        <v>14253</v>
      </c>
      <c r="M118" s="39" t="s">
        <v>425</v>
      </c>
      <c r="N118" s="39">
        <v>1096</v>
      </c>
    </row>
    <row r="119" spans="1:14" x14ac:dyDescent="0.35">
      <c r="A119">
        <f t="shared" ca="1" si="6"/>
        <v>16</v>
      </c>
      <c r="B119" t="str">
        <f t="shared" ca="1" si="7"/>
        <v>xxxxxxxxxxxxxxxx</v>
      </c>
      <c r="C119" s="11">
        <v>8</v>
      </c>
      <c r="D119" s="11">
        <v>16</v>
      </c>
      <c r="E119">
        <v>4.7906360303085773E-4</v>
      </c>
      <c r="F119">
        <v>3.4770189717135192E-4</v>
      </c>
      <c r="G119">
        <v>2.3423962853450944E-3</v>
      </c>
      <c r="H119">
        <v>4.2718616557635083E-4</v>
      </c>
      <c r="I119" s="39">
        <v>10301</v>
      </c>
      <c r="J119" s="39">
        <v>14123</v>
      </c>
      <c r="K119" s="39">
        <v>2129</v>
      </c>
      <c r="L119" s="39">
        <v>11533</v>
      </c>
      <c r="M119" s="39" t="s">
        <v>426</v>
      </c>
      <c r="N119" s="39">
        <v>2184</v>
      </c>
    </row>
    <row r="120" spans="1:14" x14ac:dyDescent="0.35">
      <c r="A120">
        <f t="shared" ca="1" si="6"/>
        <v>16</v>
      </c>
      <c r="B120" t="str">
        <f t="shared" ca="1" si="7"/>
        <v>xxxxxxxxxxxxxxxx</v>
      </c>
      <c r="C120" s="11">
        <v>8</v>
      </c>
      <c r="D120" s="11">
        <v>32</v>
      </c>
      <c r="E120">
        <v>6.4634746736250625E-4</v>
      </c>
      <c r="F120">
        <v>5.2621558650983225E-4</v>
      </c>
      <c r="G120">
        <v>3.4481655107381167E-3</v>
      </c>
      <c r="H120">
        <v>5.5830036256578671E-4</v>
      </c>
      <c r="I120" s="39">
        <v>7661</v>
      </c>
      <c r="J120" s="39">
        <v>9389</v>
      </c>
      <c r="K120" s="39">
        <v>1448</v>
      </c>
      <c r="L120" s="39">
        <v>8855</v>
      </c>
      <c r="M120" s="39" t="s">
        <v>427</v>
      </c>
      <c r="N120" s="39">
        <v>4360</v>
      </c>
    </row>
    <row r="121" spans="1:14" x14ac:dyDescent="0.35">
      <c r="A121">
        <f t="shared" ca="1" si="6"/>
        <v>16</v>
      </c>
      <c r="B121" t="str">
        <f t="shared" ca="1" si="7"/>
        <v>xxxxxxxxxxxxxxxx</v>
      </c>
      <c r="C121" s="11">
        <v>8</v>
      </c>
      <c r="D121" s="11">
        <v>64</v>
      </c>
      <c r="E121">
        <v>9.3664536113042586E-4</v>
      </c>
      <c r="F121">
        <v>1.0315860009194688E-3</v>
      </c>
      <c r="G121">
        <v>6.8889105716608999E-3</v>
      </c>
      <c r="H121">
        <v>9.0755732972107946E-4</v>
      </c>
      <c r="I121" s="39">
        <v>5303</v>
      </c>
      <c r="J121" s="39">
        <v>4818</v>
      </c>
      <c r="K121" s="39">
        <v>726</v>
      </c>
      <c r="L121" s="39">
        <v>5471</v>
      </c>
      <c r="M121" s="39" t="s">
        <v>428</v>
      </c>
      <c r="N121" s="39">
        <v>8712</v>
      </c>
    </row>
    <row r="122" spans="1:14" x14ac:dyDescent="0.35">
      <c r="A122">
        <f t="shared" ca="1" si="6"/>
        <v>16</v>
      </c>
      <c r="B122" t="str">
        <f t="shared" ca="1" si="7"/>
        <v>xxxxxxxxxxxxxxxx</v>
      </c>
      <c r="C122" s="11">
        <v>8</v>
      </c>
      <c r="D122" s="11">
        <v>128</v>
      </c>
      <c r="E122">
        <v>1.4221863557893472E-3</v>
      </c>
      <c r="F122">
        <v>1.7431367460697864E-3</v>
      </c>
      <c r="G122">
        <v>1.7824009901567593E-2</v>
      </c>
      <c r="H122">
        <v>1.4177433232309929E-3</v>
      </c>
      <c r="I122" s="39">
        <v>3501</v>
      </c>
      <c r="J122" s="39">
        <v>2859</v>
      </c>
      <c r="K122" s="39">
        <v>281</v>
      </c>
      <c r="L122" s="39">
        <v>3511</v>
      </c>
      <c r="M122" s="39" t="s">
        <v>429</v>
      </c>
      <c r="N122" s="39">
        <v>17416</v>
      </c>
    </row>
    <row r="123" spans="1:14" x14ac:dyDescent="0.35">
      <c r="A123">
        <f t="shared" ca="1" si="6"/>
        <v>16</v>
      </c>
      <c r="B123" t="str">
        <f t="shared" ca="1" si="7"/>
        <v>xxxxxxxxxxxxxxxx</v>
      </c>
      <c r="C123" s="11">
        <v>8</v>
      </c>
      <c r="D123" s="11">
        <v>256</v>
      </c>
      <c r="E123">
        <v>2.3967098056446277E-3</v>
      </c>
      <c r="F123">
        <v>3.5347843095521803E-3</v>
      </c>
      <c r="G123">
        <v>6.8774846254123792E-2</v>
      </c>
      <c r="H123">
        <v>2.664581029558273E-3</v>
      </c>
      <c r="I123" s="39">
        <v>2081</v>
      </c>
      <c r="J123" s="39">
        <v>1412</v>
      </c>
      <c r="K123" s="39">
        <v>73</v>
      </c>
      <c r="L123" s="39">
        <v>1875</v>
      </c>
      <c r="M123" s="39" t="s">
        <v>430</v>
      </c>
      <c r="N123" s="39">
        <v>34824</v>
      </c>
    </row>
    <row r="124" spans="1:14" x14ac:dyDescent="0.35">
      <c r="A124">
        <f t="shared" ca="1" si="6"/>
        <v>16</v>
      </c>
      <c r="B124" t="str">
        <f t="shared" ca="1" si="7"/>
        <v>xxxxxxxxxxxxxxxx</v>
      </c>
      <c r="C124" s="11">
        <v>8</v>
      </c>
      <c r="D124" s="11">
        <v>512</v>
      </c>
      <c r="E124">
        <v>5.1254994188712792E-3</v>
      </c>
      <c r="F124">
        <v>6.8362239577872174E-3</v>
      </c>
      <c r="G124">
        <v>0.22560931718910829</v>
      </c>
      <c r="H124">
        <v>4.8395780173520701E-3</v>
      </c>
      <c r="I124" s="39">
        <v>975</v>
      </c>
      <c r="J124" s="39">
        <v>731</v>
      </c>
      <c r="K124" s="39">
        <v>23</v>
      </c>
      <c r="L124" s="39">
        <v>1032</v>
      </c>
      <c r="M124" s="39" t="s">
        <v>431</v>
      </c>
      <c r="N124" s="39">
        <v>69640</v>
      </c>
    </row>
    <row r="125" spans="1:14" x14ac:dyDescent="0.35">
      <c r="A125">
        <f t="shared" ca="1" si="6"/>
        <v>16</v>
      </c>
      <c r="B125" t="str">
        <f t="shared" ca="1" si="7"/>
        <v>xxxxxxxxxxxxxxxx</v>
      </c>
      <c r="C125" s="11">
        <v>8</v>
      </c>
      <c r="D125" s="11">
        <v>1024</v>
      </c>
      <c r="E125">
        <v>8.8933189763061391E-3</v>
      </c>
      <c r="F125">
        <v>1.4269713151047057E-2</v>
      </c>
      <c r="G125">
        <v>0.91758268095696383</v>
      </c>
      <c r="H125">
        <v>1.0355966207897187E-2</v>
      </c>
      <c r="I125" s="39">
        <v>562</v>
      </c>
      <c r="J125" s="39">
        <v>351</v>
      </c>
      <c r="K125" s="39">
        <v>6</v>
      </c>
      <c r="L125" s="39">
        <v>483</v>
      </c>
      <c r="M125" s="39" t="s">
        <v>432</v>
      </c>
      <c r="N125" s="39">
        <v>139272</v>
      </c>
    </row>
    <row r="126" spans="1:14" x14ac:dyDescent="0.35">
      <c r="A126">
        <f t="shared" ca="1" si="6"/>
        <v>16</v>
      </c>
      <c r="B126" t="str">
        <f t="shared" ca="1" si="7"/>
        <v>xxxxxxxxxxxxxxxx</v>
      </c>
      <c r="C126" s="11">
        <v>8</v>
      </c>
      <c r="D126" s="11">
        <v>2048</v>
      </c>
      <c r="E126">
        <v>2.0450046807663335E-2</v>
      </c>
      <c r="F126">
        <v>2.7720561988624597E-2</v>
      </c>
      <c r="G126">
        <v>3.4324340976242858</v>
      </c>
      <c r="H126">
        <v>2.0450789850550048E-2</v>
      </c>
      <c r="I126" s="39">
        <v>245</v>
      </c>
      <c r="J126" s="39">
        <v>181</v>
      </c>
      <c r="K126" s="39">
        <v>2</v>
      </c>
      <c r="L126" s="39">
        <v>245</v>
      </c>
      <c r="M126" s="39" t="s">
        <v>433</v>
      </c>
      <c r="N126" s="39">
        <v>278536</v>
      </c>
    </row>
    <row r="127" spans="1:14" x14ac:dyDescent="0.35">
      <c r="A127">
        <f t="shared" ca="1" si="6"/>
        <v>16</v>
      </c>
      <c r="B127" t="str">
        <f t="shared" ca="1" si="7"/>
        <v>xxxxxxxxxxxxxxxx</v>
      </c>
      <c r="C127" s="11">
        <v>8</v>
      </c>
      <c r="D127" s="11">
        <v>4096</v>
      </c>
      <c r="E127">
        <v>3.8962891810005236E-2</v>
      </c>
      <c r="F127">
        <v>5.7094256714908129E-2</v>
      </c>
      <c r="G127">
        <v>13.563392247626984</v>
      </c>
      <c r="H127">
        <v>4.3174682649366428E-2</v>
      </c>
      <c r="I127" s="39">
        <v>129</v>
      </c>
      <c r="J127" s="39">
        <v>88</v>
      </c>
      <c r="K127" s="39">
        <v>1</v>
      </c>
      <c r="L127" s="39">
        <v>116</v>
      </c>
      <c r="M127" s="39" t="s">
        <v>434</v>
      </c>
      <c r="N127" s="39">
        <v>557064</v>
      </c>
    </row>
    <row r="128" spans="1:14" x14ac:dyDescent="0.35">
      <c r="A128">
        <f t="shared" ca="1" si="6"/>
        <v>16</v>
      </c>
      <c r="B128" t="str">
        <f t="shared" ca="1" si="7"/>
        <v>xxxxxxxxxxxxxxxx</v>
      </c>
      <c r="C128" s="11">
        <v>8</v>
      </c>
      <c r="D128" s="11">
        <v>8192</v>
      </c>
      <c r="E128">
        <v>8.3489680410898159E-2</v>
      </c>
      <c r="F128">
        <v>0.11601674080586599</v>
      </c>
      <c r="G128">
        <v>55.732642347619482</v>
      </c>
      <c r="H128">
        <v>8.1106551557371273E-2</v>
      </c>
      <c r="I128" s="39">
        <v>61</v>
      </c>
      <c r="J128" s="39">
        <v>44</v>
      </c>
      <c r="K128" s="39">
        <v>1</v>
      </c>
      <c r="L128" s="39">
        <v>62</v>
      </c>
      <c r="M128" s="39" t="s">
        <v>435</v>
      </c>
      <c r="N128" s="39">
        <v>1114120</v>
      </c>
    </row>
    <row r="129" spans="1:14" x14ac:dyDescent="0.35">
      <c r="I129" s="39"/>
      <c r="J129" s="39"/>
      <c r="K129" s="39"/>
      <c r="L129" s="39"/>
    </row>
    <row r="130" spans="1:14" x14ac:dyDescent="0.35">
      <c r="I130" s="39"/>
      <c r="J130" s="39"/>
      <c r="K130" s="39"/>
      <c r="L130" s="39"/>
    </row>
    <row r="131" spans="1:14" x14ac:dyDescent="0.35">
      <c r="I131" s="39"/>
      <c r="J131" s="39"/>
      <c r="K131" s="39"/>
      <c r="L131" s="39"/>
      <c r="N131" s="39"/>
    </row>
    <row r="132" spans="1:14" x14ac:dyDescent="0.35">
      <c r="I132" s="39"/>
      <c r="J132" s="39"/>
      <c r="K132" s="39"/>
      <c r="L132" s="39"/>
    </row>
    <row r="133" spans="1:14" x14ac:dyDescent="0.35">
      <c r="I133" s="39"/>
      <c r="J133" s="39"/>
      <c r="K133" s="39"/>
      <c r="L133" s="39"/>
    </row>
    <row r="134" spans="1:14" x14ac:dyDescent="0.35">
      <c r="I134" s="39"/>
      <c r="J134" s="39"/>
      <c r="K134" s="39"/>
      <c r="L134" s="39"/>
    </row>
    <row r="135" spans="1:14" x14ac:dyDescent="0.35">
      <c r="I135" s="39"/>
      <c r="J135" s="39"/>
      <c r="K135" s="39"/>
      <c r="L135" s="39"/>
    </row>
    <row r="136" spans="1:14" x14ac:dyDescent="0.35">
      <c r="I136" s="39"/>
      <c r="J136" s="39"/>
      <c r="K136" s="39"/>
      <c r="L136" s="39"/>
    </row>
    <row r="137" spans="1:14" x14ac:dyDescent="0.35">
      <c r="I137" s="39"/>
      <c r="J137" s="39"/>
      <c r="K137" s="39"/>
      <c r="L137" s="39"/>
    </row>
    <row r="138" spans="1:14" x14ac:dyDescent="0.35">
      <c r="I138" s="39"/>
      <c r="J138" s="39"/>
      <c r="K138" s="39"/>
      <c r="L138" s="39"/>
    </row>
    <row r="139" spans="1:14" x14ac:dyDescent="0.35">
      <c r="I139" s="39"/>
      <c r="J139" s="39"/>
      <c r="K139" s="39"/>
      <c r="L139" s="39"/>
      <c r="M139" s="10" t="s">
        <v>497</v>
      </c>
    </row>
    <row r="140" spans="1:14" x14ac:dyDescent="0.35">
      <c r="I140" s="39"/>
      <c r="J140" s="39"/>
      <c r="K140" s="39"/>
      <c r="L140" s="39"/>
      <c r="M140" t="s">
        <v>503</v>
      </c>
    </row>
    <row r="141" spans="1:14" ht="43.5" x14ac:dyDescent="0.35">
      <c r="A141" s="8" t="s">
        <v>2</v>
      </c>
      <c r="B141" s="8" t="s">
        <v>3</v>
      </c>
      <c r="C141" s="8" t="s">
        <v>4</v>
      </c>
      <c r="D141" s="8" t="s">
        <v>5</v>
      </c>
      <c r="E141" s="9" t="str">
        <f ca="1">$E$6</f>
        <v>CSVRead
v0.21(177)</v>
      </c>
      <c r="F141" s="9" t="s">
        <v>336</v>
      </c>
      <c r="G141" s="9" t="s">
        <v>337</v>
      </c>
      <c r="H141" s="9" t="s">
        <v>338</v>
      </c>
      <c r="I141" s="9" t="str" cm="1">
        <f t="array" aca="1" ref="I141:L141" ca="1">"NCalls"&amp;CHAR(10)&amp;E141:H141</f>
        <v>NCalls
CSVRead
v0.21(177)</v>
      </c>
      <c r="J141" s="9" t="str">
        <f ca="1"/>
        <v>NCalls
sdkn104
v1.9</v>
      </c>
      <c r="K141" s="9" t="str">
        <f ca="1"/>
        <v>NCalls
ws_garcia
v3.1.5</v>
      </c>
      <c r="L141" s="41" t="str">
        <f ca="1"/>
        <v>NCalls
CSV.jl
v0.8.5+</v>
      </c>
      <c r="M141" s="8" t="s">
        <v>6</v>
      </c>
      <c r="N141" s="8" t="s">
        <v>7</v>
      </c>
    </row>
    <row r="142" spans="1:14" x14ac:dyDescent="0.35">
      <c r="A142" s="39" cm="1">
        <f t="array" aca="1" ref="A142:A156" ca="1">LEN(B142:B156)</f>
        <v>1</v>
      </c>
      <c r="B142" t="s">
        <v>8</v>
      </c>
      <c r="C142" s="39">
        <v>1024</v>
      </c>
      <c r="D142">
        <v>8</v>
      </c>
      <c r="E142">
        <v>7.6708241577411384E-3</v>
      </c>
      <c r="F142">
        <v>7.6296467079682078E-3</v>
      </c>
      <c r="G142">
        <v>2.2646168890968613E-2</v>
      </c>
      <c r="H142">
        <v>1.3579041042182857E-3</v>
      </c>
      <c r="I142" s="39">
        <v>652</v>
      </c>
      <c r="J142" s="39">
        <v>655</v>
      </c>
      <c r="K142" s="39">
        <v>221</v>
      </c>
      <c r="L142" s="39">
        <v>3665</v>
      </c>
      <c r="M142" s="39" t="s">
        <v>436</v>
      </c>
      <c r="N142" s="39">
        <v>17408</v>
      </c>
    </row>
    <row r="143" spans="1:14" x14ac:dyDescent="0.35">
      <c r="A143" s="39">
        <f ca="1"/>
        <v>2</v>
      </c>
      <c r="B143" t="s">
        <v>9</v>
      </c>
      <c r="C143" s="39">
        <v>1024</v>
      </c>
      <c r="D143">
        <v>8</v>
      </c>
      <c r="E143">
        <v>7.7651999531896439E-3</v>
      </c>
      <c r="F143">
        <v>8.2657778719294889E-3</v>
      </c>
      <c r="G143">
        <v>2.3422848091298618E-2</v>
      </c>
      <c r="H143">
        <v>2.5969793085077251E-3</v>
      </c>
      <c r="I143" s="39">
        <v>644</v>
      </c>
      <c r="J143" s="39">
        <v>605</v>
      </c>
      <c r="K143" s="39">
        <v>214</v>
      </c>
      <c r="L143" s="39">
        <v>1921</v>
      </c>
      <c r="M143" s="39" t="s">
        <v>437</v>
      </c>
      <c r="N143" s="39">
        <v>25600</v>
      </c>
    </row>
    <row r="144" spans="1:14" x14ac:dyDescent="0.35">
      <c r="A144" s="39">
        <f ca="1"/>
        <v>4</v>
      </c>
      <c r="B144" t="s">
        <v>10</v>
      </c>
      <c r="C144" s="39">
        <v>1024</v>
      </c>
      <c r="D144">
        <v>8</v>
      </c>
      <c r="E144">
        <v>8.1005179643591375E-3</v>
      </c>
      <c r="F144">
        <v>9.0654907399510438E-3</v>
      </c>
      <c r="G144">
        <v>2.5900860577382404E-2</v>
      </c>
      <c r="H144">
        <v>2.7366129950617177E-3</v>
      </c>
      <c r="I144" s="39">
        <v>617</v>
      </c>
      <c r="J144" s="39">
        <v>552</v>
      </c>
      <c r="K144" s="39">
        <v>193</v>
      </c>
      <c r="L144" s="39">
        <v>1848</v>
      </c>
      <c r="M144" s="39" t="s">
        <v>438</v>
      </c>
      <c r="N144" s="39">
        <v>41984</v>
      </c>
    </row>
    <row r="145" spans="1:14" x14ac:dyDescent="0.35">
      <c r="A145" s="39">
        <f ca="1"/>
        <v>8</v>
      </c>
      <c r="B145" t="s">
        <v>11</v>
      </c>
      <c r="C145" s="39">
        <v>1024</v>
      </c>
      <c r="D145">
        <v>8</v>
      </c>
      <c r="E145">
        <v>8.7575444716334935E-3</v>
      </c>
      <c r="F145">
        <v>1.0783897192971978E-2</v>
      </c>
      <c r="G145">
        <v>2.5691308649669037E-2</v>
      </c>
      <c r="H145">
        <v>1.7915620432736473E-3</v>
      </c>
      <c r="I145" s="39">
        <v>571</v>
      </c>
      <c r="J145" s="39">
        <v>464</v>
      </c>
      <c r="K145" s="39">
        <v>195</v>
      </c>
      <c r="L145" s="39">
        <v>2781</v>
      </c>
      <c r="M145" s="39" t="s">
        <v>439</v>
      </c>
      <c r="N145" s="39">
        <v>74752</v>
      </c>
    </row>
    <row r="146" spans="1:14" x14ac:dyDescent="0.35">
      <c r="A146" s="39">
        <f ca="1"/>
        <v>16</v>
      </c>
      <c r="B146" t="s">
        <v>12</v>
      </c>
      <c r="C146" s="39">
        <v>1024</v>
      </c>
      <c r="D146">
        <v>8</v>
      </c>
      <c r="E146">
        <v>9.6565422185902836E-3</v>
      </c>
      <c r="F146">
        <v>1.4204152453531028E-2</v>
      </c>
      <c r="G146">
        <v>2.5132186317494386E-2</v>
      </c>
      <c r="H146">
        <v>1.3755210496758136E-3</v>
      </c>
      <c r="I146" s="39">
        <v>518</v>
      </c>
      <c r="J146" s="39">
        <v>352</v>
      </c>
      <c r="K146" s="39">
        <v>199</v>
      </c>
      <c r="L146" s="39">
        <v>3619</v>
      </c>
      <c r="M146" s="39" t="s">
        <v>440</v>
      </c>
      <c r="N146" s="39">
        <v>140288</v>
      </c>
    </row>
    <row r="147" spans="1:14" x14ac:dyDescent="0.35">
      <c r="A147" s="39">
        <f ca="1"/>
        <v>32</v>
      </c>
      <c r="B147" t="s">
        <v>13</v>
      </c>
      <c r="C147" s="39">
        <v>1024</v>
      </c>
      <c r="D147">
        <v>8</v>
      </c>
      <c r="E147">
        <v>1.0518800775259273E-2</v>
      </c>
      <c r="F147">
        <v>2.0508264427263726E-2</v>
      </c>
      <c r="G147">
        <v>2.6141335124004701E-2</v>
      </c>
      <c r="H147">
        <v>1.8482470305281947E-3</v>
      </c>
      <c r="I147" s="39">
        <v>476</v>
      </c>
      <c r="J147" s="39">
        <v>244</v>
      </c>
      <c r="K147" s="39">
        <v>192</v>
      </c>
      <c r="L147" s="39">
        <v>2696</v>
      </c>
      <c r="M147" s="39" t="s">
        <v>441</v>
      </c>
      <c r="N147" s="39">
        <v>271360</v>
      </c>
    </row>
    <row r="148" spans="1:14" x14ac:dyDescent="0.35">
      <c r="A148" s="39">
        <f ca="1"/>
        <v>64</v>
      </c>
      <c r="B148" t="s">
        <v>14</v>
      </c>
      <c r="C148" s="39">
        <v>1024</v>
      </c>
      <c r="D148">
        <v>8</v>
      </c>
      <c r="E148">
        <v>1.4865779968206819E-2</v>
      </c>
      <c r="F148">
        <v>3.3100736439804199E-2</v>
      </c>
      <c r="G148">
        <v>2.6925009989591856E-2</v>
      </c>
      <c r="H148">
        <v>2.5799970836905446E-3</v>
      </c>
      <c r="I148" s="39">
        <v>337</v>
      </c>
      <c r="J148" s="39">
        <v>152</v>
      </c>
      <c r="K148" s="39">
        <v>186</v>
      </c>
      <c r="L148" s="39">
        <v>1934</v>
      </c>
      <c r="M148" s="39" t="s">
        <v>442</v>
      </c>
      <c r="N148" s="39">
        <v>533504</v>
      </c>
    </row>
    <row r="149" spans="1:14" x14ac:dyDescent="0.35">
      <c r="A149" s="39">
        <f ca="1"/>
        <v>128</v>
      </c>
      <c r="B149" t="s">
        <v>15</v>
      </c>
      <c r="C149" s="39">
        <v>1024</v>
      </c>
      <c r="D149">
        <v>8</v>
      </c>
      <c r="E149">
        <v>2.2429082153155335E-2</v>
      </c>
      <c r="F149">
        <v>5.8382452275216101E-2</v>
      </c>
      <c r="G149">
        <v>4.3874409027494961E-2</v>
      </c>
      <c r="H149">
        <v>2.4891565698686433E-3</v>
      </c>
      <c r="I149" s="39">
        <v>223</v>
      </c>
      <c r="J149" s="39">
        <v>86</v>
      </c>
      <c r="K149" s="39">
        <v>114</v>
      </c>
      <c r="L149" s="39">
        <v>2004</v>
      </c>
      <c r="M149" s="39" t="s">
        <v>443</v>
      </c>
      <c r="N149" s="39">
        <v>1057792</v>
      </c>
    </row>
    <row r="150" spans="1:14" x14ac:dyDescent="0.35">
      <c r="A150" s="39">
        <f ca="1"/>
        <v>256</v>
      </c>
      <c r="B150" t="s">
        <v>16</v>
      </c>
      <c r="C150" s="39">
        <v>1024</v>
      </c>
      <c r="D150">
        <v>8</v>
      </c>
      <c r="E150">
        <v>4.5326192669000794E-2</v>
      </c>
      <c r="F150">
        <v>0.12410046225806058</v>
      </c>
      <c r="G150">
        <v>5.3067740255562199E-2</v>
      </c>
      <c r="H150">
        <v>4.0364931595867079E-3</v>
      </c>
      <c r="I150" s="39">
        <v>111</v>
      </c>
      <c r="J150" s="39">
        <v>41</v>
      </c>
      <c r="K150" s="39">
        <v>95</v>
      </c>
      <c r="L150" s="39">
        <v>1237</v>
      </c>
      <c r="M150" s="39" t="s">
        <v>444</v>
      </c>
      <c r="N150" s="39">
        <v>2106368</v>
      </c>
    </row>
    <row r="151" spans="1:14" x14ac:dyDescent="0.35">
      <c r="A151" s="39">
        <f ca="1"/>
        <v>512</v>
      </c>
      <c r="B151" t="s">
        <v>17</v>
      </c>
      <c r="C151" s="39">
        <v>1024</v>
      </c>
      <c r="D151">
        <v>8</v>
      </c>
      <c r="E151">
        <v>9.5150268378662653E-2</v>
      </c>
      <c r="F151">
        <v>0.2682533792029807</v>
      </c>
      <c r="G151">
        <v>8.4703404290658604E-2</v>
      </c>
      <c r="H151">
        <v>1.0019699770254183E-2</v>
      </c>
      <c r="I151" s="39">
        <v>53</v>
      </c>
      <c r="J151" s="39">
        <v>19</v>
      </c>
      <c r="K151" s="39">
        <v>60</v>
      </c>
      <c r="L151" s="39">
        <v>499</v>
      </c>
      <c r="M151" s="39" t="s">
        <v>445</v>
      </c>
      <c r="N151" s="39">
        <v>4203520</v>
      </c>
    </row>
    <row r="152" spans="1:14" x14ac:dyDescent="0.35">
      <c r="A152" s="39">
        <f ca="1"/>
        <v>1024</v>
      </c>
      <c r="B152" t="s">
        <v>18</v>
      </c>
      <c r="C152" s="39">
        <v>1024</v>
      </c>
      <c r="D152">
        <v>8</v>
      </c>
      <c r="E152">
        <v>0.15906761949893189</v>
      </c>
      <c r="F152">
        <v>0.44144981429119434</v>
      </c>
      <c r="G152">
        <v>0.19066675873517575</v>
      </c>
      <c r="H152">
        <v>9.93015535614916E-3</v>
      </c>
      <c r="I152" s="39">
        <v>32</v>
      </c>
      <c r="J152" s="39">
        <v>12</v>
      </c>
      <c r="K152" s="39">
        <v>27</v>
      </c>
      <c r="L152" s="39">
        <v>504</v>
      </c>
      <c r="M152" s="39" t="s">
        <v>446</v>
      </c>
      <c r="N152" s="39">
        <v>8397824</v>
      </c>
    </row>
    <row r="153" spans="1:14" x14ac:dyDescent="0.35">
      <c r="A153" s="39">
        <f ca="1"/>
        <v>2048</v>
      </c>
      <c r="B153" t="s">
        <v>19</v>
      </c>
      <c r="C153" s="39">
        <v>1024</v>
      </c>
      <c r="D153">
        <v>8</v>
      </c>
      <c r="E153">
        <v>0.24020477143352609</v>
      </c>
      <c r="F153">
        <v>0.81234194762471923</v>
      </c>
      <c r="G153">
        <v>0.52387350762430651</v>
      </c>
      <c r="H153">
        <v>2.1976104132435705E-2</v>
      </c>
      <c r="I153" s="39">
        <v>21</v>
      </c>
      <c r="J153" s="39">
        <v>7</v>
      </c>
      <c r="K153" s="39">
        <v>10</v>
      </c>
      <c r="L153" s="39">
        <v>228</v>
      </c>
      <c r="M153" s="39" t="s">
        <v>447</v>
      </c>
      <c r="N153" s="39">
        <v>16786432</v>
      </c>
    </row>
    <row r="154" spans="1:14" x14ac:dyDescent="0.35">
      <c r="A154" s="39">
        <f ca="1"/>
        <v>4096</v>
      </c>
      <c r="B154" t="s">
        <v>20</v>
      </c>
      <c r="C154" s="39">
        <v>1024</v>
      </c>
      <c r="D154">
        <v>8</v>
      </c>
      <c r="E154">
        <v>0.47914576580594209</v>
      </c>
      <c r="F154">
        <v>1.6125843726228815</v>
      </c>
      <c r="G154">
        <v>1.9723888809561603</v>
      </c>
      <c r="H154">
        <v>5.0673646021827154E-2</v>
      </c>
      <c r="I154" s="39">
        <v>11</v>
      </c>
      <c r="J154" s="39">
        <v>4</v>
      </c>
      <c r="K154" s="39">
        <v>3</v>
      </c>
      <c r="L154" s="39">
        <v>100</v>
      </c>
      <c r="M154" s="39" t="s">
        <v>448</v>
      </c>
      <c r="N154" s="39">
        <v>33563648</v>
      </c>
    </row>
    <row r="155" spans="1:14" x14ac:dyDescent="0.35">
      <c r="A155" s="39">
        <f ca="1"/>
        <v>8192</v>
      </c>
      <c r="B155" t="s">
        <v>21</v>
      </c>
      <c r="C155" s="39">
        <v>1024</v>
      </c>
      <c r="D155">
        <v>8</v>
      </c>
      <c r="E155">
        <v>1.1963249676241723</v>
      </c>
      <c r="F155">
        <v>3.4024476976235056</v>
      </c>
      <c r="G155">
        <v>8.0351065476286063</v>
      </c>
      <c r="H155">
        <v>9.8150511191875886E-2</v>
      </c>
      <c r="I155" s="39">
        <v>5</v>
      </c>
      <c r="J155" s="39">
        <v>2</v>
      </c>
      <c r="K155" s="39">
        <v>1</v>
      </c>
      <c r="L155" s="39">
        <v>51</v>
      </c>
      <c r="M155" s="39" t="s">
        <v>449</v>
      </c>
      <c r="N155" s="39">
        <v>67118080</v>
      </c>
    </row>
    <row r="156" spans="1:14" x14ac:dyDescent="0.35">
      <c r="A156" s="39">
        <f ca="1"/>
        <v>16384</v>
      </c>
      <c r="B156" t="s">
        <v>22</v>
      </c>
      <c r="C156" s="39">
        <v>1024</v>
      </c>
      <c r="D156">
        <v>8</v>
      </c>
      <c r="E156">
        <v>2.5293454476238586</v>
      </c>
      <c r="F156">
        <v>7.0028691476261189</v>
      </c>
      <c r="G156">
        <v>47.667764347629351</v>
      </c>
      <c r="H156">
        <v>0.14027143069996842</v>
      </c>
      <c r="I156" s="39">
        <v>2</v>
      </c>
      <c r="J156" s="39">
        <v>1</v>
      </c>
      <c r="K156" s="39">
        <v>1</v>
      </c>
      <c r="L156" s="39">
        <v>36</v>
      </c>
      <c r="M156" s="44" t="s">
        <v>450</v>
      </c>
      <c r="N156" s="39">
        <v>134226944</v>
      </c>
    </row>
    <row r="157" spans="1:14" x14ac:dyDescent="0.35">
      <c r="I157" s="39"/>
      <c r="J157" s="39"/>
      <c r="K157" s="39"/>
      <c r="L157" s="39"/>
    </row>
    <row r="158" spans="1:14" x14ac:dyDescent="0.35">
      <c r="I158" s="39"/>
      <c r="J158" s="39"/>
      <c r="K158" s="39"/>
      <c r="L158" s="39"/>
      <c r="N158">
        <f ca="1">N156/1000000/E156</f>
        <v>53.067857585881256</v>
      </c>
    </row>
    <row r="159" spans="1:14" x14ac:dyDescent="0.35">
      <c r="I159" s="39"/>
      <c r="J159" s="39"/>
      <c r="K159" s="39"/>
      <c r="L159" s="39"/>
      <c r="N159" s="39">
        <f ca="1">C156*D156/E156</f>
        <v>3238.7825900553858</v>
      </c>
    </row>
    <row r="160" spans="1:14" x14ac:dyDescent="0.35">
      <c r="I160" s="39"/>
      <c r="J160" s="39"/>
      <c r="K160" s="39"/>
      <c r="L160" s="39"/>
    </row>
    <row r="161" spans="1:14" x14ac:dyDescent="0.35">
      <c r="I161" s="39"/>
      <c r="J161" s="39"/>
      <c r="K161" s="39"/>
      <c r="L161" s="39"/>
    </row>
    <row r="162" spans="1:14" x14ac:dyDescent="0.35">
      <c r="I162" s="39"/>
      <c r="J162" s="39"/>
      <c r="K162" s="39"/>
      <c r="L162" s="39"/>
    </row>
    <row r="163" spans="1:14" x14ac:dyDescent="0.35">
      <c r="I163" s="39"/>
      <c r="J163" s="39"/>
      <c r="K163" s="39"/>
      <c r="L163" s="39"/>
    </row>
    <row r="164" spans="1:14" x14ac:dyDescent="0.35">
      <c r="I164" s="39"/>
      <c r="J164" s="39"/>
      <c r="K164" s="39"/>
      <c r="L164" s="39"/>
    </row>
    <row r="165" spans="1:14" x14ac:dyDescent="0.35">
      <c r="I165" s="39"/>
      <c r="J165" s="39"/>
      <c r="K165" s="39"/>
      <c r="L165" s="39"/>
    </row>
    <row r="166" spans="1:14" x14ac:dyDescent="0.35">
      <c r="I166" s="39"/>
      <c r="J166" s="39"/>
      <c r="K166" s="39"/>
      <c r="L166" s="39"/>
      <c r="M166" s="10" t="s">
        <v>498</v>
      </c>
    </row>
    <row r="167" spans="1:14" ht="58" x14ac:dyDescent="0.35">
      <c r="I167" s="39"/>
      <c r="J167" s="39"/>
      <c r="K167" s="39"/>
      <c r="L167" s="39"/>
      <c r="M167" s="45" t="s">
        <v>504</v>
      </c>
    </row>
    <row r="168" spans="1:14" ht="43.5" x14ac:dyDescent="0.35">
      <c r="A168" s="8" t="s">
        <v>2</v>
      </c>
      <c r="B168" s="8" t="s">
        <v>3</v>
      </c>
      <c r="C168" s="8" t="s">
        <v>4</v>
      </c>
      <c r="D168" s="8" t="s">
        <v>5</v>
      </c>
      <c r="E168" s="9" t="str">
        <f ca="1">$E$6</f>
        <v>CSVRead
v0.21(177)</v>
      </c>
      <c r="F168" s="9" t="s">
        <v>336</v>
      </c>
      <c r="G168" s="9" t="s">
        <v>337</v>
      </c>
      <c r="H168" s="9" t="s">
        <v>338</v>
      </c>
      <c r="I168" s="9" t="str" cm="1">
        <f t="array" aca="1" ref="I168:L168" ca="1">"NCalls"&amp;CHAR(10)&amp;E168:H168</f>
        <v>NCalls
CSVRead
v0.21(177)</v>
      </c>
      <c r="J168" s="9" t="str">
        <f ca="1"/>
        <v>NCalls
sdkn104
v1.9</v>
      </c>
      <c r="K168" s="9" t="str">
        <f ca="1"/>
        <v>NCalls
ws_garcia
v3.1.5</v>
      </c>
      <c r="L168" s="41" t="str">
        <f ca="1"/>
        <v>NCalls
CSV.jl
v0.8.5+</v>
      </c>
      <c r="M168" s="8" t="s">
        <v>6</v>
      </c>
      <c r="N168" s="8" t="s">
        <v>7</v>
      </c>
    </row>
    <row r="169" spans="1:14" x14ac:dyDescent="0.35">
      <c r="A169" s="39">
        <v>3</v>
      </c>
      <c r="B169" t="s">
        <v>23</v>
      </c>
      <c r="C169" s="39">
        <v>1024</v>
      </c>
      <c r="D169">
        <v>8</v>
      </c>
      <c r="E169">
        <v>2.1765343276157933E-2</v>
      </c>
      <c r="F169">
        <v>2.379669312162376E-2</v>
      </c>
      <c r="G169">
        <v>4.5632074896735333E-2</v>
      </c>
      <c r="H169">
        <v>2.262703852457696E-3</v>
      </c>
      <c r="I169" s="39">
        <v>230</v>
      </c>
      <c r="J169" s="39">
        <v>211</v>
      </c>
      <c r="K169" s="39">
        <v>110</v>
      </c>
      <c r="L169" s="39">
        <v>2204</v>
      </c>
      <c r="M169" s="44" t="s">
        <v>451</v>
      </c>
      <c r="N169" s="39">
        <v>66560</v>
      </c>
    </row>
    <row r="170" spans="1:14" x14ac:dyDescent="0.35">
      <c r="A170" s="39">
        <v>4</v>
      </c>
      <c r="B170" t="s">
        <v>24</v>
      </c>
      <c r="C170" s="39">
        <v>1024</v>
      </c>
      <c r="D170">
        <v>8</v>
      </c>
      <c r="E170">
        <v>2.2563208885244001E-2</v>
      </c>
      <c r="F170">
        <v>2.4686528412198941E-2</v>
      </c>
      <c r="G170">
        <v>4.3489665884876835E-2</v>
      </c>
      <c r="H170">
        <v>2.1962016061488742E-3</v>
      </c>
      <c r="I170" s="39">
        <v>222</v>
      </c>
      <c r="J170" s="39">
        <v>203</v>
      </c>
      <c r="K170" s="39">
        <v>115</v>
      </c>
      <c r="L170" s="39">
        <v>2271</v>
      </c>
      <c r="M170" s="39" t="s">
        <v>452</v>
      </c>
      <c r="N170" s="39">
        <v>74752</v>
      </c>
    </row>
    <row r="171" spans="1:14" x14ac:dyDescent="0.35">
      <c r="A171" s="39">
        <v>6</v>
      </c>
      <c r="B171" t="s">
        <v>25</v>
      </c>
      <c r="C171" s="39">
        <v>1024</v>
      </c>
      <c r="D171">
        <v>8</v>
      </c>
      <c r="E171">
        <v>2.1933341922245681E-2</v>
      </c>
      <c r="F171">
        <v>2.5702206598348799E-2</v>
      </c>
      <c r="G171">
        <v>5.2193896582342858E-2</v>
      </c>
      <c r="H171">
        <v>2.2971943432633637E-3</v>
      </c>
      <c r="I171" s="39">
        <v>228</v>
      </c>
      <c r="J171" s="39">
        <v>195</v>
      </c>
      <c r="K171" s="39">
        <v>96</v>
      </c>
      <c r="L171" s="39">
        <v>2171</v>
      </c>
      <c r="M171" s="39" t="s">
        <v>453</v>
      </c>
      <c r="N171" s="39">
        <v>91136</v>
      </c>
    </row>
    <row r="172" spans="1:14" x14ac:dyDescent="0.35">
      <c r="A172" s="39">
        <v>10</v>
      </c>
      <c r="B172" t="s">
        <v>26</v>
      </c>
      <c r="C172" s="39">
        <v>1024</v>
      </c>
      <c r="D172">
        <v>8</v>
      </c>
      <c r="E172">
        <v>2.0874992207328129E-2</v>
      </c>
      <c r="F172">
        <v>2.6934626656255574E-2</v>
      </c>
      <c r="G172">
        <v>4.5812845805826244E-2</v>
      </c>
      <c r="H172">
        <v>1.6960650567545161E-3</v>
      </c>
      <c r="I172" s="39">
        <v>240</v>
      </c>
      <c r="J172" s="39">
        <v>186</v>
      </c>
      <c r="K172" s="39">
        <v>110</v>
      </c>
      <c r="L172" s="39">
        <v>2937</v>
      </c>
      <c r="M172" s="39" t="s">
        <v>454</v>
      </c>
      <c r="N172" s="39">
        <v>123904</v>
      </c>
    </row>
    <row r="173" spans="1:14" x14ac:dyDescent="0.35">
      <c r="A173" s="39">
        <v>18</v>
      </c>
      <c r="B173" t="s">
        <v>27</v>
      </c>
      <c r="C173" s="39">
        <v>1024</v>
      </c>
      <c r="D173">
        <v>8</v>
      </c>
      <c r="E173">
        <v>2.1845934086875404E-2</v>
      </c>
      <c r="F173">
        <v>3.0745393022759852E-2</v>
      </c>
      <c r="G173">
        <v>5.0759492068436204E-2</v>
      </c>
      <c r="H173">
        <v>1.8465560817698275E-3</v>
      </c>
      <c r="I173" s="39">
        <v>229</v>
      </c>
      <c r="J173" s="39">
        <v>163</v>
      </c>
      <c r="K173" s="39">
        <v>99</v>
      </c>
      <c r="L173" s="39">
        <v>2699</v>
      </c>
      <c r="M173" s="39" t="s">
        <v>455</v>
      </c>
      <c r="N173" s="39">
        <v>189440</v>
      </c>
    </row>
    <row r="174" spans="1:14" x14ac:dyDescent="0.35">
      <c r="A174" s="39">
        <v>34</v>
      </c>
      <c r="B174" t="s">
        <v>28</v>
      </c>
      <c r="C174" s="39">
        <v>1024</v>
      </c>
      <c r="D174">
        <v>8</v>
      </c>
      <c r="E174">
        <v>2.3653888190041127E-2</v>
      </c>
      <c r="F174">
        <v>3.6595282660502722E-2</v>
      </c>
      <c r="G174">
        <v>4.5655149442209553E-2</v>
      </c>
      <c r="H174">
        <v>2.8598567566618187E-3</v>
      </c>
      <c r="I174" s="39">
        <v>212</v>
      </c>
      <c r="J174" s="39">
        <v>137</v>
      </c>
      <c r="K174" s="39">
        <v>110</v>
      </c>
      <c r="L174" s="39">
        <v>1749</v>
      </c>
      <c r="M174" s="39" t="s">
        <v>456</v>
      </c>
      <c r="N174" s="39">
        <v>320512</v>
      </c>
    </row>
    <row r="175" spans="1:14" x14ac:dyDescent="0.35">
      <c r="A175" s="39">
        <v>66</v>
      </c>
      <c r="B175" t="s">
        <v>29</v>
      </c>
      <c r="C175" s="39">
        <v>1024</v>
      </c>
      <c r="D175">
        <v>8</v>
      </c>
      <c r="E175">
        <v>2.8190463354327955E-2</v>
      </c>
      <c r="F175">
        <v>5.072754560380046E-2</v>
      </c>
      <c r="G175">
        <v>5.6630009421746362E-2</v>
      </c>
      <c r="H175">
        <v>3.0498823428264108E-3</v>
      </c>
      <c r="I175" s="39">
        <v>178</v>
      </c>
      <c r="J175" s="39">
        <v>99</v>
      </c>
      <c r="K175" s="39">
        <v>89</v>
      </c>
      <c r="L175" s="39">
        <v>1636</v>
      </c>
      <c r="M175" s="39" t="s">
        <v>457</v>
      </c>
      <c r="N175" s="39">
        <v>582656</v>
      </c>
    </row>
    <row r="176" spans="1:14" x14ac:dyDescent="0.35">
      <c r="A176" s="39">
        <v>130</v>
      </c>
      <c r="B176" t="s">
        <v>30</v>
      </c>
      <c r="C176" s="39">
        <v>1024</v>
      </c>
      <c r="D176">
        <v>8</v>
      </c>
      <c r="E176">
        <v>4.0468731623976052E-2</v>
      </c>
      <c r="F176">
        <v>9.0592756395895868E-2</v>
      </c>
      <c r="G176">
        <v>9.4705660831548438E-2</v>
      </c>
      <c r="H176">
        <v>3.2648557950599737E-3</v>
      </c>
      <c r="I176" s="39">
        <v>125</v>
      </c>
      <c r="J176" s="39">
        <v>57</v>
      </c>
      <c r="K176" s="39">
        <v>53</v>
      </c>
      <c r="L176" s="39">
        <v>1556</v>
      </c>
      <c r="M176" s="39" t="s">
        <v>458</v>
      </c>
      <c r="N176" s="39">
        <v>1106944</v>
      </c>
    </row>
    <row r="177" spans="1:14" x14ac:dyDescent="0.35">
      <c r="A177" s="39">
        <v>258</v>
      </c>
      <c r="B177" t="s">
        <v>31</v>
      </c>
      <c r="C177" s="39">
        <v>1024</v>
      </c>
      <c r="D177">
        <v>8</v>
      </c>
      <c r="E177">
        <v>5.946613232986013E-2</v>
      </c>
      <c r="F177">
        <v>0.15395990216942862</v>
      </c>
      <c r="G177">
        <v>9.0428006552567761E-2</v>
      </c>
      <c r="H177">
        <v>5.5402108401650099E-3</v>
      </c>
      <c r="I177" s="39">
        <v>85</v>
      </c>
      <c r="J177" s="39">
        <v>33</v>
      </c>
      <c r="K177" s="39">
        <v>56</v>
      </c>
      <c r="L177" s="39">
        <v>902</v>
      </c>
      <c r="M177" s="39" t="s">
        <v>459</v>
      </c>
      <c r="N177" s="39">
        <v>2155520</v>
      </c>
    </row>
    <row r="178" spans="1:14" x14ac:dyDescent="0.35">
      <c r="A178" s="39">
        <v>514</v>
      </c>
      <c r="B178" t="s">
        <v>32</v>
      </c>
      <c r="C178" s="39">
        <v>1024</v>
      </c>
      <c r="D178">
        <v>8</v>
      </c>
      <c r="E178">
        <v>8.9200121308227381E-2</v>
      </c>
      <c r="F178">
        <v>0.24389721429071801</v>
      </c>
      <c r="G178">
        <v>9.3005480957380149E-2</v>
      </c>
      <c r="H178">
        <v>1.0111990574734402E-2</v>
      </c>
      <c r="I178" s="39">
        <v>57</v>
      </c>
      <c r="J178" s="39">
        <v>21</v>
      </c>
      <c r="K178" s="39">
        <v>54</v>
      </c>
      <c r="L178" s="39">
        <v>507</v>
      </c>
      <c r="M178" s="39" t="s">
        <v>460</v>
      </c>
      <c r="N178" s="39">
        <v>4252672</v>
      </c>
    </row>
    <row r="179" spans="1:14" x14ac:dyDescent="0.35">
      <c r="A179" s="39">
        <v>1026</v>
      </c>
      <c r="B179" t="s">
        <v>33</v>
      </c>
      <c r="C179" s="39">
        <v>1024</v>
      </c>
      <c r="D179">
        <v>8</v>
      </c>
      <c r="E179">
        <v>0.15208710056516409</v>
      </c>
      <c r="F179">
        <v>0.43888610595730887</v>
      </c>
      <c r="G179">
        <v>0.22251614327602004</v>
      </c>
      <c r="H179">
        <v>1.3885314751609259E-2</v>
      </c>
      <c r="I179" s="39">
        <v>34</v>
      </c>
      <c r="J179" s="39">
        <v>12</v>
      </c>
      <c r="K179" s="39">
        <v>23</v>
      </c>
      <c r="L179" s="39">
        <v>360</v>
      </c>
      <c r="M179" s="39" t="s">
        <v>461</v>
      </c>
      <c r="N179" s="39">
        <v>8446976</v>
      </c>
    </row>
    <row r="180" spans="1:14" x14ac:dyDescent="0.35">
      <c r="A180" s="39">
        <v>2050</v>
      </c>
      <c r="B180" t="s">
        <v>34</v>
      </c>
      <c r="C180" s="39">
        <v>1024</v>
      </c>
      <c r="D180">
        <v>8</v>
      </c>
      <c r="E180">
        <v>0.2852501254017944</v>
      </c>
      <c r="F180">
        <v>0.85313504762300363</v>
      </c>
      <c r="G180">
        <v>0.60094976984596193</v>
      </c>
      <c r="H180">
        <v>2.1737126606344921E-2</v>
      </c>
      <c r="I180" s="39">
        <v>18</v>
      </c>
      <c r="J180" s="39">
        <v>6</v>
      </c>
      <c r="K180" s="39">
        <v>9</v>
      </c>
      <c r="L180" s="39">
        <v>230</v>
      </c>
      <c r="M180" s="39" t="s">
        <v>462</v>
      </c>
      <c r="N180" s="39">
        <v>16835584</v>
      </c>
    </row>
    <row r="181" spans="1:14" x14ac:dyDescent="0.35">
      <c r="A181" s="39">
        <v>4098</v>
      </c>
      <c r="B181" t="s">
        <v>35</v>
      </c>
      <c r="C181" s="39">
        <v>1024</v>
      </c>
      <c r="D181">
        <v>8</v>
      </c>
      <c r="E181">
        <v>0.52840732762408515</v>
      </c>
      <c r="F181">
        <v>1.6834701476237182</v>
      </c>
      <c r="G181">
        <v>2.0006831142922152</v>
      </c>
      <c r="H181">
        <v>4.643809236867525E-2</v>
      </c>
      <c r="I181" s="39">
        <v>10</v>
      </c>
      <c r="J181" s="39">
        <v>3</v>
      </c>
      <c r="K181" s="39">
        <v>3</v>
      </c>
      <c r="L181" s="39">
        <v>108</v>
      </c>
      <c r="M181" s="39" t="s">
        <v>463</v>
      </c>
      <c r="N181" s="39">
        <v>33612800</v>
      </c>
    </row>
    <row r="182" spans="1:14" x14ac:dyDescent="0.35">
      <c r="A182" s="39">
        <v>8194</v>
      </c>
      <c r="B182" t="s">
        <v>36</v>
      </c>
      <c r="C182" s="39">
        <v>1024</v>
      </c>
      <c r="D182">
        <v>8</v>
      </c>
      <c r="E182">
        <v>1.4999028226236297</v>
      </c>
      <c r="F182">
        <v>3.8881886476235414</v>
      </c>
      <c r="G182">
        <v>10.39367614762225</v>
      </c>
      <c r="H182">
        <v>9.0993646840624678E-2</v>
      </c>
      <c r="I182" s="39">
        <v>4</v>
      </c>
      <c r="J182" s="39">
        <v>2</v>
      </c>
      <c r="K182" s="39">
        <v>1</v>
      </c>
      <c r="L182" s="39">
        <v>56</v>
      </c>
      <c r="M182" s="39" t="s">
        <v>464</v>
      </c>
      <c r="N182" s="39">
        <v>67167232</v>
      </c>
    </row>
    <row r="183" spans="1:14" x14ac:dyDescent="0.35">
      <c r="A183" s="39">
        <v>16386</v>
      </c>
      <c r="B183" t="s">
        <v>37</v>
      </c>
      <c r="C183" s="39">
        <v>1024</v>
      </c>
      <c r="D183">
        <v>8</v>
      </c>
      <c r="E183">
        <v>3.1133029976233266</v>
      </c>
      <c r="F183">
        <v>7.7009106476259364</v>
      </c>
      <c r="G183">
        <v>48.987795347625003</v>
      </c>
      <c r="H183">
        <v>0.74888253757252699</v>
      </c>
      <c r="I183" s="39">
        <v>2</v>
      </c>
      <c r="J183" s="39">
        <v>1</v>
      </c>
      <c r="K183" s="39">
        <v>1</v>
      </c>
      <c r="L183" s="39">
        <v>9</v>
      </c>
      <c r="M183" s="39" t="s">
        <v>465</v>
      </c>
      <c r="N183" s="39">
        <v>134276096</v>
      </c>
    </row>
    <row r="184" spans="1:14" x14ac:dyDescent="0.35">
      <c r="I184" s="39"/>
      <c r="J184" s="39"/>
      <c r="K184" s="39"/>
      <c r="L184" s="39"/>
    </row>
    <row r="185" spans="1:14" x14ac:dyDescent="0.35">
      <c r="I185" s="39"/>
      <c r="J185" s="39"/>
      <c r="K185" s="39"/>
      <c r="L185" s="39"/>
    </row>
    <row r="186" spans="1:14" x14ac:dyDescent="0.35">
      <c r="I186" s="39"/>
      <c r="J186" s="39"/>
      <c r="K186" s="39"/>
      <c r="L186" s="39"/>
      <c r="N186" s="39"/>
    </row>
    <row r="187" spans="1:14" x14ac:dyDescent="0.35">
      <c r="I187" s="39"/>
      <c r="J187" s="39"/>
      <c r="K187" s="39"/>
      <c r="L187" s="39"/>
    </row>
    <row r="188" spans="1:14" x14ac:dyDescent="0.35">
      <c r="I188" s="39"/>
      <c r="J188" s="39"/>
      <c r="K188" s="39"/>
      <c r="L188" s="39"/>
    </row>
    <row r="189" spans="1:14" x14ac:dyDescent="0.35">
      <c r="I189" s="39"/>
      <c r="J189" s="39"/>
      <c r="K189" s="39"/>
      <c r="L189" s="39"/>
    </row>
    <row r="190" spans="1:14" x14ac:dyDescent="0.35">
      <c r="I190" s="39"/>
      <c r="J190" s="39"/>
      <c r="K190" s="39"/>
      <c r="L190" s="39"/>
    </row>
    <row r="191" spans="1:14" x14ac:dyDescent="0.35">
      <c r="I191" s="39"/>
      <c r="J191" s="39"/>
      <c r="K191" s="39"/>
      <c r="L191" s="39"/>
    </row>
    <row r="192" spans="1:14" x14ac:dyDescent="0.35">
      <c r="I192" s="39"/>
      <c r="J192" s="39"/>
      <c r="K192" s="39"/>
      <c r="L192" s="39"/>
    </row>
    <row r="193" spans="9:12" x14ac:dyDescent="0.35">
      <c r="I193" s="39"/>
      <c r="J193" s="39"/>
      <c r="K193" s="39"/>
      <c r="L193" s="39"/>
    </row>
    <row r="194" spans="9:12" x14ac:dyDescent="0.35">
      <c r="I194" s="39"/>
      <c r="J194" s="39"/>
      <c r="K194" s="39"/>
      <c r="L194" s="39"/>
    </row>
    <row r="195" spans="9:12" x14ac:dyDescent="0.35">
      <c r="I195" s="39"/>
      <c r="J195" s="39"/>
      <c r="K195" s="39"/>
      <c r="L195" s="39"/>
    </row>
    <row r="196" spans="9:12" x14ac:dyDescent="0.35">
      <c r="I196" s="39"/>
      <c r="J196" s="39"/>
      <c r="K196" s="39"/>
      <c r="L196" s="39"/>
    </row>
    <row r="197" spans="9:12" x14ac:dyDescent="0.35">
      <c r="I197" s="39"/>
      <c r="J197" s="39"/>
      <c r="K197" s="39"/>
      <c r="L197" s="39"/>
    </row>
    <row r="198" spans="9:12" x14ac:dyDescent="0.35">
      <c r="I198" s="39"/>
      <c r="J198" s="39"/>
      <c r="K198" s="39"/>
      <c r="L198" s="39"/>
    </row>
    <row r="199" spans="9:12" x14ac:dyDescent="0.35">
      <c r="I199" s="39"/>
      <c r="J199" s="39"/>
      <c r="K199" s="39"/>
      <c r="L199" s="39"/>
    </row>
    <row r="200" spans="9:12" x14ac:dyDescent="0.35">
      <c r="I200" s="39"/>
      <c r="J200" s="39"/>
      <c r="K200" s="39"/>
      <c r="L200" s="39"/>
    </row>
    <row r="201" spans="9:12" x14ac:dyDescent="0.35">
      <c r="I201" s="39"/>
      <c r="J201" s="39"/>
      <c r="K201" s="39"/>
      <c r="L201" s="39"/>
    </row>
    <row r="202" spans="9:12" x14ac:dyDescent="0.35">
      <c r="I202" s="39"/>
      <c r="J202" s="39"/>
      <c r="K202" s="39"/>
      <c r="L202" s="39"/>
    </row>
    <row r="203" spans="9:12" x14ac:dyDescent="0.35">
      <c r="I203" s="39"/>
      <c r="J203" s="39"/>
      <c r="K203" s="39"/>
      <c r="L203" s="39"/>
    </row>
    <row r="204" spans="9:12" x14ac:dyDescent="0.35">
      <c r="I204" s="39"/>
      <c r="J204" s="39"/>
      <c r="K204" s="39"/>
      <c r="L204" s="39"/>
    </row>
    <row r="205" spans="9:12" x14ac:dyDescent="0.35">
      <c r="I205" s="39"/>
      <c r="J205" s="39"/>
      <c r="K205" s="39"/>
      <c r="L205" s="39"/>
    </row>
    <row r="206" spans="9:12" x14ac:dyDescent="0.35">
      <c r="I206" s="39"/>
      <c r="J206" s="39"/>
      <c r="K206" s="39"/>
      <c r="L206" s="39"/>
    </row>
    <row r="207" spans="9:12" x14ac:dyDescent="0.35">
      <c r="I207" s="39"/>
      <c r="J207" s="39"/>
      <c r="K207" s="39"/>
      <c r="L207" s="39"/>
    </row>
    <row r="208" spans="9:12" x14ac:dyDescent="0.35">
      <c r="I208" s="39"/>
      <c r="J208" s="39"/>
      <c r="K208" s="39"/>
      <c r="L208" s="39"/>
    </row>
    <row r="209" spans="9:12" x14ac:dyDescent="0.35">
      <c r="I209" s="39"/>
      <c r="J209" s="39"/>
      <c r="K209" s="39"/>
      <c r="L209" s="39"/>
    </row>
    <row r="210" spans="9:12" x14ac:dyDescent="0.35">
      <c r="I210" s="39"/>
      <c r="J210" s="39"/>
      <c r="K210" s="39"/>
      <c r="L210" s="39"/>
    </row>
    <row r="211" spans="9:12" x14ac:dyDescent="0.35">
      <c r="I211" s="39"/>
      <c r="J211" s="39"/>
      <c r="K211" s="39"/>
      <c r="L211" s="39"/>
    </row>
    <row r="212" spans="9:12" x14ac:dyDescent="0.35">
      <c r="I212" s="39"/>
      <c r="J212" s="39"/>
      <c r="K212" s="39"/>
      <c r="L212" s="39"/>
    </row>
    <row r="213" spans="9:12" x14ac:dyDescent="0.35">
      <c r="I213" s="39"/>
      <c r="J213" s="39"/>
      <c r="K213" s="39"/>
      <c r="L213" s="39"/>
    </row>
    <row r="214" spans="9:12" x14ac:dyDescent="0.35">
      <c r="I214" s="39"/>
      <c r="J214" s="39"/>
      <c r="K214" s="39"/>
      <c r="L214" s="39"/>
    </row>
    <row r="215" spans="9:12" x14ac:dyDescent="0.35">
      <c r="I215" s="39"/>
      <c r="J215" s="39"/>
      <c r="K215" s="39"/>
      <c r="L215" s="39"/>
    </row>
    <row r="216" spans="9:12" x14ac:dyDescent="0.35">
      <c r="I216" s="39"/>
      <c r="J216" s="39"/>
      <c r="K216" s="39"/>
      <c r="L216" s="39"/>
    </row>
    <row r="217" spans="9:12" x14ac:dyDescent="0.35">
      <c r="I217" s="39"/>
      <c r="J217" s="39"/>
      <c r="K217" s="39"/>
      <c r="L217" s="39"/>
    </row>
    <row r="218" spans="9:12" x14ac:dyDescent="0.35">
      <c r="I218" s="39"/>
      <c r="J218" s="39"/>
      <c r="K218" s="39"/>
      <c r="L218" s="39"/>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473" r:id="rId4" name="Button 1">
              <controlPr defaultSize="0" print="0" autoFill="0" autoPict="0" macro="[0]!RunSpeedTests">
                <anchor moveWithCells="1" sizeWithCells="1">
                  <from>
                    <xdr:col>5</xdr:col>
                    <xdr:colOff>1066800</xdr:colOff>
                    <xdr:row>0</xdr:row>
                    <xdr:rowOff>304800</xdr:rowOff>
                  </from>
                  <to>
                    <xdr:col>6</xdr:col>
                    <xdr:colOff>990600</xdr:colOff>
                    <xdr:row>3</xdr:row>
                    <xdr:rowOff>133350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3C93BA-9252-49BC-B263-2AAAA8D41B2F}">
  <sheetPr codeName="shPerformance8"/>
  <dimension ref="A1:N218"/>
  <sheetViews>
    <sheetView showGridLines="0" showRowColHeaders="0" zoomScaleNormal="100" workbookViewId="0">
      <pane ySplit="4" topLeftCell="A5" activePane="bottomLeft" state="frozen"/>
      <selection pane="bottomLeft"/>
    </sheetView>
  </sheetViews>
  <sheetFormatPr defaultColWidth="9.1796875" defaultRowHeight="14.5" x14ac:dyDescent="0.35"/>
  <cols>
    <col min="1" max="1" width="10.1796875" bestFit="1" customWidth="1"/>
    <col min="2" max="2" width="16" bestFit="1" customWidth="1"/>
    <col min="3" max="3" width="9.1796875" bestFit="1" customWidth="1"/>
    <col min="4" max="4" width="8.1796875" bestFit="1" customWidth="1"/>
    <col min="5" max="5" width="11.81640625" bestFit="1" customWidth="1"/>
    <col min="6" max="6" width="15.1796875" bestFit="1" customWidth="1"/>
    <col min="7" max="7" width="16.453125" bestFit="1" customWidth="1"/>
    <col min="8" max="8" width="16.453125" customWidth="1"/>
    <col min="9" max="9" width="11.1796875" bestFit="1" customWidth="1"/>
    <col min="10" max="10" width="11" bestFit="1" customWidth="1"/>
    <col min="11" max="11" width="14.1796875" bestFit="1" customWidth="1"/>
    <col min="12" max="12" width="18.81640625" bestFit="1" customWidth="1"/>
    <col min="13" max="13" width="25.453125" customWidth="1"/>
    <col min="14" max="14" width="11.54296875" bestFit="1" customWidth="1"/>
  </cols>
  <sheetData>
    <row r="1" spans="1:14" ht="28.5" x14ac:dyDescent="0.65">
      <c r="A1" s="1" t="s">
        <v>203</v>
      </c>
    </row>
    <row r="2" spans="1:14" x14ac:dyDescent="0.35">
      <c r="N2" s="39"/>
    </row>
    <row r="4" spans="1:14" x14ac:dyDescent="0.35">
      <c r="A4" s="10" t="s">
        <v>845</v>
      </c>
      <c r="M4" s="10" t="s">
        <v>494</v>
      </c>
    </row>
    <row r="5" spans="1:14" x14ac:dyDescent="0.35">
      <c r="M5" t="s">
        <v>466</v>
      </c>
    </row>
    <row r="6" spans="1:14" ht="43.5" x14ac:dyDescent="0.35">
      <c r="A6" s="8" t="s">
        <v>2</v>
      </c>
      <c r="B6" s="8" t="s">
        <v>3</v>
      </c>
      <c r="C6" s="8" t="s">
        <v>4</v>
      </c>
      <c r="D6" s="8" t="s">
        <v>5</v>
      </c>
      <c r="E6" s="87" t="s">
        <v>844</v>
      </c>
      <c r="F6" s="9" t="s">
        <v>336</v>
      </c>
      <c r="G6" s="9" t="s">
        <v>337</v>
      </c>
      <c r="H6" s="9" t="s">
        <v>338</v>
      </c>
      <c r="I6" s="9" t="str" cm="1">
        <f t="array" aca="1" ref="I6:L6" ca="1">"NCalls"&amp;CHAR(10)&amp;E6:H6</f>
        <v>NCalls
CSVRead
v0.21(190)</v>
      </c>
      <c r="J6" s="9" t="str">
        <f ca="1"/>
        <v>NCalls
sdkn104
v1.9</v>
      </c>
      <c r="K6" s="9" t="str">
        <f ca="1"/>
        <v>NCalls
ws_garcia
v3.1.5</v>
      </c>
      <c r="L6" s="41" t="str">
        <f ca="1"/>
        <v>NCalls
CSV.jl
v0.8.5+</v>
      </c>
      <c r="M6" s="8" t="s">
        <v>6</v>
      </c>
      <c r="N6" s="8" t="s">
        <v>7</v>
      </c>
    </row>
    <row r="7" spans="1:14" x14ac:dyDescent="0.35">
      <c r="A7">
        <f ca="1">LEN(B7)</f>
        <v>1</v>
      </c>
      <c r="B7" t="s">
        <v>8</v>
      </c>
      <c r="C7" s="39">
        <v>1</v>
      </c>
      <c r="D7">
        <v>1</v>
      </c>
      <c r="E7">
        <v>5.1874081441703702E-4</v>
      </c>
      <c r="F7">
        <v>1.6376063493804918E-4</v>
      </c>
      <c r="G7">
        <v>2.055615201542323E-3</v>
      </c>
      <c r="H7">
        <v>2.8525224129421768E-4</v>
      </c>
      <c r="I7" s="39">
        <v>9574</v>
      </c>
      <c r="J7" s="39">
        <v>29888</v>
      </c>
      <c r="K7" s="39">
        <v>2429</v>
      </c>
      <c r="L7" s="39">
        <v>17314</v>
      </c>
      <c r="M7" s="42" t="s">
        <v>339</v>
      </c>
      <c r="N7" s="39">
        <v>3</v>
      </c>
    </row>
    <row r="8" spans="1:14" x14ac:dyDescent="0.35">
      <c r="A8">
        <f t="shared" ref="A8:A28" ca="1" si="0">LEN(B8)</f>
        <v>1</v>
      </c>
      <c r="B8" t="s">
        <v>8</v>
      </c>
      <c r="C8" s="39">
        <v>2</v>
      </c>
      <c r="D8">
        <v>1</v>
      </c>
      <c r="E8">
        <v>4.9517915948765528E-4</v>
      </c>
      <c r="F8">
        <v>1.7248381960095364E-4</v>
      </c>
      <c r="G8">
        <v>2.3499390450621243E-3</v>
      </c>
      <c r="H8">
        <v>2.788268541551839E-4</v>
      </c>
      <c r="I8" s="39">
        <v>10027</v>
      </c>
      <c r="J8" s="39">
        <v>28407</v>
      </c>
      <c r="K8" s="39">
        <v>2125</v>
      </c>
      <c r="L8" s="39">
        <v>17708</v>
      </c>
      <c r="M8" s="43" t="s">
        <v>340</v>
      </c>
      <c r="N8" s="39">
        <v>6</v>
      </c>
    </row>
    <row r="9" spans="1:14" x14ac:dyDescent="0.35">
      <c r="A9">
        <f t="shared" ca="1" si="0"/>
        <v>1</v>
      </c>
      <c r="B9" t="s">
        <v>8</v>
      </c>
      <c r="C9" s="39">
        <v>4</v>
      </c>
      <c r="D9">
        <v>1</v>
      </c>
      <c r="E9">
        <v>4.968622935855216E-4</v>
      </c>
      <c r="F9">
        <v>1.5307777831740813E-4</v>
      </c>
      <c r="G9">
        <v>2.1097548617266346E-3</v>
      </c>
      <c r="H9">
        <v>3.2135488779834438E-4</v>
      </c>
      <c r="I9" s="39">
        <v>9993</v>
      </c>
      <c r="J9" s="39">
        <v>31927</v>
      </c>
      <c r="K9" s="39">
        <v>2366</v>
      </c>
      <c r="L9" s="39">
        <v>15390</v>
      </c>
      <c r="M9" s="43" t="s">
        <v>341</v>
      </c>
      <c r="N9" s="39">
        <v>12</v>
      </c>
    </row>
    <row r="10" spans="1:14" x14ac:dyDescent="0.35">
      <c r="A10">
        <f t="shared" ca="1" si="0"/>
        <v>1</v>
      </c>
      <c r="B10" t="s">
        <v>8</v>
      </c>
      <c r="C10" s="39">
        <v>8</v>
      </c>
      <c r="D10">
        <v>1</v>
      </c>
      <c r="E10">
        <v>4.9268282842486195E-4</v>
      </c>
      <c r="F10">
        <v>1.5696540097919314E-4</v>
      </c>
      <c r="G10">
        <v>2.1240920348405564E-3</v>
      </c>
      <c r="H10">
        <v>2.8610539345826894E-4</v>
      </c>
      <c r="I10" s="39">
        <v>10077</v>
      </c>
      <c r="J10" s="39">
        <v>31154</v>
      </c>
      <c r="K10" s="39">
        <v>2351</v>
      </c>
      <c r="L10" s="39">
        <v>17263</v>
      </c>
      <c r="M10" s="43" t="s">
        <v>342</v>
      </c>
      <c r="N10" s="39">
        <v>24</v>
      </c>
    </row>
    <row r="11" spans="1:14" x14ac:dyDescent="0.35">
      <c r="A11">
        <f t="shared" ca="1" si="0"/>
        <v>1</v>
      </c>
      <c r="B11" t="s">
        <v>8</v>
      </c>
      <c r="C11" s="39">
        <v>16</v>
      </c>
      <c r="D11">
        <v>1</v>
      </c>
      <c r="E11">
        <v>4.6327537544454392E-4</v>
      </c>
      <c r="F11">
        <v>1.729510877646764E-4</v>
      </c>
      <c r="G11">
        <v>2.0459689668559117E-3</v>
      </c>
      <c r="H11">
        <v>2.8884916053997621E-4</v>
      </c>
      <c r="I11" s="39">
        <v>10712</v>
      </c>
      <c r="J11" s="39">
        <v>28332</v>
      </c>
      <c r="K11" s="39">
        <v>2440</v>
      </c>
      <c r="L11" s="39">
        <v>17101</v>
      </c>
      <c r="M11" s="43" t="s">
        <v>343</v>
      </c>
      <c r="N11" s="39">
        <v>48</v>
      </c>
    </row>
    <row r="12" spans="1:14" x14ac:dyDescent="0.35">
      <c r="A12">
        <f t="shared" ca="1" si="0"/>
        <v>1</v>
      </c>
      <c r="B12" t="s">
        <v>8</v>
      </c>
      <c r="C12" s="39">
        <v>32</v>
      </c>
      <c r="D12">
        <v>1</v>
      </c>
      <c r="E12">
        <v>4.9188389572881526E-4</v>
      </c>
      <c r="F12">
        <v>1.9965696763512176E-4</v>
      </c>
      <c r="G12">
        <v>2.2072296501659998E-3</v>
      </c>
      <c r="H12">
        <v>2.9278245363566343E-4</v>
      </c>
      <c r="I12" s="39">
        <v>10093</v>
      </c>
      <c r="J12" s="39">
        <v>24608</v>
      </c>
      <c r="K12" s="39">
        <v>2262</v>
      </c>
      <c r="L12" s="39">
        <v>16874</v>
      </c>
      <c r="M12" s="43" t="s">
        <v>344</v>
      </c>
      <c r="N12" s="39">
        <v>96</v>
      </c>
    </row>
    <row r="13" spans="1:14" x14ac:dyDescent="0.35">
      <c r="A13">
        <f t="shared" ca="1" si="0"/>
        <v>1</v>
      </c>
      <c r="B13" t="s">
        <v>8</v>
      </c>
      <c r="C13" s="39">
        <v>64</v>
      </c>
      <c r="D13">
        <v>1</v>
      </c>
      <c r="E13">
        <v>5.1836228342160852E-4</v>
      </c>
      <c r="F13">
        <v>2.4691408259738487E-4</v>
      </c>
      <c r="G13">
        <v>2.3253679925099671E-3</v>
      </c>
      <c r="H13">
        <v>2.9891234346311773E-4</v>
      </c>
      <c r="I13" s="39">
        <v>9581</v>
      </c>
      <c r="J13" s="39">
        <v>19965</v>
      </c>
      <c r="K13" s="39">
        <v>2147</v>
      </c>
      <c r="L13" s="39">
        <v>16532</v>
      </c>
      <c r="M13" s="43" t="s">
        <v>345</v>
      </c>
      <c r="N13" s="39">
        <v>192</v>
      </c>
    </row>
    <row r="14" spans="1:14" x14ac:dyDescent="0.35">
      <c r="A14">
        <f t="shared" ca="1" si="0"/>
        <v>1</v>
      </c>
      <c r="B14" t="s">
        <v>8</v>
      </c>
      <c r="C14" s="39">
        <v>128</v>
      </c>
      <c r="D14">
        <v>1</v>
      </c>
      <c r="E14">
        <v>6.0293517167694932E-4</v>
      </c>
      <c r="F14">
        <v>3.4439808098786376E-4</v>
      </c>
      <c r="G14">
        <v>2.7217424399549983E-3</v>
      </c>
      <c r="H14">
        <v>3.0316061787341678E-4</v>
      </c>
      <c r="I14" s="39">
        <v>8245</v>
      </c>
      <c r="J14" s="39">
        <v>14371</v>
      </c>
      <c r="K14" s="39">
        <v>1835</v>
      </c>
      <c r="L14" s="39">
        <v>16303</v>
      </c>
      <c r="M14" s="43" t="s">
        <v>346</v>
      </c>
      <c r="N14" s="39">
        <v>384</v>
      </c>
    </row>
    <row r="15" spans="1:14" x14ac:dyDescent="0.35">
      <c r="A15">
        <f t="shared" ca="1" si="0"/>
        <v>1</v>
      </c>
      <c r="B15" t="s">
        <v>8</v>
      </c>
      <c r="C15" s="39">
        <v>256</v>
      </c>
      <c r="D15">
        <v>1</v>
      </c>
      <c r="E15">
        <v>8.0397148835241548E-4</v>
      </c>
      <c r="F15">
        <v>5.741565716603634E-4</v>
      </c>
      <c r="G15">
        <v>3.2099034951606543E-3</v>
      </c>
      <c r="H15">
        <v>2.8580370592176917E-4</v>
      </c>
      <c r="I15" s="39">
        <v>6193</v>
      </c>
      <c r="J15" s="39">
        <v>8656</v>
      </c>
      <c r="K15" s="39">
        <v>1556</v>
      </c>
      <c r="L15" s="39">
        <v>17281</v>
      </c>
      <c r="M15" s="43" t="s">
        <v>347</v>
      </c>
      <c r="N15" s="39">
        <v>768</v>
      </c>
    </row>
    <row r="16" spans="1:14" x14ac:dyDescent="0.35">
      <c r="A16">
        <f t="shared" ca="1" si="0"/>
        <v>1</v>
      </c>
      <c r="B16" t="s">
        <v>8</v>
      </c>
      <c r="C16" s="39">
        <v>512</v>
      </c>
      <c r="D16">
        <v>1</v>
      </c>
      <c r="E16">
        <v>1.1159745975521632E-3</v>
      </c>
      <c r="F16">
        <v>8.9861052475338136E-4</v>
      </c>
      <c r="G16">
        <v>4.47776868760237E-3</v>
      </c>
      <c r="H16">
        <v>3.092814108125867E-4</v>
      </c>
      <c r="I16" s="39">
        <v>4467</v>
      </c>
      <c r="J16" s="39">
        <v>5543</v>
      </c>
      <c r="K16" s="39">
        <v>1116</v>
      </c>
      <c r="L16" s="39">
        <v>15984</v>
      </c>
      <c r="M16" s="43" t="s">
        <v>348</v>
      </c>
      <c r="N16" s="39">
        <v>1536</v>
      </c>
    </row>
    <row r="17" spans="1:14" x14ac:dyDescent="0.35">
      <c r="A17">
        <f t="shared" ca="1" si="0"/>
        <v>1</v>
      </c>
      <c r="B17" t="s">
        <v>8</v>
      </c>
      <c r="C17" s="39">
        <v>1024</v>
      </c>
      <c r="D17">
        <v>1</v>
      </c>
      <c r="E17">
        <v>1.8395939205251644E-3</v>
      </c>
      <c r="F17">
        <v>1.6426867349200666E-3</v>
      </c>
      <c r="G17">
        <v>7.4132851905784466E-3</v>
      </c>
      <c r="H17">
        <v>3.6438618446040671E-4</v>
      </c>
      <c r="I17" s="39">
        <v>2713</v>
      </c>
      <c r="J17" s="39">
        <v>3038</v>
      </c>
      <c r="K17" s="39">
        <v>675</v>
      </c>
      <c r="L17" s="39">
        <v>13590</v>
      </c>
      <c r="M17" s="43" t="s">
        <v>349</v>
      </c>
      <c r="N17" s="39">
        <v>3072</v>
      </c>
    </row>
    <row r="18" spans="1:14" x14ac:dyDescent="0.35">
      <c r="A18">
        <f t="shared" ca="1" si="0"/>
        <v>1</v>
      </c>
      <c r="B18" t="s">
        <v>8</v>
      </c>
      <c r="C18" s="39">
        <v>2048</v>
      </c>
      <c r="D18">
        <v>1</v>
      </c>
      <c r="E18">
        <v>3.156337012403229E-3</v>
      </c>
      <c r="F18">
        <v>3.0817692765734948E-3</v>
      </c>
      <c r="G18">
        <v>1.5701709036772333E-2</v>
      </c>
      <c r="H18">
        <v>5.057372881607029E-4</v>
      </c>
      <c r="I18" s="39">
        <v>1583</v>
      </c>
      <c r="J18" s="39">
        <v>1621</v>
      </c>
      <c r="K18" s="39">
        <v>319</v>
      </c>
      <c r="L18" s="39">
        <v>9818</v>
      </c>
      <c r="M18" s="43" t="s">
        <v>350</v>
      </c>
      <c r="N18" s="39">
        <v>6144</v>
      </c>
    </row>
    <row r="19" spans="1:14" x14ac:dyDescent="0.35">
      <c r="A19">
        <f t="shared" ca="1" si="0"/>
        <v>1</v>
      </c>
      <c r="B19" t="s">
        <v>8</v>
      </c>
      <c r="C19" s="39">
        <v>4096</v>
      </c>
      <c r="D19">
        <v>1</v>
      </c>
      <c r="E19">
        <v>6.2565164077340758E-3</v>
      </c>
      <c r="F19">
        <v>5.884947539188023E-3</v>
      </c>
      <c r="G19">
        <v>2.1769199467554647E-2</v>
      </c>
      <c r="H19">
        <v>9.6116086116782332E-4</v>
      </c>
      <c r="I19" s="39">
        <v>799</v>
      </c>
      <c r="J19" s="39">
        <v>850</v>
      </c>
      <c r="K19" s="39">
        <v>230</v>
      </c>
      <c r="L19" s="39">
        <v>5183</v>
      </c>
      <c r="M19" s="43" t="s">
        <v>351</v>
      </c>
      <c r="N19" s="39">
        <v>12288</v>
      </c>
    </row>
    <row r="20" spans="1:14" x14ac:dyDescent="0.35">
      <c r="A20">
        <f t="shared" ca="1" si="0"/>
        <v>1</v>
      </c>
      <c r="B20" t="s">
        <v>8</v>
      </c>
      <c r="C20" s="39">
        <v>8192</v>
      </c>
      <c r="D20">
        <v>1</v>
      </c>
      <c r="E20">
        <v>1.074248919887898E-2</v>
      </c>
      <c r="F20">
        <v>1.1605421498157959E-2</v>
      </c>
      <c r="G20">
        <v>4.4013411580316575E-2</v>
      </c>
      <c r="H20">
        <v>1.5107023956981386E-3</v>
      </c>
      <c r="I20" s="39">
        <v>466</v>
      </c>
      <c r="J20" s="39">
        <v>431</v>
      </c>
      <c r="K20" s="39">
        <v>114</v>
      </c>
      <c r="L20" s="39">
        <v>3302</v>
      </c>
      <c r="M20" s="43" t="s">
        <v>352</v>
      </c>
      <c r="N20" s="39">
        <v>24576</v>
      </c>
    </row>
    <row r="21" spans="1:14" x14ac:dyDescent="0.35">
      <c r="A21">
        <f t="shared" ca="1" si="0"/>
        <v>1</v>
      </c>
      <c r="B21" t="s">
        <v>8</v>
      </c>
      <c r="C21" s="39">
        <v>16384</v>
      </c>
      <c r="D21">
        <v>1</v>
      </c>
      <c r="E21">
        <v>2.1929750257473759E-2</v>
      </c>
      <c r="F21">
        <v>2.4706349878761979E-2</v>
      </c>
      <c r="G21">
        <v>7.3213038163229591E-2</v>
      </c>
      <c r="H21">
        <v>2.7913260602691978E-3</v>
      </c>
      <c r="I21" s="39">
        <v>229</v>
      </c>
      <c r="J21" s="39">
        <v>203</v>
      </c>
      <c r="K21" s="39">
        <v>69</v>
      </c>
      <c r="L21" s="39">
        <v>1789</v>
      </c>
      <c r="M21" s="43" t="s">
        <v>353</v>
      </c>
      <c r="N21" s="39">
        <v>49152</v>
      </c>
    </row>
    <row r="22" spans="1:14" x14ac:dyDescent="0.35">
      <c r="A22">
        <f t="shared" ca="1" si="0"/>
        <v>1</v>
      </c>
      <c r="B22" t="s">
        <v>8</v>
      </c>
      <c r="C22" s="39">
        <v>32768</v>
      </c>
      <c r="D22">
        <v>1</v>
      </c>
      <c r="E22">
        <v>5.0778230213941393E-2</v>
      </c>
      <c r="F22">
        <v>5.7119883371245073E-2</v>
      </c>
      <c r="G22">
        <v>0.17694602032242709</v>
      </c>
      <c r="H22">
        <v>4.3413862052450658E-3</v>
      </c>
      <c r="I22" s="39">
        <v>99</v>
      </c>
      <c r="J22" s="39">
        <v>88</v>
      </c>
      <c r="K22" s="39">
        <v>29</v>
      </c>
      <c r="L22" s="39">
        <v>1151</v>
      </c>
      <c r="M22" s="43" t="s">
        <v>354</v>
      </c>
      <c r="N22" s="39">
        <v>98304</v>
      </c>
    </row>
    <row r="23" spans="1:14" x14ac:dyDescent="0.35">
      <c r="A23">
        <f t="shared" ca="1" si="0"/>
        <v>1</v>
      </c>
      <c r="B23" t="s">
        <v>8</v>
      </c>
      <c r="C23" s="39">
        <v>65536</v>
      </c>
      <c r="D23">
        <v>1</v>
      </c>
      <c r="E23">
        <v>8.7084109977811797E-2</v>
      </c>
      <c r="F23">
        <v>0.16480425892128053</v>
      </c>
      <c r="G23">
        <v>0.36825096859853784</v>
      </c>
      <c r="H23">
        <v>7.7802942216737073E-3</v>
      </c>
      <c r="I23" s="39">
        <v>58</v>
      </c>
      <c r="J23" s="39">
        <v>31</v>
      </c>
      <c r="K23" s="39">
        <v>14</v>
      </c>
      <c r="L23" s="39">
        <v>643</v>
      </c>
      <c r="M23" s="43" t="s">
        <v>355</v>
      </c>
      <c r="N23" s="39">
        <v>196608</v>
      </c>
    </row>
    <row r="24" spans="1:14" x14ac:dyDescent="0.35">
      <c r="A24">
        <f t="shared" ca="1" si="0"/>
        <v>1</v>
      </c>
      <c r="B24" t="s">
        <v>8</v>
      </c>
      <c r="C24" s="39">
        <v>131072</v>
      </c>
      <c r="D24">
        <v>1</v>
      </c>
      <c r="E24">
        <v>0.18118861145364185</v>
      </c>
      <c r="F24">
        <v>0.18578535378164937</v>
      </c>
      <c r="G24">
        <v>0.62571248110037991</v>
      </c>
      <c r="H24">
        <v>1.6583926632552926E-2</v>
      </c>
      <c r="I24" s="39">
        <v>28</v>
      </c>
      <c r="J24" s="39">
        <v>27</v>
      </c>
      <c r="K24" s="39">
        <v>8</v>
      </c>
      <c r="L24" s="39">
        <v>303</v>
      </c>
      <c r="M24" s="43" t="s">
        <v>356</v>
      </c>
      <c r="N24" s="39">
        <v>393216</v>
      </c>
    </row>
    <row r="25" spans="1:14" x14ac:dyDescent="0.35">
      <c r="A25">
        <f t="shared" ca="1" si="0"/>
        <v>1</v>
      </c>
      <c r="B25" t="s">
        <v>8</v>
      </c>
      <c r="C25" s="39">
        <v>262144</v>
      </c>
      <c r="D25">
        <v>1</v>
      </c>
      <c r="E25">
        <v>0.35386293526441637</v>
      </c>
      <c r="F25">
        <v>0.37971395431110705</v>
      </c>
      <c r="G25">
        <v>1.2081781486035092</v>
      </c>
      <c r="H25">
        <v>3.0928566857160323E-2</v>
      </c>
      <c r="I25" s="39">
        <v>15</v>
      </c>
      <c r="J25" s="39">
        <v>14</v>
      </c>
      <c r="K25" s="39">
        <v>5</v>
      </c>
      <c r="L25" s="39">
        <v>162</v>
      </c>
      <c r="M25" s="43" t="s">
        <v>357</v>
      </c>
      <c r="N25" s="39">
        <v>786432</v>
      </c>
    </row>
    <row r="26" spans="1:14" x14ac:dyDescent="0.35">
      <c r="A26">
        <f t="shared" ca="1" si="0"/>
        <v>1</v>
      </c>
      <c r="B26" t="s">
        <v>8</v>
      </c>
      <c r="C26" s="39">
        <v>524288</v>
      </c>
      <c r="D26">
        <v>1</v>
      </c>
      <c r="E26">
        <v>0.73975908288789705</v>
      </c>
      <c r="F26">
        <v>0.80052255431513764</v>
      </c>
      <c r="G26">
        <v>2.364341535254824</v>
      </c>
      <c r="H26">
        <v>6.223103807691778E-2</v>
      </c>
      <c r="I26" s="39">
        <v>7</v>
      </c>
      <c r="J26" s="39">
        <v>7</v>
      </c>
      <c r="K26" s="39">
        <v>3</v>
      </c>
      <c r="L26" s="39">
        <v>81</v>
      </c>
      <c r="M26" s="43" t="s">
        <v>358</v>
      </c>
      <c r="N26" s="39">
        <v>1572864</v>
      </c>
    </row>
    <row r="27" spans="1:14" x14ac:dyDescent="0.35">
      <c r="A27">
        <f t="shared" ca="1" si="0"/>
        <v>1</v>
      </c>
      <c r="B27" t="s">
        <v>8</v>
      </c>
      <c r="C27" s="39">
        <v>1048576</v>
      </c>
      <c r="D27">
        <v>1</v>
      </c>
      <c r="E27">
        <v>1.3837873685974396</v>
      </c>
      <c r="F27">
        <v>1.5407183436022374</v>
      </c>
      <c r="G27">
        <v>4.8710170185935917</v>
      </c>
      <c r="H27">
        <v>0.13415436463986988</v>
      </c>
      <c r="I27" s="39">
        <v>4</v>
      </c>
      <c r="J27" s="39">
        <v>4</v>
      </c>
      <c r="K27" s="39">
        <v>2</v>
      </c>
      <c r="L27" s="39">
        <v>38</v>
      </c>
      <c r="M27" s="43" t="s">
        <v>359</v>
      </c>
      <c r="N27" s="39">
        <v>3145728</v>
      </c>
    </row>
    <row r="28" spans="1:14" x14ac:dyDescent="0.35">
      <c r="A28">
        <f t="shared" ca="1" si="0"/>
        <v>1</v>
      </c>
      <c r="B28" t="s">
        <v>8</v>
      </c>
      <c r="C28" s="39">
        <v>2097152</v>
      </c>
      <c r="D28">
        <v>1</v>
      </c>
      <c r="E28">
        <v>2.7831078185976716</v>
      </c>
      <c r="F28">
        <v>3.0113982686002041</v>
      </c>
      <c r="G28">
        <v>9.6391856686081496</v>
      </c>
      <c r="H28">
        <v>0.27860757229164401</v>
      </c>
      <c r="I28" s="39">
        <v>2</v>
      </c>
      <c r="J28" s="39">
        <v>2</v>
      </c>
      <c r="K28" s="39">
        <v>1</v>
      </c>
      <c r="L28" s="39">
        <v>18</v>
      </c>
      <c r="M28" s="43" t="s">
        <v>360</v>
      </c>
      <c r="N28" s="39">
        <v>6291456</v>
      </c>
    </row>
    <row r="29" spans="1:14" x14ac:dyDescent="0.35">
      <c r="I29" s="39"/>
      <c r="J29" s="39"/>
      <c r="K29" s="39"/>
      <c r="L29" s="39"/>
    </row>
    <row r="30" spans="1:14" x14ac:dyDescent="0.35">
      <c r="N30">
        <f ca="1">N28/1000000/E28</f>
        <v>2.2605865133784451</v>
      </c>
    </row>
    <row r="31" spans="1:14" x14ac:dyDescent="0.35">
      <c r="I31" s="39"/>
      <c r="J31" s="39"/>
      <c r="K31" s="39"/>
      <c r="L31" s="39"/>
      <c r="M31" s="10" t="s">
        <v>493</v>
      </c>
      <c r="N31" s="39">
        <f ca="1">C28*D28/E28</f>
        <v>753528.83779281494</v>
      </c>
    </row>
    <row r="32" spans="1:14" x14ac:dyDescent="0.35">
      <c r="I32" s="39"/>
      <c r="J32" s="39"/>
      <c r="K32" s="39"/>
      <c r="L32" s="39"/>
      <c r="M32" t="s">
        <v>499</v>
      </c>
    </row>
    <row r="33" spans="1:14" ht="43.5" x14ac:dyDescent="0.35">
      <c r="A33" s="8" t="s">
        <v>2</v>
      </c>
      <c r="B33" s="8" t="s">
        <v>3</v>
      </c>
      <c r="C33" s="8" t="s">
        <v>4</v>
      </c>
      <c r="D33" s="8" t="s">
        <v>5</v>
      </c>
      <c r="E33" s="9" t="str">
        <f ca="1">$E$6</f>
        <v>CSVRead
v0.21(190)</v>
      </c>
      <c r="F33" s="9" t="s">
        <v>336</v>
      </c>
      <c r="G33" s="9" t="s">
        <v>337</v>
      </c>
      <c r="H33" s="9" t="s">
        <v>338</v>
      </c>
      <c r="I33" s="9" t="str" cm="1">
        <f t="array" aca="1" ref="I33:L33" ca="1">"NCalls"&amp;CHAR(10)&amp;E33:H33</f>
        <v>NCalls
CSVRead
v0.21(190)</v>
      </c>
      <c r="J33" s="9" t="str">
        <f ca="1"/>
        <v>NCalls
sdkn104
v1.9</v>
      </c>
      <c r="K33" s="9" t="str">
        <f ca="1"/>
        <v>NCalls
ws_garcia
v3.1.5</v>
      </c>
      <c r="L33" s="41" t="str">
        <f ca="1"/>
        <v>NCalls
CSV.jl
v0.8.5+</v>
      </c>
      <c r="M33" s="8" t="s">
        <v>6</v>
      </c>
      <c r="N33" s="8" t="s">
        <v>7</v>
      </c>
    </row>
    <row r="34" spans="1:14" x14ac:dyDescent="0.35">
      <c r="A34">
        <f ca="1">LEN(B34)</f>
        <v>32</v>
      </c>
      <c r="B34" t="str">
        <f ca="1">REPT("x",32)</f>
        <v>xxxxxxxxxxxxxxxxxxxxxxxxxxxxxxxx</v>
      </c>
      <c r="C34" s="39">
        <v>1</v>
      </c>
      <c r="D34">
        <v>1</v>
      </c>
      <c r="E34">
        <v>4.4895095253802029E-4</v>
      </c>
      <c r="F34">
        <v>1.5326152054697957E-4</v>
      </c>
      <c r="G34">
        <v>2.3988229688144923E-3</v>
      </c>
      <c r="H34">
        <v>3.385126532740932E-4</v>
      </c>
      <c r="I34" s="39">
        <v>11051</v>
      </c>
      <c r="J34" s="39">
        <v>31890</v>
      </c>
      <c r="K34" s="39">
        <v>2082</v>
      </c>
      <c r="L34" s="39">
        <v>14618</v>
      </c>
      <c r="M34" s="39" t="s">
        <v>361</v>
      </c>
      <c r="N34" s="39">
        <v>34</v>
      </c>
    </row>
    <row r="35" spans="1:14" x14ac:dyDescent="0.35">
      <c r="A35">
        <f t="shared" ref="A35:A54" ca="1" si="1">LEN(B35)</f>
        <v>32</v>
      </c>
      <c r="B35" t="str">
        <f t="shared" ref="B35:B54" ca="1" si="2">REPT("x",32)</f>
        <v>xxxxxxxxxxxxxxxxxxxxxxxxxxxxxxxx</v>
      </c>
      <c r="C35" s="39">
        <v>2</v>
      </c>
      <c r="D35">
        <v>1</v>
      </c>
      <c r="E35">
        <v>4.2697590751228858E-4</v>
      </c>
      <c r="F35">
        <v>1.5670881720200152E-4</v>
      </c>
      <c r="G35">
        <v>2.6072718339001989E-3</v>
      </c>
      <c r="H35">
        <v>2.9114977210400089E-4</v>
      </c>
      <c r="I35" s="39">
        <v>11615</v>
      </c>
      <c r="J35" s="39">
        <v>31204</v>
      </c>
      <c r="K35" s="39">
        <v>1916</v>
      </c>
      <c r="L35" s="39">
        <v>17015</v>
      </c>
      <c r="M35" s="39" t="s">
        <v>362</v>
      </c>
      <c r="N35" s="39">
        <v>68</v>
      </c>
    </row>
    <row r="36" spans="1:14" x14ac:dyDescent="0.35">
      <c r="A36">
        <f t="shared" ca="1" si="1"/>
        <v>32</v>
      </c>
      <c r="B36" t="str">
        <f t="shared" ca="1" si="2"/>
        <v>xxxxxxxxxxxxxxxxxxxxxxxxxxxxxxxx</v>
      </c>
      <c r="C36" s="39">
        <v>4</v>
      </c>
      <c r="D36">
        <v>1</v>
      </c>
      <c r="E36">
        <v>4.535905287051255E-4</v>
      </c>
      <c r="F36">
        <v>1.6562449637126089E-4</v>
      </c>
      <c r="G36">
        <v>2.4207743178153007E-3</v>
      </c>
      <c r="H36">
        <v>2.7569807468993311E-4</v>
      </c>
      <c r="I36" s="39">
        <v>10939</v>
      </c>
      <c r="J36" s="39">
        <v>29559</v>
      </c>
      <c r="K36" s="39">
        <v>2063</v>
      </c>
      <c r="L36" s="39">
        <v>17910</v>
      </c>
      <c r="M36" s="39" t="s">
        <v>363</v>
      </c>
      <c r="N36" s="39">
        <v>136</v>
      </c>
    </row>
    <row r="37" spans="1:14" x14ac:dyDescent="0.35">
      <c r="A37">
        <f t="shared" ca="1" si="1"/>
        <v>32</v>
      </c>
      <c r="B37" t="str">
        <f t="shared" ca="1" si="2"/>
        <v>xxxxxxxxxxxxxxxxxxxxxxxxxxxxxxxx</v>
      </c>
      <c r="C37" s="39">
        <v>8</v>
      </c>
      <c r="D37">
        <v>1</v>
      </c>
      <c r="E37">
        <v>4.5067273097976966E-4</v>
      </c>
      <c r="F37">
        <v>1.7793599656254448E-4</v>
      </c>
      <c r="G37">
        <v>2.8088957633481898E-3</v>
      </c>
      <c r="H37">
        <v>2.8185672585365516E-4</v>
      </c>
      <c r="I37" s="39">
        <v>11009</v>
      </c>
      <c r="J37" s="39">
        <v>27554</v>
      </c>
      <c r="K37" s="39">
        <v>1778</v>
      </c>
      <c r="L37" s="39">
        <v>17520</v>
      </c>
      <c r="M37" s="39" t="s">
        <v>364</v>
      </c>
      <c r="N37" s="39">
        <v>272</v>
      </c>
    </row>
    <row r="38" spans="1:14" x14ac:dyDescent="0.35">
      <c r="A38">
        <f t="shared" ca="1" si="1"/>
        <v>32</v>
      </c>
      <c r="B38" t="str">
        <f t="shared" ca="1" si="2"/>
        <v>xxxxxxxxxxxxxxxxxxxxxxxxxxxxxxxx</v>
      </c>
      <c r="C38" s="39">
        <v>16</v>
      </c>
      <c r="D38">
        <v>1</v>
      </c>
      <c r="E38">
        <v>4.946020708002756E-4</v>
      </c>
      <c r="F38">
        <v>2.0374461259312028E-4</v>
      </c>
      <c r="G38">
        <v>2.6318986822894915E-3</v>
      </c>
      <c r="H38">
        <v>2.9100205700071638E-4</v>
      </c>
      <c r="I38" s="39">
        <v>10038</v>
      </c>
      <c r="J38" s="39">
        <v>24123</v>
      </c>
      <c r="K38" s="39">
        <v>1898</v>
      </c>
      <c r="L38" s="39">
        <v>16976</v>
      </c>
      <c r="M38" s="39" t="s">
        <v>365</v>
      </c>
      <c r="N38" s="39">
        <v>544</v>
      </c>
    </row>
    <row r="39" spans="1:14" x14ac:dyDescent="0.35">
      <c r="A39">
        <f t="shared" ca="1" si="1"/>
        <v>32</v>
      </c>
      <c r="B39" t="str">
        <f t="shared" ca="1" si="2"/>
        <v>xxxxxxxxxxxxxxxxxxxxxxxxxxxxxxxx</v>
      </c>
      <c r="C39" s="39">
        <v>32</v>
      </c>
      <c r="D39">
        <v>1</v>
      </c>
      <c r="E39">
        <v>4.9514657745485056E-4</v>
      </c>
      <c r="F39">
        <v>2.7182127421099733E-4</v>
      </c>
      <c r="G39">
        <v>2.6231532093430984E-3</v>
      </c>
      <c r="H39">
        <v>2.8948313152063655E-4</v>
      </c>
      <c r="I39" s="39">
        <v>10027</v>
      </c>
      <c r="J39" s="39">
        <v>18160</v>
      </c>
      <c r="K39" s="39">
        <v>1904</v>
      </c>
      <c r="L39" s="39">
        <v>17064</v>
      </c>
      <c r="M39" s="39" t="s">
        <v>366</v>
      </c>
      <c r="N39" s="39">
        <v>1088</v>
      </c>
    </row>
    <row r="40" spans="1:14" x14ac:dyDescent="0.35">
      <c r="A40">
        <f t="shared" ca="1" si="1"/>
        <v>32</v>
      </c>
      <c r="B40" t="str">
        <f t="shared" ca="1" si="2"/>
        <v>xxxxxxxxxxxxxxxxxxxxxxxxxxxxxxxx</v>
      </c>
      <c r="C40" s="39">
        <v>64</v>
      </c>
      <c r="D40">
        <v>1</v>
      </c>
      <c r="E40">
        <v>5.7078961798649622E-4</v>
      </c>
      <c r="F40">
        <v>3.6975372677997269E-4</v>
      </c>
      <c r="G40">
        <v>2.7886252144294528E-3</v>
      </c>
      <c r="H40">
        <v>2.7562665729294566E-4</v>
      </c>
      <c r="I40" s="39">
        <v>8706</v>
      </c>
      <c r="J40" s="39">
        <v>13395</v>
      </c>
      <c r="K40" s="39">
        <v>1791</v>
      </c>
      <c r="L40" s="39">
        <v>17911</v>
      </c>
      <c r="M40" s="39" t="s">
        <v>367</v>
      </c>
      <c r="N40" s="39">
        <v>2176</v>
      </c>
    </row>
    <row r="41" spans="1:14" x14ac:dyDescent="0.35">
      <c r="A41">
        <f t="shared" ca="1" si="1"/>
        <v>32</v>
      </c>
      <c r="B41" t="str">
        <f t="shared" ca="1" si="2"/>
        <v>xxxxxxxxxxxxxxxxxxxxxxxxxxxxxxxx</v>
      </c>
      <c r="C41" s="39">
        <v>128</v>
      </c>
      <c r="D41">
        <v>1</v>
      </c>
      <c r="E41">
        <v>6.8670095581836971E-4</v>
      </c>
      <c r="F41">
        <v>5.6660196174049228E-4</v>
      </c>
      <c r="G41">
        <v>3.3296567392212708E-3</v>
      </c>
      <c r="H41">
        <v>3.0541570625484065E-4</v>
      </c>
      <c r="I41" s="39">
        <v>7244</v>
      </c>
      <c r="J41" s="39">
        <v>8770</v>
      </c>
      <c r="K41" s="39">
        <v>1501</v>
      </c>
      <c r="L41" s="39">
        <v>16184</v>
      </c>
      <c r="M41" s="39" t="s">
        <v>368</v>
      </c>
      <c r="N41" s="39">
        <v>4352</v>
      </c>
    </row>
    <row r="42" spans="1:14" x14ac:dyDescent="0.35">
      <c r="A42">
        <f t="shared" ca="1" si="1"/>
        <v>32</v>
      </c>
      <c r="B42" t="str">
        <f t="shared" ca="1" si="2"/>
        <v>xxxxxxxxxxxxxxxxxxxxxxxxxxxxxxxx</v>
      </c>
      <c r="C42" s="39">
        <v>256</v>
      </c>
      <c r="D42">
        <v>1</v>
      </c>
      <c r="E42">
        <v>9.1969378263295114E-4</v>
      </c>
      <c r="F42">
        <v>9.9769811342224381E-4</v>
      </c>
      <c r="G42">
        <v>4.0110456445466292E-3</v>
      </c>
      <c r="H42">
        <v>3.9519268093438315E-4</v>
      </c>
      <c r="I42" s="39">
        <v>5416</v>
      </c>
      <c r="J42" s="39">
        <v>4994</v>
      </c>
      <c r="K42" s="39">
        <v>1246</v>
      </c>
      <c r="L42" s="39">
        <v>12540</v>
      </c>
      <c r="M42" s="39" t="s">
        <v>369</v>
      </c>
      <c r="N42" s="39">
        <v>8704</v>
      </c>
    </row>
    <row r="43" spans="1:14" x14ac:dyDescent="0.35">
      <c r="A43">
        <f t="shared" ca="1" si="1"/>
        <v>32</v>
      </c>
      <c r="B43" t="str">
        <f t="shared" ca="1" si="2"/>
        <v>xxxxxxxxxxxxxxxxxxxxxxxxxxxxxxxx</v>
      </c>
      <c r="C43" s="39">
        <v>512</v>
      </c>
      <c r="D43">
        <v>1</v>
      </c>
      <c r="E43">
        <v>1.3117437689694337E-3</v>
      </c>
      <c r="F43">
        <v>1.739981947597316E-3</v>
      </c>
      <c r="G43">
        <v>5.585596977949127E-3</v>
      </c>
      <c r="H43">
        <v>4.1292703544771659E-4</v>
      </c>
      <c r="I43" s="39">
        <v>3802</v>
      </c>
      <c r="J43" s="39">
        <v>2869</v>
      </c>
      <c r="K43" s="39">
        <v>895</v>
      </c>
      <c r="L43" s="39">
        <v>12006</v>
      </c>
      <c r="M43" s="39" t="s">
        <v>370</v>
      </c>
      <c r="N43" s="39">
        <v>17408</v>
      </c>
    </row>
    <row r="44" spans="1:14" x14ac:dyDescent="0.35">
      <c r="A44">
        <f t="shared" ca="1" si="1"/>
        <v>32</v>
      </c>
      <c r="B44" t="str">
        <f t="shared" ca="1" si="2"/>
        <v>xxxxxxxxxxxxxxxxxxxxxxxxxxxxxxxx</v>
      </c>
      <c r="C44" s="39">
        <v>1024</v>
      </c>
      <c r="D44">
        <v>1</v>
      </c>
      <c r="E44">
        <v>2.4045261810489195E-3</v>
      </c>
      <c r="F44">
        <v>3.3510729574651619E-3</v>
      </c>
      <c r="G44">
        <v>8.6296035980267839E-3</v>
      </c>
      <c r="H44">
        <v>5.2184424158493732E-4</v>
      </c>
      <c r="I44" s="39">
        <v>2077</v>
      </c>
      <c r="J44" s="39">
        <v>1491</v>
      </c>
      <c r="K44" s="39">
        <v>580</v>
      </c>
      <c r="L44" s="39">
        <v>9517</v>
      </c>
      <c r="M44" s="39" t="s">
        <v>371</v>
      </c>
      <c r="N44" s="39">
        <v>34816</v>
      </c>
    </row>
    <row r="45" spans="1:14" x14ac:dyDescent="0.35">
      <c r="A45">
        <f t="shared" ca="1" si="1"/>
        <v>32</v>
      </c>
      <c r="B45" t="str">
        <f t="shared" ca="1" si="2"/>
        <v>xxxxxxxxxxxxxxxxxxxxxxxxxxxxxxxx</v>
      </c>
      <c r="C45" s="39">
        <v>2048</v>
      </c>
      <c r="D45">
        <v>1</v>
      </c>
      <c r="E45">
        <v>4.000044018332362E-3</v>
      </c>
      <c r="F45">
        <v>6.5283263003623219E-3</v>
      </c>
      <c r="G45">
        <v>1.5244201524892436E-2</v>
      </c>
      <c r="H45">
        <v>7.1280097622326963E-4</v>
      </c>
      <c r="I45" s="39">
        <v>1249</v>
      </c>
      <c r="J45" s="39">
        <v>766</v>
      </c>
      <c r="K45" s="39">
        <v>328</v>
      </c>
      <c r="L45" s="39">
        <v>6980</v>
      </c>
      <c r="M45" s="39" t="s">
        <v>372</v>
      </c>
      <c r="N45" s="39">
        <v>69632</v>
      </c>
    </row>
    <row r="46" spans="1:14" x14ac:dyDescent="0.35">
      <c r="A46">
        <f t="shared" ca="1" si="1"/>
        <v>32</v>
      </c>
      <c r="B46" t="str">
        <f t="shared" ca="1" si="2"/>
        <v>xxxxxxxxxxxxxxxxxxxxxxxxxxxxxxxx</v>
      </c>
      <c r="C46" s="39">
        <v>4096</v>
      </c>
      <c r="D46">
        <v>1</v>
      </c>
      <c r="E46">
        <v>7.5093098893520413E-3</v>
      </c>
      <c r="F46">
        <v>1.6080648662341934E-2</v>
      </c>
      <c r="G46">
        <v>2.7721493459785054E-2</v>
      </c>
      <c r="H46">
        <v>1.1233561346236189E-3</v>
      </c>
      <c r="I46" s="39">
        <v>666</v>
      </c>
      <c r="J46" s="39">
        <v>311</v>
      </c>
      <c r="K46" s="39">
        <v>181</v>
      </c>
      <c r="L46" s="39">
        <v>4437</v>
      </c>
      <c r="M46" s="39" t="s">
        <v>373</v>
      </c>
      <c r="N46" s="39">
        <v>139264</v>
      </c>
    </row>
    <row r="47" spans="1:14" x14ac:dyDescent="0.35">
      <c r="A47">
        <f t="shared" ca="1" si="1"/>
        <v>32</v>
      </c>
      <c r="B47" t="str">
        <f t="shared" ca="1" si="2"/>
        <v>xxxxxxxxxxxxxxxxxxxxxxxxxxxxxxxx</v>
      </c>
      <c r="C47" s="39">
        <v>8192</v>
      </c>
      <c r="D47">
        <v>1</v>
      </c>
      <c r="E47">
        <v>1.5187438598041648E-2</v>
      </c>
      <c r="F47">
        <v>2.7466641275746152E-2</v>
      </c>
      <c r="G47">
        <v>4.7228862937516533E-2</v>
      </c>
      <c r="H47">
        <v>2.2195796446848864E-3</v>
      </c>
      <c r="I47" s="39">
        <v>330</v>
      </c>
      <c r="J47" s="39">
        <v>183</v>
      </c>
      <c r="K47" s="39">
        <v>106</v>
      </c>
      <c r="L47" s="39">
        <v>2250</v>
      </c>
      <c r="M47" s="39" t="s">
        <v>374</v>
      </c>
      <c r="N47" s="39">
        <v>278528</v>
      </c>
    </row>
    <row r="48" spans="1:14" x14ac:dyDescent="0.35">
      <c r="A48">
        <f t="shared" ca="1" si="1"/>
        <v>32</v>
      </c>
      <c r="B48" t="str">
        <f t="shared" ca="1" si="2"/>
        <v>xxxxxxxxxxxxxxxxxxxxxxxxxxxxxxxx</v>
      </c>
      <c r="C48" s="39">
        <v>16384</v>
      </c>
      <c r="D48">
        <v>1</v>
      </c>
      <c r="E48">
        <v>3.5837852883595041E-2</v>
      </c>
      <c r="F48">
        <v>5.4144772898577782E-2</v>
      </c>
      <c r="G48">
        <v>9.1314581325127403E-2</v>
      </c>
      <c r="H48">
        <v>4.2863486095435846E-3</v>
      </c>
      <c r="I48" s="39">
        <v>140</v>
      </c>
      <c r="J48" s="39">
        <v>93</v>
      </c>
      <c r="K48" s="39">
        <v>55</v>
      </c>
      <c r="L48" s="39">
        <v>1166</v>
      </c>
      <c r="M48" s="39" t="s">
        <v>375</v>
      </c>
      <c r="N48" s="39">
        <v>557056</v>
      </c>
    </row>
    <row r="49" spans="1:14" x14ac:dyDescent="0.35">
      <c r="A49">
        <f t="shared" ca="1" si="1"/>
        <v>32</v>
      </c>
      <c r="B49" t="str">
        <f t="shared" ca="1" si="2"/>
        <v>xxxxxxxxxxxxxxxxxxxxxxxxxxxxxxxx</v>
      </c>
      <c r="C49" s="39">
        <v>32768</v>
      </c>
      <c r="D49">
        <v>1</v>
      </c>
      <c r="E49">
        <v>6.5074963403001798E-2</v>
      </c>
      <c r="F49">
        <v>0.106984238811349</v>
      </c>
      <c r="G49">
        <v>0.16778318526391714</v>
      </c>
      <c r="H49">
        <v>7.6043710349953525E-3</v>
      </c>
      <c r="I49" s="39">
        <v>77</v>
      </c>
      <c r="J49" s="39">
        <v>47</v>
      </c>
      <c r="K49" s="39">
        <v>30</v>
      </c>
      <c r="L49" s="39">
        <v>658</v>
      </c>
      <c r="M49" s="39" t="s">
        <v>376</v>
      </c>
      <c r="N49" s="39">
        <v>1114112</v>
      </c>
    </row>
    <row r="50" spans="1:14" x14ac:dyDescent="0.35">
      <c r="A50">
        <f t="shared" ca="1" si="1"/>
        <v>32</v>
      </c>
      <c r="B50" t="str">
        <f t="shared" ca="1" si="2"/>
        <v>xxxxxxxxxxxxxxxxxxxxxxxxxxxxxxxx</v>
      </c>
      <c r="C50" s="39">
        <v>65536</v>
      </c>
      <c r="D50">
        <v>1</v>
      </c>
      <c r="E50">
        <v>0.13115599423875041</v>
      </c>
      <c r="F50">
        <v>0.23564499132298991</v>
      </c>
      <c r="G50">
        <v>0.34097119526562747</v>
      </c>
      <c r="H50">
        <v>1.4201014052545228E-2</v>
      </c>
      <c r="I50" s="39">
        <v>39</v>
      </c>
      <c r="J50" s="39">
        <v>22</v>
      </c>
      <c r="K50" s="39">
        <v>15</v>
      </c>
      <c r="L50" s="39">
        <v>352</v>
      </c>
      <c r="M50" s="39" t="s">
        <v>377</v>
      </c>
      <c r="N50" s="39">
        <v>2228224</v>
      </c>
    </row>
    <row r="51" spans="1:14" x14ac:dyDescent="0.35">
      <c r="A51">
        <f t="shared" ca="1" si="1"/>
        <v>32</v>
      </c>
      <c r="B51" t="str">
        <f t="shared" ca="1" si="2"/>
        <v>xxxxxxxxxxxxxxxxxxxxxxxxxxxxxxxx</v>
      </c>
      <c r="C51" s="39">
        <v>131072</v>
      </c>
      <c r="D51">
        <v>1</v>
      </c>
      <c r="E51">
        <v>0.25765042359565854</v>
      </c>
      <c r="F51">
        <v>0.44507763526396205</v>
      </c>
      <c r="G51">
        <v>0.68728658109324747</v>
      </c>
      <c r="H51">
        <v>2.8893020990805904E-2</v>
      </c>
      <c r="I51" s="39">
        <v>20</v>
      </c>
      <c r="J51" s="39">
        <v>12</v>
      </c>
      <c r="K51" s="39">
        <v>8</v>
      </c>
      <c r="L51" s="39">
        <v>174</v>
      </c>
      <c r="M51" s="39" t="s">
        <v>378</v>
      </c>
      <c r="N51" s="39">
        <v>4456448</v>
      </c>
    </row>
    <row r="52" spans="1:14" x14ac:dyDescent="0.35">
      <c r="A52">
        <f t="shared" ca="1" si="1"/>
        <v>32</v>
      </c>
      <c r="B52" t="str">
        <f t="shared" ca="1" si="2"/>
        <v>xxxxxxxxxxxxxxxxxxxxxxxxxxxxxxxx</v>
      </c>
      <c r="C52" s="39">
        <v>262144</v>
      </c>
      <c r="D52">
        <v>1</v>
      </c>
      <c r="E52">
        <v>0.51725140859929375</v>
      </c>
      <c r="F52">
        <v>0.84290236859839474</v>
      </c>
      <c r="G52">
        <v>1.3370992685945007</v>
      </c>
      <c r="H52">
        <v>6.1374517285446184E-2</v>
      </c>
      <c r="I52" s="39">
        <v>10</v>
      </c>
      <c r="J52" s="39">
        <v>7</v>
      </c>
      <c r="K52" s="39">
        <v>4</v>
      </c>
      <c r="L52" s="39">
        <v>82</v>
      </c>
      <c r="M52" s="39" t="s">
        <v>379</v>
      </c>
      <c r="N52" s="39">
        <v>8912896</v>
      </c>
    </row>
    <row r="53" spans="1:14" x14ac:dyDescent="0.35">
      <c r="A53">
        <f t="shared" ca="1" si="1"/>
        <v>32</v>
      </c>
      <c r="B53" t="str">
        <f t="shared" ca="1" si="2"/>
        <v>xxxxxxxxxxxxxxxxxxxxxxxxxxxxxxxx</v>
      </c>
      <c r="C53" s="39">
        <v>524288</v>
      </c>
      <c r="D53">
        <v>1</v>
      </c>
      <c r="E53">
        <v>1.0389164285952925</v>
      </c>
      <c r="F53">
        <v>1.762419601920348</v>
      </c>
      <c r="G53">
        <v>2.7463648185934639</v>
      </c>
      <c r="H53">
        <v>0.11159647025103525</v>
      </c>
      <c r="I53" s="39">
        <v>5</v>
      </c>
      <c r="J53" s="39">
        <v>3</v>
      </c>
      <c r="K53" s="39">
        <v>2</v>
      </c>
      <c r="L53" s="39">
        <v>45</v>
      </c>
      <c r="M53" s="39" t="s">
        <v>380</v>
      </c>
      <c r="N53" s="39">
        <v>17825792</v>
      </c>
    </row>
    <row r="54" spans="1:14" x14ac:dyDescent="0.35">
      <c r="A54">
        <f t="shared" ca="1" si="1"/>
        <v>32</v>
      </c>
      <c r="B54" t="str">
        <f t="shared" ca="1" si="2"/>
        <v>xxxxxxxxxxxxxxxxxxxxxxxxxxxxxxxx</v>
      </c>
      <c r="C54" s="39">
        <v>1048576</v>
      </c>
      <c r="D54">
        <v>1</v>
      </c>
      <c r="E54">
        <v>2.1643926019300475</v>
      </c>
      <c r="F54">
        <v>3.7486252686052817</v>
      </c>
      <c r="G54">
        <v>5.8825060686198762</v>
      </c>
      <c r="H54">
        <v>0.24123456310948599</v>
      </c>
      <c r="I54" s="39">
        <v>3</v>
      </c>
      <c r="J54" s="39">
        <v>2</v>
      </c>
      <c r="K54" s="39">
        <v>1</v>
      </c>
      <c r="L54" s="39">
        <v>21</v>
      </c>
      <c r="M54" s="39" t="s">
        <v>381</v>
      </c>
      <c r="N54" s="39">
        <v>35651584</v>
      </c>
    </row>
    <row r="55" spans="1:14" x14ac:dyDescent="0.35">
      <c r="C55" s="39"/>
      <c r="I55" s="39"/>
      <c r="J55" s="39"/>
      <c r="K55" s="39"/>
      <c r="L55" s="39"/>
    </row>
    <row r="56" spans="1:14" x14ac:dyDescent="0.35">
      <c r="I56" s="39"/>
      <c r="J56" s="39"/>
      <c r="K56" s="39"/>
      <c r="L56" s="39"/>
      <c r="N56">
        <f ca="1">N54/1000000/E54</f>
        <v>16.471865579381724</v>
      </c>
    </row>
    <row r="57" spans="1:14" x14ac:dyDescent="0.35">
      <c r="I57" s="39"/>
      <c r="J57" s="39"/>
      <c r="K57" s="39"/>
      <c r="L57" s="39"/>
      <c r="N57" s="39">
        <f ca="1">C54*D54/E54</f>
        <v>484466.63468769781</v>
      </c>
    </row>
    <row r="58" spans="1:14" x14ac:dyDescent="0.35">
      <c r="I58" s="39"/>
      <c r="J58" s="39"/>
      <c r="K58" s="39"/>
      <c r="L58" s="39"/>
      <c r="M58" s="10" t="s">
        <v>492</v>
      </c>
    </row>
    <row r="59" spans="1:14" x14ac:dyDescent="0.35">
      <c r="I59" s="39"/>
      <c r="J59" s="39"/>
      <c r="K59" s="39"/>
      <c r="L59" s="39"/>
      <c r="M59" t="s">
        <v>500</v>
      </c>
    </row>
    <row r="60" spans="1:14" ht="43.5" x14ac:dyDescent="0.35">
      <c r="A60" s="8" t="s">
        <v>2</v>
      </c>
      <c r="B60" s="8" t="s">
        <v>3</v>
      </c>
      <c r="C60" s="8" t="s">
        <v>4</v>
      </c>
      <c r="D60" s="8" t="s">
        <v>5</v>
      </c>
      <c r="E60" s="9" t="str">
        <f ca="1">$E$6</f>
        <v>CSVRead
v0.21(190)</v>
      </c>
      <c r="F60" s="9" t="s">
        <v>336</v>
      </c>
      <c r="G60" s="9" t="s">
        <v>337</v>
      </c>
      <c r="H60" s="9" t="s">
        <v>338</v>
      </c>
      <c r="I60" s="9" t="str" cm="1">
        <f t="array" aca="1" ref="I60:L60" ca="1">"NCalls"&amp;CHAR(10)&amp;E60:H60</f>
        <v>NCalls
CSVRead
v0.21(190)</v>
      </c>
      <c r="J60" s="9" t="str">
        <f ca="1"/>
        <v>NCalls
sdkn104
v1.9</v>
      </c>
      <c r="K60" s="9" t="str">
        <f ca="1"/>
        <v>NCalls
ws_garcia
v3.1.5</v>
      </c>
      <c r="L60" s="41" t="str">
        <f ca="1"/>
        <v>NCalls
CSV.jl
v0.8.5+</v>
      </c>
      <c r="M60" s="8" t="s">
        <v>6</v>
      </c>
      <c r="N60" s="8" t="s">
        <v>7</v>
      </c>
    </row>
    <row r="61" spans="1:14" x14ac:dyDescent="0.35">
      <c r="A61">
        <f ca="1">LEN(B61)</f>
        <v>20</v>
      </c>
      <c r="B61" t="str">
        <f ca="1">"""xxxxxxxx"&amp;CHAR(13)&amp;CHAR(10)&amp;"yyyyyyyy"""</f>
        <v>"xxxxxxxx_x000D_
yyyyyyyy"</v>
      </c>
      <c r="C61" s="39">
        <v>1</v>
      </c>
      <c r="D61">
        <v>1</v>
      </c>
      <c r="E61">
        <v>4.8997173656912087E-4</v>
      </c>
      <c r="F61">
        <v>1.6156618434336379E-4</v>
      </c>
      <c r="G61">
        <v>2.6671363502581121E-3</v>
      </c>
      <c r="H61">
        <v>2.6627992492381258E-4</v>
      </c>
      <c r="I61" s="39">
        <v>10132</v>
      </c>
      <c r="J61" s="39">
        <v>30286</v>
      </c>
      <c r="K61" s="39">
        <v>1873</v>
      </c>
      <c r="L61" s="39">
        <v>18550</v>
      </c>
      <c r="M61" s="39" t="s">
        <v>382</v>
      </c>
      <c r="N61" s="39">
        <v>26</v>
      </c>
    </row>
    <row r="62" spans="1:14" x14ac:dyDescent="0.35">
      <c r="A62">
        <f t="shared" ref="A62:A81" ca="1" si="3">LEN(B62)</f>
        <v>20</v>
      </c>
      <c r="B62" t="str">
        <f t="shared" ref="B62:B81" ca="1" si="4">"""xxxxxxxx"&amp;CHAR(13)&amp;CHAR(10)&amp;"yyyyyyyy"""</f>
        <v>"xxxxxxxx_x000D_
yyyyyyyy"</v>
      </c>
      <c r="C62" s="39">
        <v>2</v>
      </c>
      <c r="D62">
        <v>1</v>
      </c>
      <c r="E62">
        <v>4.8409037487097726E-4</v>
      </c>
      <c r="F62">
        <v>1.6711014465214E-4</v>
      </c>
      <c r="G62">
        <v>2.6579085660564669E-3</v>
      </c>
      <c r="H62">
        <v>2.5026282164324374E-4</v>
      </c>
      <c r="I62" s="39">
        <v>10254</v>
      </c>
      <c r="J62" s="39">
        <v>29302</v>
      </c>
      <c r="K62" s="39">
        <v>1879</v>
      </c>
      <c r="L62" s="39">
        <v>19701</v>
      </c>
      <c r="M62" s="39" t="s">
        <v>383</v>
      </c>
      <c r="N62" s="39">
        <v>52</v>
      </c>
    </row>
    <row r="63" spans="1:14" x14ac:dyDescent="0.35">
      <c r="A63">
        <f t="shared" ca="1" si="3"/>
        <v>20</v>
      </c>
      <c r="B63" t="str">
        <f t="shared" ca="1" si="4"/>
        <v>"xxxxxxxx_x000D_
yyyyyyyy"</v>
      </c>
      <c r="C63" s="39">
        <v>4</v>
      </c>
      <c r="D63">
        <v>1</v>
      </c>
      <c r="E63">
        <v>5.0668463881807025E-4</v>
      </c>
      <c r="F63">
        <v>1.7650968974735736E-4</v>
      </c>
      <c r="G63">
        <v>3.0923723108668829E-3</v>
      </c>
      <c r="H63">
        <v>2.4919807636613055E-4</v>
      </c>
      <c r="I63" s="39">
        <v>9800</v>
      </c>
      <c r="J63" s="39">
        <v>27772</v>
      </c>
      <c r="K63" s="39">
        <v>1616</v>
      </c>
      <c r="L63" s="39">
        <v>19784</v>
      </c>
      <c r="M63" s="39" t="s">
        <v>384</v>
      </c>
      <c r="N63" s="39">
        <v>104</v>
      </c>
    </row>
    <row r="64" spans="1:14" x14ac:dyDescent="0.35">
      <c r="A64">
        <f t="shared" ca="1" si="3"/>
        <v>20</v>
      </c>
      <c r="B64" t="str">
        <f t="shared" ca="1" si="4"/>
        <v>"xxxxxxxx_x000D_
yyyyyyyy"</v>
      </c>
      <c r="C64" s="39">
        <v>8</v>
      </c>
      <c r="D64">
        <v>1</v>
      </c>
      <c r="E64">
        <v>5.218916619907552E-4</v>
      </c>
      <c r="F64">
        <v>2.0254998941877987E-4</v>
      </c>
      <c r="G64">
        <v>2.9040698189472473E-3</v>
      </c>
      <c r="H64">
        <v>2.5936088247229412E-4</v>
      </c>
      <c r="I64" s="39">
        <v>9517</v>
      </c>
      <c r="J64" s="39">
        <v>24263</v>
      </c>
      <c r="K64" s="39">
        <v>1720</v>
      </c>
      <c r="L64" s="39">
        <v>19023</v>
      </c>
      <c r="M64" s="39" t="s">
        <v>385</v>
      </c>
      <c r="N64" s="39">
        <v>208</v>
      </c>
    </row>
    <row r="65" spans="1:14" x14ac:dyDescent="0.35">
      <c r="A65">
        <f t="shared" ca="1" si="3"/>
        <v>20</v>
      </c>
      <c r="B65" t="str">
        <f t="shared" ca="1" si="4"/>
        <v>"xxxxxxxx_x000D_
yyyyyyyy"</v>
      </c>
      <c r="C65" s="39">
        <v>16</v>
      </c>
      <c r="D65">
        <v>1</v>
      </c>
      <c r="E65">
        <v>5.2425807446352171E-4</v>
      </c>
      <c r="F65">
        <v>2.6413707230434546E-4</v>
      </c>
      <c r="G65">
        <v>3.4741388344149892E-3</v>
      </c>
      <c r="H65">
        <v>2.6019558781991206E-4</v>
      </c>
      <c r="I65" s="39">
        <v>9474</v>
      </c>
      <c r="J65" s="39">
        <v>18680</v>
      </c>
      <c r="K65" s="39">
        <v>1438</v>
      </c>
      <c r="L65" s="39">
        <v>18959</v>
      </c>
      <c r="M65" s="39" t="s">
        <v>386</v>
      </c>
      <c r="N65" s="39">
        <v>416</v>
      </c>
    </row>
    <row r="66" spans="1:14" x14ac:dyDescent="0.35">
      <c r="A66">
        <f t="shared" ca="1" si="3"/>
        <v>20</v>
      </c>
      <c r="B66" t="str">
        <f t="shared" ca="1" si="4"/>
        <v>"xxxxxxxx_x000D_
yyyyyyyy"</v>
      </c>
      <c r="C66" s="39">
        <v>32</v>
      </c>
      <c r="D66">
        <v>1</v>
      </c>
      <c r="E66">
        <v>5.8222751318242087E-4</v>
      </c>
      <c r="F66">
        <v>3.6124914950199413E-4</v>
      </c>
      <c r="G66">
        <v>4.1749116222183332E-3</v>
      </c>
      <c r="H66">
        <v>2.8275545743292589E-4</v>
      </c>
      <c r="I66" s="39">
        <v>8536</v>
      </c>
      <c r="J66" s="39">
        <v>13708</v>
      </c>
      <c r="K66" s="39">
        <v>1197</v>
      </c>
      <c r="L66" s="39">
        <v>17465</v>
      </c>
      <c r="M66" s="39" t="s">
        <v>387</v>
      </c>
      <c r="N66" s="39">
        <v>832</v>
      </c>
    </row>
    <row r="67" spans="1:14" x14ac:dyDescent="0.35">
      <c r="A67">
        <f t="shared" ca="1" si="3"/>
        <v>20</v>
      </c>
      <c r="B67" t="str">
        <f t="shared" ca="1" si="4"/>
        <v>"xxxxxxxx_x000D_
yyyyyyyy"</v>
      </c>
      <c r="C67" s="39">
        <v>64</v>
      </c>
      <c r="D67">
        <v>1</v>
      </c>
      <c r="E67">
        <v>9.0133253213334522E-4</v>
      </c>
      <c r="F67">
        <v>6.6915412200923977E-4</v>
      </c>
      <c r="G67">
        <v>7.3765053236143456E-3</v>
      </c>
      <c r="H67">
        <v>2.7750957377404179E-4</v>
      </c>
      <c r="I67" s="39">
        <v>5526</v>
      </c>
      <c r="J67" s="39">
        <v>7433</v>
      </c>
      <c r="K67" s="39">
        <v>678</v>
      </c>
      <c r="L67" s="39">
        <v>17791</v>
      </c>
      <c r="M67" s="39" t="s">
        <v>388</v>
      </c>
      <c r="N67" s="39">
        <v>1664</v>
      </c>
    </row>
    <row r="68" spans="1:14" x14ac:dyDescent="0.35">
      <c r="A68">
        <f t="shared" ca="1" si="3"/>
        <v>20</v>
      </c>
      <c r="B68" t="str">
        <f t="shared" ca="1" si="4"/>
        <v>"xxxxxxxx_x000D_
yyyyyyyy"</v>
      </c>
      <c r="C68" s="39">
        <v>128</v>
      </c>
      <c r="D68">
        <v>1</v>
      </c>
      <c r="E68">
        <v>9.865117973621323E-4</v>
      </c>
      <c r="F68">
        <v>9.8312593818066646E-4</v>
      </c>
      <c r="G68">
        <v>8.0580779378520984E-3</v>
      </c>
      <c r="H68">
        <v>2.8787785315771773E-4</v>
      </c>
      <c r="I68" s="39">
        <v>5051</v>
      </c>
      <c r="J68" s="39">
        <v>5068</v>
      </c>
      <c r="K68" s="39">
        <v>621</v>
      </c>
      <c r="L68" s="39">
        <v>17158</v>
      </c>
      <c r="M68" s="39" t="s">
        <v>389</v>
      </c>
      <c r="N68" s="39">
        <v>3328</v>
      </c>
    </row>
    <row r="69" spans="1:14" x14ac:dyDescent="0.35">
      <c r="A69">
        <f t="shared" ca="1" si="3"/>
        <v>20</v>
      </c>
      <c r="B69" t="str">
        <f t="shared" ca="1" si="4"/>
        <v>"xxxxxxxx_x000D_
yyyyyyyy"</v>
      </c>
      <c r="C69" s="39">
        <v>256</v>
      </c>
      <c r="D69">
        <v>1</v>
      </c>
      <c r="E69">
        <v>1.3829149245916633E-3</v>
      </c>
      <c r="F69">
        <v>1.5448293720057016E-3</v>
      </c>
      <c r="G69">
        <v>1.3604482728548337E-2</v>
      </c>
      <c r="H69">
        <v>3.2222271878940191E-4</v>
      </c>
      <c r="I69" s="39">
        <v>3607</v>
      </c>
      <c r="J69" s="39">
        <v>3230</v>
      </c>
      <c r="K69" s="39">
        <v>368</v>
      </c>
      <c r="L69" s="39">
        <v>15349</v>
      </c>
      <c r="M69" s="39" t="s">
        <v>390</v>
      </c>
      <c r="N69" s="39">
        <v>6656</v>
      </c>
    </row>
    <row r="70" spans="1:14" x14ac:dyDescent="0.35">
      <c r="A70">
        <f t="shared" ca="1" si="3"/>
        <v>20</v>
      </c>
      <c r="B70" t="str">
        <f t="shared" ca="1" si="4"/>
        <v>"xxxxxxxx_x000D_
yyyyyyyy"</v>
      </c>
      <c r="C70" s="39">
        <v>512</v>
      </c>
      <c r="D70">
        <v>1</v>
      </c>
      <c r="E70">
        <v>2.4584416654532871E-3</v>
      </c>
      <c r="F70">
        <v>3.0256869504833085E-3</v>
      </c>
      <c r="G70">
        <v>2.3069134957565119E-2</v>
      </c>
      <c r="H70">
        <v>4.5217403000852346E-4</v>
      </c>
      <c r="I70" s="39">
        <v>2031</v>
      </c>
      <c r="J70" s="39">
        <v>1651</v>
      </c>
      <c r="K70" s="39">
        <v>217</v>
      </c>
      <c r="L70" s="39">
        <v>10972</v>
      </c>
      <c r="M70" s="39" t="s">
        <v>391</v>
      </c>
      <c r="N70" s="39">
        <v>13312</v>
      </c>
    </row>
    <row r="71" spans="1:14" x14ac:dyDescent="0.35">
      <c r="A71">
        <f t="shared" ca="1" si="3"/>
        <v>20</v>
      </c>
      <c r="B71" t="str">
        <f t="shared" ca="1" si="4"/>
        <v>"xxxxxxxx_x000D_
yyyyyyyy"</v>
      </c>
      <c r="C71" s="39">
        <v>1024</v>
      </c>
      <c r="D71">
        <v>1</v>
      </c>
      <c r="E71">
        <v>4.8726139196740709E-3</v>
      </c>
      <c r="F71">
        <v>6.1183037265447552E-3</v>
      </c>
      <c r="G71">
        <v>4.7939480026495375E-2</v>
      </c>
      <c r="H71">
        <v>6.0437133356208402E-4</v>
      </c>
      <c r="I71" s="39">
        <v>1026</v>
      </c>
      <c r="J71" s="39">
        <v>817</v>
      </c>
      <c r="K71" s="39">
        <v>105</v>
      </c>
      <c r="L71" s="39">
        <v>8225</v>
      </c>
      <c r="M71" s="39" t="s">
        <v>392</v>
      </c>
      <c r="N71" s="39">
        <v>26624</v>
      </c>
    </row>
    <row r="72" spans="1:14" x14ac:dyDescent="0.35">
      <c r="A72">
        <f t="shared" ca="1" si="3"/>
        <v>20</v>
      </c>
      <c r="B72" t="str">
        <f t="shared" ca="1" si="4"/>
        <v>"xxxxxxxx_x000D_
yyyyyyyy"</v>
      </c>
      <c r="C72" s="39">
        <v>2048</v>
      </c>
      <c r="D72">
        <v>1</v>
      </c>
      <c r="E72">
        <v>8.4003917523716026E-3</v>
      </c>
      <c r="F72">
        <v>1.151289526477333E-2</v>
      </c>
      <c r="G72">
        <v>8.7872286141949307E-2</v>
      </c>
      <c r="H72">
        <v>7.60994591883566E-4</v>
      </c>
      <c r="I72" s="39">
        <v>596</v>
      </c>
      <c r="J72" s="39">
        <v>435</v>
      </c>
      <c r="K72" s="39">
        <v>57</v>
      </c>
      <c r="L72" s="39">
        <v>6540</v>
      </c>
      <c r="M72" s="39" t="s">
        <v>393</v>
      </c>
      <c r="N72" s="39">
        <v>53248</v>
      </c>
    </row>
    <row r="73" spans="1:14" x14ac:dyDescent="0.35">
      <c r="A73">
        <f t="shared" ca="1" si="3"/>
        <v>20</v>
      </c>
      <c r="B73" t="str">
        <f t="shared" ca="1" si="4"/>
        <v>"xxxxxxxx_x000D_
yyyyyyyy"</v>
      </c>
      <c r="C73" s="39">
        <v>4096</v>
      </c>
      <c r="D73">
        <v>1</v>
      </c>
      <c r="E73">
        <v>1.6214011316605947E-2</v>
      </c>
      <c r="F73">
        <v>2.287011334693206E-2</v>
      </c>
      <c r="G73">
        <v>0.16853742193249829</v>
      </c>
      <c r="H73">
        <v>1.150900769269241E-3</v>
      </c>
      <c r="I73" s="39">
        <v>309</v>
      </c>
      <c r="J73" s="39">
        <v>219</v>
      </c>
      <c r="K73" s="39">
        <v>30</v>
      </c>
      <c r="L73" s="39">
        <v>4332</v>
      </c>
      <c r="M73" s="39" t="s">
        <v>394</v>
      </c>
      <c r="N73" s="39">
        <v>106496</v>
      </c>
    </row>
    <row r="74" spans="1:14" x14ac:dyDescent="0.35">
      <c r="A74">
        <f t="shared" ca="1" si="3"/>
        <v>20</v>
      </c>
      <c r="B74" t="str">
        <f t="shared" ca="1" si="4"/>
        <v>"xxxxxxxx_x000D_
yyyyyyyy"</v>
      </c>
      <c r="C74" s="39">
        <v>8192</v>
      </c>
      <c r="D74">
        <v>1</v>
      </c>
      <c r="E74">
        <v>3.1683996445817958E-2</v>
      </c>
      <c r="F74">
        <v>4.5658563143762085E-2</v>
      </c>
      <c r="G74">
        <v>0.35340548193250632</v>
      </c>
      <c r="H74">
        <v>2.851979734493206E-3</v>
      </c>
      <c r="I74" s="39">
        <v>158</v>
      </c>
      <c r="J74" s="39">
        <v>110</v>
      </c>
      <c r="K74" s="39">
        <v>15</v>
      </c>
      <c r="L74" s="39">
        <v>1751</v>
      </c>
      <c r="M74" s="39" t="s">
        <v>395</v>
      </c>
      <c r="N74" s="39">
        <v>212992</v>
      </c>
    </row>
    <row r="75" spans="1:14" x14ac:dyDescent="0.35">
      <c r="A75">
        <f t="shared" ca="1" si="3"/>
        <v>20</v>
      </c>
      <c r="B75" t="str">
        <f t="shared" ca="1" si="4"/>
        <v>"xxxxxxxx_x000D_
yyyyyyyy"</v>
      </c>
      <c r="C75" s="39">
        <v>16384</v>
      </c>
      <c r="D75">
        <v>1</v>
      </c>
      <c r="E75">
        <v>6.3670766066158888E-2</v>
      </c>
      <c r="F75">
        <v>9.2763050078477335E-2</v>
      </c>
      <c r="G75">
        <v>0.66360071859384184</v>
      </c>
      <c r="H75">
        <v>4.6765434539219773E-3</v>
      </c>
      <c r="I75" s="39">
        <v>79</v>
      </c>
      <c r="J75" s="39">
        <v>54</v>
      </c>
      <c r="K75" s="39">
        <v>8</v>
      </c>
      <c r="L75" s="39">
        <v>1069</v>
      </c>
      <c r="M75" s="39" t="s">
        <v>396</v>
      </c>
      <c r="N75" s="39">
        <v>425984</v>
      </c>
    </row>
    <row r="76" spans="1:14" x14ac:dyDescent="0.35">
      <c r="A76">
        <f t="shared" ca="1" si="3"/>
        <v>20</v>
      </c>
      <c r="B76" t="str">
        <f t="shared" ca="1" si="4"/>
        <v>"xxxxxxxx_x000D_
yyyyyyyy"</v>
      </c>
      <c r="C76" s="39">
        <v>32768</v>
      </c>
      <c r="D76">
        <v>1</v>
      </c>
      <c r="E76">
        <v>0.15151556253742751</v>
      </c>
      <c r="F76">
        <v>0.18684172785604045</v>
      </c>
      <c r="G76">
        <v>1.3271241185997846</v>
      </c>
      <c r="H76">
        <v>8.4583974093716055E-3</v>
      </c>
      <c r="I76" s="39">
        <v>33</v>
      </c>
      <c r="J76" s="39">
        <v>27</v>
      </c>
      <c r="K76" s="39">
        <v>4</v>
      </c>
      <c r="L76" s="39">
        <v>591</v>
      </c>
      <c r="M76" s="39" t="s">
        <v>397</v>
      </c>
      <c r="N76" s="39">
        <v>851968</v>
      </c>
    </row>
    <row r="77" spans="1:14" x14ac:dyDescent="0.35">
      <c r="A77">
        <f t="shared" ca="1" si="3"/>
        <v>20</v>
      </c>
      <c r="B77" t="str">
        <f t="shared" ca="1" si="4"/>
        <v>"xxxxxxxx_x000D_
yyyyyyyy"</v>
      </c>
      <c r="C77" s="39">
        <v>65536</v>
      </c>
      <c r="D77">
        <v>1</v>
      </c>
      <c r="E77">
        <v>0.27104686333435268</v>
      </c>
      <c r="F77">
        <v>0.35767276859700214</v>
      </c>
      <c r="G77">
        <v>2.489847768601162</v>
      </c>
      <c r="H77">
        <v>1.4877420978952154E-2</v>
      </c>
      <c r="I77" s="39">
        <v>19</v>
      </c>
      <c r="J77" s="39">
        <v>15</v>
      </c>
      <c r="K77" s="39">
        <v>3</v>
      </c>
      <c r="L77" s="39">
        <v>336</v>
      </c>
      <c r="M77" s="39" t="s">
        <v>398</v>
      </c>
      <c r="N77" s="39">
        <v>1703936</v>
      </c>
    </row>
    <row r="78" spans="1:14" x14ac:dyDescent="0.35">
      <c r="A78">
        <f t="shared" ca="1" si="3"/>
        <v>20</v>
      </c>
      <c r="B78" t="str">
        <f t="shared" ca="1" si="4"/>
        <v>"xxxxxxxx_x000D_
yyyyyyyy"</v>
      </c>
      <c r="C78" s="39">
        <v>131072</v>
      </c>
      <c r="D78">
        <v>1</v>
      </c>
      <c r="E78">
        <v>0.49663683223734739</v>
      </c>
      <c r="F78">
        <v>0.73915585431327835</v>
      </c>
      <c r="G78">
        <v>4.9298151185780066</v>
      </c>
      <c r="H78">
        <v>3.2748102048875648E-2</v>
      </c>
      <c r="I78" s="39">
        <v>11</v>
      </c>
      <c r="J78" s="39">
        <v>7</v>
      </c>
      <c r="K78" s="39">
        <v>2</v>
      </c>
      <c r="L78" s="39">
        <v>153</v>
      </c>
      <c r="M78" s="39" t="s">
        <v>399</v>
      </c>
      <c r="N78" s="39">
        <v>3407872</v>
      </c>
    </row>
    <row r="79" spans="1:14" x14ac:dyDescent="0.35">
      <c r="A79">
        <f t="shared" ca="1" si="3"/>
        <v>20</v>
      </c>
      <c r="B79" t="str">
        <f t="shared" ca="1" si="4"/>
        <v>"xxxxxxxx_x000D_
yyyyyyyy"</v>
      </c>
      <c r="C79" s="39">
        <v>262144</v>
      </c>
      <c r="D79">
        <v>1</v>
      </c>
      <c r="E79">
        <v>0.97943481860035875</v>
      </c>
      <c r="F79">
        <v>1.463130543603655</v>
      </c>
      <c r="G79">
        <v>10.216649468579305</v>
      </c>
      <c r="H79">
        <v>6.1337934571272332E-2</v>
      </c>
      <c r="I79" s="39">
        <v>6</v>
      </c>
      <c r="J79" s="39">
        <v>4</v>
      </c>
      <c r="K79" s="39">
        <v>1</v>
      </c>
      <c r="L79" s="39">
        <v>82</v>
      </c>
      <c r="M79" s="39" t="s">
        <v>400</v>
      </c>
      <c r="N79" s="39">
        <v>6815744</v>
      </c>
    </row>
    <row r="80" spans="1:14" x14ac:dyDescent="0.35">
      <c r="A80">
        <f t="shared" ca="1" si="3"/>
        <v>20</v>
      </c>
      <c r="B80" t="str">
        <f t="shared" ca="1" si="4"/>
        <v>"xxxxxxxx_x000D_
yyyyyyyy"</v>
      </c>
      <c r="C80" s="39">
        <v>524288</v>
      </c>
      <c r="D80">
        <v>1</v>
      </c>
      <c r="E80">
        <v>1.9464011686102565</v>
      </c>
      <c r="F80">
        <v>2.7833407185957535</v>
      </c>
      <c r="G80">
        <v>20.993520468588429</v>
      </c>
      <c r="H80">
        <v>0.12018694142790932</v>
      </c>
      <c r="I80" s="39">
        <v>3</v>
      </c>
      <c r="J80" s="39">
        <v>2</v>
      </c>
      <c r="K80" s="39">
        <v>1</v>
      </c>
      <c r="L80" s="39">
        <v>42</v>
      </c>
      <c r="M80" s="39" t="s">
        <v>401</v>
      </c>
      <c r="N80" s="39">
        <v>13631488</v>
      </c>
    </row>
    <row r="81" spans="1:14" x14ac:dyDescent="0.35">
      <c r="A81">
        <f t="shared" ca="1" si="3"/>
        <v>20</v>
      </c>
      <c r="B81" t="str">
        <f t="shared" ca="1" si="4"/>
        <v>"xxxxxxxx_x000D_
yyyyyyyy"</v>
      </c>
      <c r="C81" s="39">
        <v>1048576</v>
      </c>
      <c r="D81">
        <v>1</v>
      </c>
      <c r="E81">
        <v>3.9659206186174183</v>
      </c>
      <c r="F81">
        <v>5.8045694685992553</v>
      </c>
      <c r="G81">
        <v>42.502433668587798</v>
      </c>
      <c r="H81">
        <v>0.31799647229348776</v>
      </c>
      <c r="I81" s="39">
        <v>2</v>
      </c>
      <c r="J81" s="39">
        <v>1</v>
      </c>
      <c r="K81" s="39">
        <v>1</v>
      </c>
      <c r="L81" s="39">
        <v>16</v>
      </c>
      <c r="M81" s="39" t="s">
        <v>402</v>
      </c>
      <c r="N81" s="39">
        <v>27262976</v>
      </c>
    </row>
    <row r="82" spans="1:14" x14ac:dyDescent="0.35">
      <c r="C82" s="39"/>
      <c r="I82" s="39"/>
      <c r="J82" s="39"/>
      <c r="K82" s="39"/>
      <c r="L82" s="39"/>
    </row>
    <row r="83" spans="1:14" x14ac:dyDescent="0.35">
      <c r="I83" s="39"/>
      <c r="J83" s="39"/>
      <c r="K83" s="39"/>
      <c r="L83" s="39"/>
      <c r="N83">
        <f ca="1">N81/1000000/E81</f>
        <v>6.8743120757430329</v>
      </c>
    </row>
    <row r="84" spans="1:14" x14ac:dyDescent="0.35">
      <c r="G84">
        <f ca="1">G81/E81</f>
        <v>10.716914874459794</v>
      </c>
      <c r="I84" s="39"/>
      <c r="J84" s="39"/>
      <c r="K84" s="39"/>
      <c r="L84" s="39"/>
      <c r="N84" s="39">
        <f ca="1">C81*D81/E81</f>
        <v>264396.61829780898</v>
      </c>
    </row>
    <row r="85" spans="1:14" x14ac:dyDescent="0.35">
      <c r="G85">
        <f ca="1">E81/H81</f>
        <v>12.471586838728072</v>
      </c>
      <c r="I85" s="39"/>
      <c r="J85" s="39"/>
      <c r="K85" s="39"/>
      <c r="L85" s="39"/>
      <c r="M85" s="10" t="s">
        <v>495</v>
      </c>
    </row>
    <row r="86" spans="1:14" x14ac:dyDescent="0.35">
      <c r="I86" s="39"/>
      <c r="J86" s="39"/>
      <c r="K86" s="39"/>
      <c r="L86" s="39"/>
      <c r="M86" t="s">
        <v>501</v>
      </c>
    </row>
    <row r="87" spans="1:14" ht="43.5" x14ac:dyDescent="0.35">
      <c r="A87" s="8" t="s">
        <v>2</v>
      </c>
      <c r="B87" s="8" t="s">
        <v>3</v>
      </c>
      <c r="C87" s="8" t="s">
        <v>4</v>
      </c>
      <c r="D87" s="8" t="s">
        <v>5</v>
      </c>
      <c r="E87" s="9" t="str">
        <f ca="1">$E$6</f>
        <v>CSVRead
v0.21(190)</v>
      </c>
      <c r="F87" s="9" t="s">
        <v>336</v>
      </c>
      <c r="G87" s="9" t="s">
        <v>337</v>
      </c>
      <c r="H87" s="9" t="s">
        <v>338</v>
      </c>
      <c r="I87" s="9" t="str" cm="1">
        <f t="array" aca="1" ref="I87:L87" ca="1">"NCalls"&amp;CHAR(10)&amp;E87:H87</f>
        <v>NCalls
CSVRead
v0.21(190)</v>
      </c>
      <c r="J87" s="9" t="str">
        <f ca="1"/>
        <v>NCalls
sdkn104
v1.9</v>
      </c>
      <c r="K87" s="9" t="str">
        <f ca="1"/>
        <v>NCalls
ws_garcia
v3.1.5</v>
      </c>
      <c r="L87" s="41" t="str">
        <f ca="1"/>
        <v>NCalls
CSV.jl
v0.8.5+</v>
      </c>
      <c r="M87" s="8" t="s">
        <v>6</v>
      </c>
      <c r="N87" s="8" t="s">
        <v>7</v>
      </c>
    </row>
    <row r="88" spans="1:14" x14ac:dyDescent="0.35">
      <c r="A88">
        <f ca="1">LEN(B88)</f>
        <v>17</v>
      </c>
      <c r="B88">
        <v>0.71905720709757637</v>
      </c>
      <c r="C88" s="11">
        <v>1</v>
      </c>
      <c r="D88" s="12">
        <v>10</v>
      </c>
      <c r="E88">
        <v>4.5131216721921563E-4</v>
      </c>
      <c r="F88">
        <v>1.7282183751537978E-4</v>
      </c>
      <c r="G88">
        <v>2.6358481230494986E-3</v>
      </c>
      <c r="H88">
        <v>3.1180664038120681E-4</v>
      </c>
      <c r="I88" s="39">
        <v>10994</v>
      </c>
      <c r="J88" s="39">
        <v>28353</v>
      </c>
      <c r="K88" s="39">
        <v>1895</v>
      </c>
      <c r="L88" s="39">
        <v>15856</v>
      </c>
      <c r="M88" s="39" t="s">
        <v>403</v>
      </c>
      <c r="N88" s="39">
        <v>181</v>
      </c>
    </row>
    <row r="89" spans="1:14" x14ac:dyDescent="0.35">
      <c r="A89">
        <f t="shared" ref="A89:A106" ca="1" si="5">LEN(B89)</f>
        <v>17</v>
      </c>
      <c r="B89">
        <v>0.71905720709757637</v>
      </c>
      <c r="C89" s="11">
        <v>2</v>
      </c>
      <c r="D89" s="12">
        <v>10</v>
      </c>
      <c r="E89">
        <v>4.7895018811635448E-4</v>
      </c>
      <c r="F89">
        <v>1.9121434678196156E-4</v>
      </c>
      <c r="G89">
        <v>2.8029460390934335E-3</v>
      </c>
      <c r="H89">
        <v>3.105586790350148E-4</v>
      </c>
      <c r="I89" s="39">
        <v>10364</v>
      </c>
      <c r="J89" s="39">
        <v>25675</v>
      </c>
      <c r="K89" s="39">
        <v>1782</v>
      </c>
      <c r="L89" s="39">
        <v>15919</v>
      </c>
      <c r="M89" s="39" t="s">
        <v>404</v>
      </c>
      <c r="N89" s="39">
        <v>362</v>
      </c>
    </row>
    <row r="90" spans="1:14" x14ac:dyDescent="0.35">
      <c r="A90">
        <f t="shared" ca="1" si="5"/>
        <v>17</v>
      </c>
      <c r="B90">
        <v>0.71905720709757637</v>
      </c>
      <c r="C90" s="11">
        <v>4</v>
      </c>
      <c r="D90" s="12">
        <v>10</v>
      </c>
      <c r="E90">
        <v>4.9751737555526272E-4</v>
      </c>
      <c r="F90">
        <v>2.4446993219437668E-4</v>
      </c>
      <c r="G90">
        <v>2.8818803695198044E-3</v>
      </c>
      <c r="H90">
        <v>3.1376774763805287E-4</v>
      </c>
      <c r="I90" s="39">
        <v>9980</v>
      </c>
      <c r="J90" s="39">
        <v>20162</v>
      </c>
      <c r="K90" s="39">
        <v>1733</v>
      </c>
      <c r="L90" s="39">
        <v>15758</v>
      </c>
      <c r="M90" s="39" t="s">
        <v>405</v>
      </c>
      <c r="N90" s="39">
        <v>724</v>
      </c>
    </row>
    <row r="91" spans="1:14" x14ac:dyDescent="0.35">
      <c r="A91">
        <f t="shared" ca="1" si="5"/>
        <v>17</v>
      </c>
      <c r="B91">
        <v>0.71905720709757637</v>
      </c>
      <c r="C91" s="11">
        <v>8</v>
      </c>
      <c r="D91" s="12">
        <v>10</v>
      </c>
      <c r="E91">
        <v>6.5017174873801501E-4</v>
      </c>
      <c r="F91">
        <v>4.7023968953214022E-4</v>
      </c>
      <c r="G91">
        <v>4.4973624773617981E-3</v>
      </c>
      <c r="H91">
        <v>3.3131992401102487E-4</v>
      </c>
      <c r="I91" s="39">
        <v>7649</v>
      </c>
      <c r="J91" s="39">
        <v>10554</v>
      </c>
      <c r="K91" s="39">
        <v>1111</v>
      </c>
      <c r="L91" s="39">
        <v>14932</v>
      </c>
      <c r="M91" s="39" t="s">
        <v>406</v>
      </c>
      <c r="N91" s="39">
        <v>1448</v>
      </c>
    </row>
    <row r="92" spans="1:14" x14ac:dyDescent="0.35">
      <c r="A92">
        <f t="shared" ca="1" si="5"/>
        <v>17</v>
      </c>
      <c r="B92">
        <v>0.71905720709757637</v>
      </c>
      <c r="C92" s="11">
        <v>16</v>
      </c>
      <c r="D92" s="12">
        <v>10</v>
      </c>
      <c r="E92">
        <v>1.1136456980944259E-3</v>
      </c>
      <c r="F92">
        <v>6.9028125236572852E-4</v>
      </c>
      <c r="G92">
        <v>3.6434609393338024E-3</v>
      </c>
      <c r="H92">
        <v>3.2980193133310721E-4</v>
      </c>
      <c r="I92" s="39">
        <v>4476</v>
      </c>
      <c r="J92" s="39">
        <v>7207</v>
      </c>
      <c r="K92" s="39">
        <v>1371</v>
      </c>
      <c r="L92" s="39">
        <v>15000</v>
      </c>
      <c r="M92" s="39" t="s">
        <v>407</v>
      </c>
      <c r="N92" s="39">
        <v>2896</v>
      </c>
    </row>
    <row r="93" spans="1:14" x14ac:dyDescent="0.35">
      <c r="A93">
        <f t="shared" ca="1" si="5"/>
        <v>17</v>
      </c>
      <c r="B93">
        <v>0.71905720709757637</v>
      </c>
      <c r="C93" s="11">
        <v>32</v>
      </c>
      <c r="D93" s="12">
        <v>10</v>
      </c>
      <c r="E93">
        <v>9.3757667253419258E-4</v>
      </c>
      <c r="F93">
        <v>8.3641790086781697E-4</v>
      </c>
      <c r="G93">
        <v>4.3658809123824117E-3</v>
      </c>
      <c r="H93">
        <v>3.5631026766512111E-4</v>
      </c>
      <c r="I93" s="39">
        <v>5313</v>
      </c>
      <c r="J93" s="39">
        <v>5953</v>
      </c>
      <c r="K93" s="39">
        <v>1145</v>
      </c>
      <c r="L93" s="39">
        <v>13895</v>
      </c>
      <c r="M93" s="39" t="s">
        <v>408</v>
      </c>
      <c r="N93" s="39">
        <v>5792</v>
      </c>
    </row>
    <row r="94" spans="1:14" x14ac:dyDescent="0.35">
      <c r="A94">
        <f t="shared" ca="1" si="5"/>
        <v>17</v>
      </c>
      <c r="B94">
        <v>0.71905720709757637</v>
      </c>
      <c r="C94" s="11">
        <v>64</v>
      </c>
      <c r="D94" s="12">
        <v>10</v>
      </c>
      <c r="E94">
        <v>1.6483020965147226E-3</v>
      </c>
      <c r="F94">
        <v>2.1452334454427698E-3</v>
      </c>
      <c r="G94">
        <v>6.8426467101767767E-3</v>
      </c>
      <c r="H94">
        <v>4.8096472203078164E-4</v>
      </c>
      <c r="I94" s="39">
        <v>3027</v>
      </c>
      <c r="J94" s="39">
        <v>2327</v>
      </c>
      <c r="K94" s="39">
        <v>731</v>
      </c>
      <c r="L94" s="39">
        <v>10320</v>
      </c>
      <c r="M94" s="39" t="s">
        <v>409</v>
      </c>
      <c r="N94" s="39">
        <v>11584</v>
      </c>
    </row>
    <row r="95" spans="1:14" x14ac:dyDescent="0.35">
      <c r="A95">
        <f t="shared" ca="1" si="5"/>
        <v>17</v>
      </c>
      <c r="B95">
        <v>0.71905720709757637</v>
      </c>
      <c r="C95" s="11">
        <v>128</v>
      </c>
      <c r="D95" s="12">
        <v>10</v>
      </c>
      <c r="E95">
        <v>3.2775088867118209E-3</v>
      </c>
      <c r="F95">
        <v>2.8884751335538769E-3</v>
      </c>
      <c r="G95">
        <v>8.4795175810443175E-3</v>
      </c>
      <c r="H95">
        <v>5.1719344698956775E-4</v>
      </c>
      <c r="I95" s="39">
        <v>1524</v>
      </c>
      <c r="J95" s="39">
        <v>1729</v>
      </c>
      <c r="K95" s="39">
        <v>590</v>
      </c>
      <c r="L95" s="39">
        <v>9602</v>
      </c>
      <c r="M95" s="39" t="s">
        <v>410</v>
      </c>
      <c r="N95" s="39">
        <v>23168</v>
      </c>
    </row>
    <row r="96" spans="1:14" x14ac:dyDescent="0.35">
      <c r="A96">
        <f t="shared" ca="1" si="5"/>
        <v>17</v>
      </c>
      <c r="B96">
        <v>0.71905720709757637</v>
      </c>
      <c r="C96" s="11">
        <v>256</v>
      </c>
      <c r="D96" s="12">
        <v>10</v>
      </c>
      <c r="E96">
        <v>4.3165852646444344E-3</v>
      </c>
      <c r="F96">
        <v>6.8693835704884201E-3</v>
      </c>
      <c r="G96">
        <v>1.2757525485808895E-2</v>
      </c>
      <c r="H96">
        <v>7.867325461584589E-4</v>
      </c>
      <c r="I96" s="39">
        <v>1158</v>
      </c>
      <c r="J96" s="39">
        <v>728</v>
      </c>
      <c r="K96" s="39">
        <v>392</v>
      </c>
      <c r="L96" s="39">
        <v>6327</v>
      </c>
      <c r="M96" s="39" t="s">
        <v>411</v>
      </c>
      <c r="N96" s="39">
        <v>46336</v>
      </c>
    </row>
    <row r="97" spans="1:14" x14ac:dyDescent="0.35">
      <c r="A97">
        <f t="shared" ca="1" si="5"/>
        <v>17</v>
      </c>
      <c r="B97">
        <v>0.71905720709757637</v>
      </c>
      <c r="C97" s="11">
        <v>512</v>
      </c>
      <c r="D97" s="12">
        <v>10</v>
      </c>
      <c r="E97">
        <v>7.4599574039102912E-3</v>
      </c>
      <c r="F97">
        <v>1.0451358368406452E-2</v>
      </c>
      <c r="G97">
        <v>2.4475881281001609E-2</v>
      </c>
      <c r="H97">
        <v>2.0020843220270503E-3</v>
      </c>
      <c r="I97" s="39">
        <v>670</v>
      </c>
      <c r="J97" s="39">
        <v>479</v>
      </c>
      <c r="K97" s="39">
        <v>205</v>
      </c>
      <c r="L97" s="39">
        <v>2493</v>
      </c>
      <c r="M97" s="39" t="s">
        <v>412</v>
      </c>
      <c r="N97" s="39">
        <v>92672</v>
      </c>
    </row>
    <row r="98" spans="1:14" x14ac:dyDescent="0.35">
      <c r="A98">
        <f t="shared" ca="1" si="5"/>
        <v>17</v>
      </c>
      <c r="B98">
        <v>0.71905720709757637</v>
      </c>
      <c r="C98" s="11">
        <v>1024</v>
      </c>
      <c r="D98" s="12">
        <v>10</v>
      </c>
      <c r="E98">
        <v>1.5662507035484306E-2</v>
      </c>
      <c r="F98">
        <v>2.27388464259973E-2</v>
      </c>
      <c r="G98">
        <v>4.1548215705262348E-2</v>
      </c>
      <c r="H98">
        <v>1.6987768481369684E-3</v>
      </c>
      <c r="I98" s="39">
        <v>320</v>
      </c>
      <c r="J98" s="39">
        <v>221</v>
      </c>
      <c r="K98" s="39">
        <v>121</v>
      </c>
      <c r="L98" s="39">
        <v>2946</v>
      </c>
      <c r="M98" s="39" t="s">
        <v>413</v>
      </c>
      <c r="N98" s="39">
        <v>185344</v>
      </c>
    </row>
    <row r="99" spans="1:14" x14ac:dyDescent="0.35">
      <c r="A99">
        <f t="shared" ca="1" si="5"/>
        <v>17</v>
      </c>
      <c r="B99">
        <v>0.71905720709757637</v>
      </c>
      <c r="C99" s="11">
        <v>2048</v>
      </c>
      <c r="D99" s="12">
        <v>10</v>
      </c>
      <c r="E99">
        <v>2.8194546251628136E-2</v>
      </c>
      <c r="F99">
        <v>4.0492897630270364E-2</v>
      </c>
      <c r="G99">
        <v>7.3059030916754739E-2</v>
      </c>
      <c r="H99">
        <v>2.2737910779357167E-3</v>
      </c>
      <c r="I99" s="39">
        <v>179</v>
      </c>
      <c r="J99" s="39">
        <v>124</v>
      </c>
      <c r="K99" s="39">
        <v>69</v>
      </c>
      <c r="L99" s="39">
        <v>2196</v>
      </c>
      <c r="M99" s="39" t="s">
        <v>414</v>
      </c>
      <c r="N99" s="39">
        <v>370688</v>
      </c>
    </row>
    <row r="100" spans="1:14" x14ac:dyDescent="0.35">
      <c r="A100">
        <f t="shared" ca="1" si="5"/>
        <v>17</v>
      </c>
      <c r="B100">
        <v>0.71905720709757637</v>
      </c>
      <c r="C100" s="11">
        <v>4096</v>
      </c>
      <c r="D100" s="12">
        <v>10</v>
      </c>
      <c r="E100">
        <v>6.0369851730370343E-2</v>
      </c>
      <c r="F100">
        <v>8.5863495716722915E-2</v>
      </c>
      <c r="G100">
        <v>0.14331696288285309</v>
      </c>
      <c r="H100">
        <v>3.3909017276671193E-3</v>
      </c>
      <c r="I100" s="39">
        <v>83</v>
      </c>
      <c r="J100" s="39">
        <v>59</v>
      </c>
      <c r="K100" s="39">
        <v>35</v>
      </c>
      <c r="L100" s="39">
        <v>1473</v>
      </c>
      <c r="M100" s="39" t="s">
        <v>415</v>
      </c>
      <c r="N100" s="39">
        <v>741376</v>
      </c>
    </row>
    <row r="101" spans="1:14" x14ac:dyDescent="0.35">
      <c r="A101">
        <f t="shared" ca="1" si="5"/>
        <v>17</v>
      </c>
      <c r="B101">
        <v>0.71905720709757637</v>
      </c>
      <c r="C101" s="11">
        <v>8192</v>
      </c>
      <c r="D101" s="12">
        <v>10</v>
      </c>
      <c r="E101">
        <v>0.12443992713460551</v>
      </c>
      <c r="F101">
        <v>0.17393119963233694</v>
      </c>
      <c r="G101">
        <v>0.28737407970785733</v>
      </c>
      <c r="H101">
        <v>6.5652757349653843E-3</v>
      </c>
      <c r="I101" s="39">
        <v>41</v>
      </c>
      <c r="J101" s="39">
        <v>29</v>
      </c>
      <c r="K101" s="39">
        <v>18</v>
      </c>
      <c r="L101" s="39">
        <v>763</v>
      </c>
      <c r="M101" s="39" t="s">
        <v>416</v>
      </c>
      <c r="N101" s="39">
        <v>1482752</v>
      </c>
    </row>
    <row r="102" spans="1:14" x14ac:dyDescent="0.35">
      <c r="A102">
        <f t="shared" ca="1" si="5"/>
        <v>17</v>
      </c>
      <c r="B102">
        <v>0.71905720709757637</v>
      </c>
      <c r="C102" s="11">
        <v>16384</v>
      </c>
      <c r="D102" s="12">
        <v>10</v>
      </c>
      <c r="E102">
        <v>0.25897713859889193</v>
      </c>
      <c r="F102">
        <v>0.36998873288251927</v>
      </c>
      <c r="G102">
        <v>0.57893972415593709</v>
      </c>
      <c r="H102">
        <v>1.1562288221563686E-2</v>
      </c>
      <c r="I102" s="39">
        <v>20</v>
      </c>
      <c r="J102" s="39">
        <v>14</v>
      </c>
      <c r="K102" s="39">
        <v>9</v>
      </c>
      <c r="L102" s="39">
        <v>433</v>
      </c>
      <c r="M102" s="39" t="s">
        <v>417</v>
      </c>
      <c r="N102" s="39">
        <v>2965504</v>
      </c>
    </row>
    <row r="103" spans="1:14" x14ac:dyDescent="0.35">
      <c r="A103">
        <f t="shared" ca="1" si="5"/>
        <v>17</v>
      </c>
      <c r="B103">
        <v>0.71905720709757637</v>
      </c>
      <c r="C103" s="11">
        <v>32768</v>
      </c>
      <c r="D103" s="12">
        <v>10</v>
      </c>
      <c r="E103">
        <v>0.52367622859750407</v>
      </c>
      <c r="F103">
        <v>0.75991774001848278</v>
      </c>
      <c r="G103">
        <v>1.1592299286029069</v>
      </c>
      <c r="H103">
        <v>2.6656043512485624E-2</v>
      </c>
      <c r="I103" s="39">
        <v>10</v>
      </c>
      <c r="J103" s="39">
        <v>7</v>
      </c>
      <c r="K103" s="39">
        <v>5</v>
      </c>
      <c r="L103" s="39">
        <v>188</v>
      </c>
      <c r="M103" s="39" t="s">
        <v>418</v>
      </c>
      <c r="N103" s="39">
        <v>5931008</v>
      </c>
    </row>
    <row r="104" spans="1:14" x14ac:dyDescent="0.35">
      <c r="A104">
        <f t="shared" ca="1" si="5"/>
        <v>17</v>
      </c>
      <c r="B104">
        <v>0.71905720709757637</v>
      </c>
      <c r="C104" s="11">
        <v>65536</v>
      </c>
      <c r="D104" s="12">
        <v>10</v>
      </c>
      <c r="E104">
        <v>1.1053844885886415</v>
      </c>
      <c r="F104">
        <v>1.4619352185968078</v>
      </c>
      <c r="G104">
        <v>2.3178686019368238</v>
      </c>
      <c r="H104">
        <v>4.3935065641355082E-2</v>
      </c>
      <c r="I104" s="39">
        <v>5</v>
      </c>
      <c r="J104" s="39">
        <v>4</v>
      </c>
      <c r="K104" s="39">
        <v>3</v>
      </c>
      <c r="L104" s="39">
        <v>114</v>
      </c>
      <c r="M104" s="39" t="s">
        <v>419</v>
      </c>
      <c r="N104" s="39">
        <v>11862016</v>
      </c>
    </row>
    <row r="105" spans="1:14" x14ac:dyDescent="0.35">
      <c r="A105">
        <f t="shared" ca="1" si="5"/>
        <v>17</v>
      </c>
      <c r="B105">
        <v>0.71905720709757637</v>
      </c>
      <c r="C105" s="11">
        <v>131072</v>
      </c>
      <c r="D105" s="12">
        <v>10</v>
      </c>
      <c r="E105">
        <v>2.0658786686045505</v>
      </c>
      <c r="F105">
        <v>2.8773669186034008</v>
      </c>
      <c r="G105">
        <v>4.4099770685992903</v>
      </c>
      <c r="H105">
        <v>9.2940914031439809E-2</v>
      </c>
      <c r="I105" s="39">
        <v>3</v>
      </c>
      <c r="J105" s="39">
        <v>2</v>
      </c>
      <c r="K105" s="39">
        <v>2</v>
      </c>
      <c r="L105" s="39">
        <v>54</v>
      </c>
      <c r="M105" s="39" t="s">
        <v>420</v>
      </c>
      <c r="N105" s="39">
        <v>23724032</v>
      </c>
    </row>
    <row r="106" spans="1:14" x14ac:dyDescent="0.35">
      <c r="A106">
        <f t="shared" ca="1" si="5"/>
        <v>17</v>
      </c>
      <c r="B106">
        <v>0.71905720709757637</v>
      </c>
      <c r="C106" s="11">
        <v>262144</v>
      </c>
      <c r="D106" s="12">
        <v>10</v>
      </c>
      <c r="E106">
        <v>4.2779661685912638</v>
      </c>
      <c r="F106">
        <v>6.7822777685927926</v>
      </c>
      <c r="G106">
        <v>9.0898143686339949</v>
      </c>
      <c r="H106">
        <v>0.16702979919746672</v>
      </c>
      <c r="I106" s="39">
        <v>2</v>
      </c>
      <c r="J106" s="39">
        <v>1</v>
      </c>
      <c r="K106" s="39">
        <v>1</v>
      </c>
      <c r="L106" s="39">
        <v>30</v>
      </c>
      <c r="M106" s="39" t="s">
        <v>421</v>
      </c>
      <c r="N106" s="39">
        <v>47448064</v>
      </c>
    </row>
    <row r="107" spans="1:14" x14ac:dyDescent="0.35">
      <c r="C107" s="39"/>
      <c r="I107" s="39"/>
      <c r="J107" s="39"/>
      <c r="K107" s="39"/>
      <c r="L107" s="39"/>
      <c r="M107" s="39"/>
    </row>
    <row r="108" spans="1:14" x14ac:dyDescent="0.35">
      <c r="C108" s="39"/>
      <c r="I108" s="39"/>
      <c r="J108" s="39"/>
      <c r="K108" s="39"/>
      <c r="L108" s="39"/>
      <c r="M108" s="39"/>
      <c r="N108">
        <f ca="1">N106/1000000/E106</f>
        <v>11.091266767924131</v>
      </c>
    </row>
    <row r="109" spans="1:14" x14ac:dyDescent="0.35">
      <c r="I109" s="39"/>
      <c r="J109" s="39"/>
      <c r="K109" s="39"/>
      <c r="L109" s="39"/>
      <c r="N109" s="39">
        <f ca="1">C106*D106/E106</f>
        <v>612777.16949857073</v>
      </c>
    </row>
    <row r="110" spans="1:14" x14ac:dyDescent="0.35">
      <c r="C110" s="11"/>
      <c r="D110" s="12"/>
      <c r="I110" s="39"/>
      <c r="J110" s="39"/>
      <c r="K110" s="39"/>
      <c r="L110" s="39"/>
      <c r="M110" s="39"/>
    </row>
    <row r="111" spans="1:14" x14ac:dyDescent="0.35">
      <c r="I111" s="39"/>
      <c r="J111" s="39"/>
      <c r="K111" s="39"/>
      <c r="L111" s="39"/>
    </row>
    <row r="112" spans="1:14" x14ac:dyDescent="0.35">
      <c r="I112" s="39"/>
      <c r="J112" s="39"/>
      <c r="K112" s="39"/>
      <c r="L112" s="39"/>
      <c r="M112" s="10" t="s">
        <v>496</v>
      </c>
    </row>
    <row r="113" spans="1:14" x14ac:dyDescent="0.35">
      <c r="I113" s="39"/>
      <c r="J113" s="39"/>
      <c r="K113" s="39"/>
      <c r="L113" s="39"/>
      <c r="M113" t="s">
        <v>502</v>
      </c>
    </row>
    <row r="114" spans="1:14" ht="43.5" x14ac:dyDescent="0.35">
      <c r="A114" s="8" t="s">
        <v>2</v>
      </c>
      <c r="B114" s="8" t="s">
        <v>3</v>
      </c>
      <c r="C114" s="8" t="s">
        <v>4</v>
      </c>
      <c r="D114" s="8" t="s">
        <v>5</v>
      </c>
      <c r="E114" s="9" t="str">
        <f ca="1">$E$6</f>
        <v>CSVRead
v0.21(190)</v>
      </c>
      <c r="F114" s="9" t="s">
        <v>336</v>
      </c>
      <c r="G114" s="9" t="s">
        <v>337</v>
      </c>
      <c r="H114" s="9" t="s">
        <v>338</v>
      </c>
      <c r="I114" s="9" t="str" cm="1">
        <f t="array" aca="1" ref="I114:L114" ca="1">"NCalls"&amp;CHAR(10)&amp;E114:H114</f>
        <v>NCalls
CSVRead
v0.21(190)</v>
      </c>
      <c r="J114" s="9" t="str">
        <f ca="1"/>
        <v>NCalls
sdkn104
v1.9</v>
      </c>
      <c r="K114" s="9" t="str">
        <f ca="1"/>
        <v>NCalls
ws_garcia
v3.1.5</v>
      </c>
      <c r="L114" s="41" t="str">
        <f ca="1"/>
        <v>NCalls
CSV.jl
v0.8.5+</v>
      </c>
      <c r="M114" s="8" t="s">
        <v>6</v>
      </c>
      <c r="N114" s="8" t="s">
        <v>7</v>
      </c>
    </row>
    <row r="115" spans="1:14" x14ac:dyDescent="0.35">
      <c r="A115">
        <f ca="1">LEN(B115)</f>
        <v>16</v>
      </c>
      <c r="B115" t="str">
        <f ca="1">REPT("x",16)</f>
        <v>xxxxxxxxxxxxxxxx</v>
      </c>
      <c r="C115" s="11">
        <v>8</v>
      </c>
      <c r="D115" s="11">
        <v>1</v>
      </c>
      <c r="E115">
        <v>4.4080655232130758E-4</v>
      </c>
      <c r="F115">
        <v>1.661443988682172E-4</v>
      </c>
      <c r="G115">
        <v>2.3502790450488269E-3</v>
      </c>
      <c r="H115">
        <v>2.5540454900411749E-4</v>
      </c>
      <c r="I115" s="39">
        <v>11253</v>
      </c>
      <c r="J115" s="39">
        <v>29468</v>
      </c>
      <c r="K115" s="39">
        <v>2125</v>
      </c>
      <c r="L115" s="39">
        <v>19360</v>
      </c>
      <c r="M115" s="39" t="s">
        <v>422</v>
      </c>
      <c r="N115" s="39">
        <v>144</v>
      </c>
    </row>
    <row r="116" spans="1:14" x14ac:dyDescent="0.35">
      <c r="A116">
        <f t="shared" ref="A116:A128" ca="1" si="6">LEN(B116)</f>
        <v>16</v>
      </c>
      <c r="B116" t="str">
        <f t="shared" ref="B116:B128" ca="1" si="7">REPT("x",16)</f>
        <v>xxxxxxxxxxxxxxxx</v>
      </c>
      <c r="C116" s="11">
        <v>8</v>
      </c>
      <c r="D116" s="11">
        <v>2</v>
      </c>
      <c r="E116">
        <v>4.6464731523070363E-4</v>
      </c>
      <c r="F116">
        <v>1.9635036893618686E-4</v>
      </c>
      <c r="G116">
        <v>2.3940009086375184E-3</v>
      </c>
      <c r="H116">
        <v>2.781428698717811E-4</v>
      </c>
      <c r="I116" s="39">
        <v>10680</v>
      </c>
      <c r="J116" s="39">
        <v>25015</v>
      </c>
      <c r="K116" s="39">
        <v>2086</v>
      </c>
      <c r="L116" s="39">
        <v>17751</v>
      </c>
      <c r="M116" s="39" t="s">
        <v>423</v>
      </c>
      <c r="N116" s="39">
        <v>280</v>
      </c>
    </row>
    <row r="117" spans="1:14" x14ac:dyDescent="0.35">
      <c r="A117">
        <f t="shared" ca="1" si="6"/>
        <v>16</v>
      </c>
      <c r="B117" t="str">
        <f t="shared" ca="1" si="7"/>
        <v>xxxxxxxxxxxxxxxx</v>
      </c>
      <c r="C117" s="11">
        <v>8</v>
      </c>
      <c r="D117" s="11">
        <v>4</v>
      </c>
      <c r="E117">
        <v>4.7724678069308328E-4</v>
      </c>
      <c r="F117">
        <v>2.3713028159164722E-4</v>
      </c>
      <c r="G117">
        <v>2.4835898312289533E-3</v>
      </c>
      <c r="H117">
        <v>3.0130947106403434E-4</v>
      </c>
      <c r="I117" s="39">
        <v>10400</v>
      </c>
      <c r="J117" s="39">
        <v>20777</v>
      </c>
      <c r="K117" s="39">
        <v>2011</v>
      </c>
      <c r="L117" s="39">
        <v>16402</v>
      </c>
      <c r="M117" s="39" t="s">
        <v>424</v>
      </c>
      <c r="N117" s="39">
        <v>552</v>
      </c>
    </row>
    <row r="118" spans="1:14" x14ac:dyDescent="0.35">
      <c r="A118">
        <f t="shared" ca="1" si="6"/>
        <v>16</v>
      </c>
      <c r="B118" t="str">
        <f t="shared" ca="1" si="7"/>
        <v>xxxxxxxxxxxxxxxx</v>
      </c>
      <c r="C118" s="11">
        <v>8</v>
      </c>
      <c r="D118" s="11">
        <v>8</v>
      </c>
      <c r="E118">
        <v>5.3496717650580424E-4</v>
      </c>
      <c r="F118">
        <v>3.0300631869557826E-4</v>
      </c>
      <c r="G118">
        <v>2.6317713377279647E-3</v>
      </c>
      <c r="H118">
        <v>3.4727193764756735E-4</v>
      </c>
      <c r="I118" s="39">
        <v>9286</v>
      </c>
      <c r="J118" s="39">
        <v>16312</v>
      </c>
      <c r="K118" s="39">
        <v>1898</v>
      </c>
      <c r="L118" s="39">
        <v>14253</v>
      </c>
      <c r="M118" s="39" t="s">
        <v>425</v>
      </c>
      <c r="N118" s="39">
        <v>1096</v>
      </c>
    </row>
    <row r="119" spans="1:14" x14ac:dyDescent="0.35">
      <c r="A119">
        <f t="shared" ca="1" si="6"/>
        <v>16</v>
      </c>
      <c r="B119" t="str">
        <f t="shared" ca="1" si="7"/>
        <v>xxxxxxxxxxxxxxxx</v>
      </c>
      <c r="C119" s="11">
        <v>8</v>
      </c>
      <c r="D119" s="11">
        <v>16</v>
      </c>
      <c r="E119">
        <v>5.8563712633553043E-4</v>
      </c>
      <c r="F119">
        <v>4.2534023364629016E-4</v>
      </c>
      <c r="G119">
        <v>2.9170594274300849E-3</v>
      </c>
      <c r="H119">
        <v>4.3000713957612002E-4</v>
      </c>
      <c r="I119" s="39">
        <v>8487</v>
      </c>
      <c r="J119" s="39">
        <v>11659</v>
      </c>
      <c r="K119" s="39">
        <v>1712</v>
      </c>
      <c r="L119" s="39">
        <v>11533</v>
      </c>
      <c r="M119" s="39" t="s">
        <v>426</v>
      </c>
      <c r="N119" s="39">
        <v>2184</v>
      </c>
    </row>
    <row r="120" spans="1:14" x14ac:dyDescent="0.35">
      <c r="A120">
        <f t="shared" ca="1" si="6"/>
        <v>16</v>
      </c>
      <c r="B120" t="str">
        <f t="shared" ca="1" si="7"/>
        <v>xxxxxxxxxxxxxxxx</v>
      </c>
      <c r="C120" s="11">
        <v>8</v>
      </c>
      <c r="D120" s="11">
        <v>32</v>
      </c>
      <c r="E120">
        <v>7.3572353590559332E-4</v>
      </c>
      <c r="F120">
        <v>6.4955827929657356E-4</v>
      </c>
      <c r="G120">
        <v>4.0229623982950147E-3</v>
      </c>
      <c r="H120">
        <v>5.6112133656555595E-4</v>
      </c>
      <c r="I120" s="39">
        <v>6764</v>
      </c>
      <c r="J120" s="39">
        <v>7656</v>
      </c>
      <c r="K120" s="39">
        <v>1242</v>
      </c>
      <c r="L120" s="39">
        <v>8855</v>
      </c>
      <c r="M120" s="39" t="s">
        <v>427</v>
      </c>
      <c r="N120" s="39">
        <v>4360</v>
      </c>
    </row>
    <row r="121" spans="1:14" x14ac:dyDescent="0.35">
      <c r="A121">
        <f t="shared" ca="1" si="6"/>
        <v>16</v>
      </c>
      <c r="B121" t="str">
        <f t="shared" ca="1" si="7"/>
        <v>xxxxxxxxxxxxxxxx</v>
      </c>
      <c r="C121" s="11">
        <v>8</v>
      </c>
      <c r="D121" s="11">
        <v>64</v>
      </c>
      <c r="E121">
        <v>1.0130684353725726E-3</v>
      </c>
      <c r="F121">
        <v>1.0981044869692105E-3</v>
      </c>
      <c r="G121">
        <v>7.7608550886516551E-3</v>
      </c>
      <c r="H121">
        <v>9.103783037208487E-4</v>
      </c>
      <c r="I121" s="39">
        <v>4919</v>
      </c>
      <c r="J121" s="39">
        <v>4539</v>
      </c>
      <c r="K121" s="39">
        <v>644</v>
      </c>
      <c r="L121" s="39">
        <v>5471</v>
      </c>
      <c r="M121" s="39" t="s">
        <v>428</v>
      </c>
      <c r="N121" s="39">
        <v>8712</v>
      </c>
    </row>
    <row r="122" spans="1:14" x14ac:dyDescent="0.35">
      <c r="A122">
        <f t="shared" ca="1" si="6"/>
        <v>16</v>
      </c>
      <c r="B122" t="str">
        <f t="shared" ca="1" si="7"/>
        <v>xxxxxxxxxxxxxxxx</v>
      </c>
      <c r="C122" s="11">
        <v>8</v>
      </c>
      <c r="D122" s="11">
        <v>128</v>
      </c>
      <c r="E122">
        <v>1.6085001260510705E-3</v>
      </c>
      <c r="F122">
        <v>1.9919079834911026E-3</v>
      </c>
      <c r="G122">
        <v>2.0979761903480214E-2</v>
      </c>
      <c r="H122">
        <v>1.4205642972307622E-3</v>
      </c>
      <c r="I122" s="39">
        <v>3102</v>
      </c>
      <c r="J122" s="39">
        <v>2506</v>
      </c>
      <c r="K122" s="39">
        <v>239</v>
      </c>
      <c r="L122" s="39">
        <v>3511</v>
      </c>
      <c r="M122" s="39" t="s">
        <v>429</v>
      </c>
      <c r="N122" s="39">
        <v>17416</v>
      </c>
    </row>
    <row r="123" spans="1:14" x14ac:dyDescent="0.35">
      <c r="A123">
        <f t="shared" ca="1" si="6"/>
        <v>16</v>
      </c>
      <c r="B123" t="str">
        <f t="shared" ca="1" si="7"/>
        <v>xxxxxxxxxxxxxxxx</v>
      </c>
      <c r="C123" s="11">
        <v>8</v>
      </c>
      <c r="D123" s="11">
        <v>256</v>
      </c>
      <c r="E123">
        <v>2.8198548769185114E-3</v>
      </c>
      <c r="F123">
        <v>3.8527450821974757E-3</v>
      </c>
      <c r="G123">
        <v>6.7853298327862285E-2</v>
      </c>
      <c r="H123">
        <v>2.667402003558042E-3</v>
      </c>
      <c r="I123" s="39">
        <v>1771</v>
      </c>
      <c r="J123" s="39">
        <v>1297</v>
      </c>
      <c r="K123" s="39">
        <v>74</v>
      </c>
      <c r="L123" s="39">
        <v>1875</v>
      </c>
      <c r="M123" s="39" t="s">
        <v>430</v>
      </c>
      <c r="N123" s="39">
        <v>34824</v>
      </c>
    </row>
    <row r="124" spans="1:14" x14ac:dyDescent="0.35">
      <c r="A124">
        <f t="shared" ca="1" si="6"/>
        <v>16</v>
      </c>
      <c r="B124" t="str">
        <f t="shared" ca="1" si="7"/>
        <v>xxxxxxxxxxxxxxxx</v>
      </c>
      <c r="C124" s="11">
        <v>8</v>
      </c>
      <c r="D124" s="11">
        <v>512</v>
      </c>
      <c r="E124">
        <v>5.9349842749672642E-3</v>
      </c>
      <c r="F124">
        <v>7.6926062902775956E-3</v>
      </c>
      <c r="G124">
        <v>0.2581480535984505</v>
      </c>
      <c r="H124">
        <v>4.8423989913518395E-3</v>
      </c>
      <c r="I124" s="39">
        <v>842</v>
      </c>
      <c r="J124" s="39">
        <v>650</v>
      </c>
      <c r="K124" s="39">
        <v>20</v>
      </c>
      <c r="L124" s="39">
        <v>1032</v>
      </c>
      <c r="M124" s="39" t="s">
        <v>431</v>
      </c>
      <c r="N124" s="39">
        <v>69640</v>
      </c>
    </row>
    <row r="125" spans="1:14" x14ac:dyDescent="0.35">
      <c r="A125">
        <f t="shared" ca="1" si="6"/>
        <v>16</v>
      </c>
      <c r="B125" t="str">
        <f t="shared" ca="1" si="7"/>
        <v>xxxxxxxxxxxxxxxx</v>
      </c>
      <c r="C125" s="11">
        <v>8</v>
      </c>
      <c r="D125" s="11">
        <v>1024</v>
      </c>
      <c r="E125">
        <v>1.1199444660541531E-2</v>
      </c>
      <c r="F125">
        <v>1.5615062990526065E-2</v>
      </c>
      <c r="G125">
        <v>1.0148666086010403</v>
      </c>
      <c r="H125">
        <v>1.0358787181896955E-2</v>
      </c>
      <c r="I125" s="39">
        <v>447</v>
      </c>
      <c r="J125" s="39">
        <v>321</v>
      </c>
      <c r="K125" s="39">
        <v>5</v>
      </c>
      <c r="L125" s="39">
        <v>483</v>
      </c>
      <c r="M125" s="39" t="s">
        <v>432</v>
      </c>
      <c r="N125" s="39">
        <v>139272</v>
      </c>
    </row>
    <row r="126" spans="1:14" x14ac:dyDescent="0.35">
      <c r="A126">
        <f t="shared" ca="1" si="6"/>
        <v>16</v>
      </c>
      <c r="B126" t="str">
        <f t="shared" ca="1" si="7"/>
        <v>xxxxxxxxxxxxxxxx</v>
      </c>
      <c r="C126" s="11">
        <v>8</v>
      </c>
      <c r="D126" s="11">
        <v>2048</v>
      </c>
      <c r="E126">
        <v>2.3700871441629055E-2</v>
      </c>
      <c r="F126">
        <v>3.386846116548467E-2</v>
      </c>
      <c r="G126">
        <v>3.8373366185973632</v>
      </c>
      <c r="H126">
        <v>2.0453610824549818E-2</v>
      </c>
      <c r="I126" s="39">
        <v>211</v>
      </c>
      <c r="J126" s="39">
        <v>148</v>
      </c>
      <c r="K126" s="39">
        <v>2</v>
      </c>
      <c r="L126" s="39">
        <v>245</v>
      </c>
      <c r="M126" s="39" t="s">
        <v>433</v>
      </c>
      <c r="N126" s="39">
        <v>278536</v>
      </c>
    </row>
    <row r="127" spans="1:14" x14ac:dyDescent="0.35">
      <c r="A127">
        <f t="shared" ca="1" si="6"/>
        <v>16</v>
      </c>
      <c r="B127" t="str">
        <f t="shared" ca="1" si="7"/>
        <v>xxxxxxxxxxxxxxxx</v>
      </c>
      <c r="C127" s="11">
        <v>8</v>
      </c>
      <c r="D127" s="11">
        <v>4096</v>
      </c>
      <c r="E127">
        <v>4.5912775937478709E-2</v>
      </c>
      <c r="F127">
        <v>6.4554078854507618E-2</v>
      </c>
      <c r="G127">
        <v>14.723282968565798</v>
      </c>
      <c r="H127">
        <v>4.3177503623366198E-2</v>
      </c>
      <c r="I127" s="39">
        <v>109</v>
      </c>
      <c r="J127" s="39">
        <v>78</v>
      </c>
      <c r="K127" s="39">
        <v>1</v>
      </c>
      <c r="L127" s="39">
        <v>116</v>
      </c>
      <c r="M127" s="39" t="s">
        <v>434</v>
      </c>
      <c r="N127" s="39">
        <v>557064</v>
      </c>
    </row>
    <row r="128" spans="1:14" x14ac:dyDescent="0.35">
      <c r="A128">
        <f t="shared" ca="1" si="6"/>
        <v>16</v>
      </c>
      <c r="B128" t="str">
        <f t="shared" ca="1" si="7"/>
        <v>xxxxxxxxxxxxxxxx</v>
      </c>
      <c r="C128" s="11">
        <v>8</v>
      </c>
      <c r="D128" s="11">
        <v>8192</v>
      </c>
      <c r="E128">
        <v>9.9325515657119612E-2</v>
      </c>
      <c r="F128">
        <v>0.1308196173154707</v>
      </c>
      <c r="G128">
        <v>58.696554668595525</v>
      </c>
      <c r="H128">
        <v>8.1109372531371043E-2</v>
      </c>
      <c r="I128" s="39">
        <v>51</v>
      </c>
      <c r="J128" s="39">
        <v>39</v>
      </c>
      <c r="K128" s="39">
        <v>1</v>
      </c>
      <c r="L128" s="39">
        <v>62</v>
      </c>
      <c r="M128" s="39" t="s">
        <v>435</v>
      </c>
      <c r="N128" s="39">
        <v>1114120</v>
      </c>
    </row>
    <row r="129" spans="1:14" x14ac:dyDescent="0.35">
      <c r="I129" s="39"/>
      <c r="J129" s="39"/>
      <c r="K129" s="39"/>
      <c r="L129" s="39"/>
    </row>
    <row r="130" spans="1:14" x14ac:dyDescent="0.35">
      <c r="I130" s="39"/>
      <c r="J130" s="39"/>
      <c r="K130" s="39"/>
      <c r="L130" s="39"/>
    </row>
    <row r="131" spans="1:14" x14ac:dyDescent="0.35">
      <c r="I131" s="39"/>
      <c r="J131" s="39"/>
      <c r="K131" s="39"/>
      <c r="L131" s="39"/>
      <c r="N131" s="39"/>
    </row>
    <row r="132" spans="1:14" x14ac:dyDescent="0.35">
      <c r="I132" s="39"/>
      <c r="J132" s="39"/>
      <c r="K132" s="39"/>
      <c r="L132" s="39"/>
    </row>
    <row r="133" spans="1:14" x14ac:dyDescent="0.35">
      <c r="I133" s="39"/>
      <c r="J133" s="39"/>
      <c r="K133" s="39"/>
      <c r="L133" s="39"/>
    </row>
    <row r="134" spans="1:14" x14ac:dyDescent="0.35">
      <c r="I134" s="39"/>
      <c r="J134" s="39"/>
      <c r="K134" s="39"/>
      <c r="L134" s="39"/>
    </row>
    <row r="135" spans="1:14" x14ac:dyDescent="0.35">
      <c r="I135" s="39"/>
      <c r="J135" s="39"/>
      <c r="K135" s="39"/>
      <c r="L135" s="39"/>
    </row>
    <row r="136" spans="1:14" x14ac:dyDescent="0.35">
      <c r="I136" s="39"/>
      <c r="J136" s="39"/>
      <c r="K136" s="39"/>
      <c r="L136" s="39"/>
    </row>
    <row r="137" spans="1:14" x14ac:dyDescent="0.35">
      <c r="I137" s="39"/>
      <c r="J137" s="39"/>
      <c r="K137" s="39"/>
      <c r="L137" s="39"/>
    </row>
    <row r="138" spans="1:14" x14ac:dyDescent="0.35">
      <c r="I138" s="39"/>
      <c r="J138" s="39"/>
      <c r="K138" s="39"/>
      <c r="L138" s="39"/>
    </row>
    <row r="139" spans="1:14" x14ac:dyDescent="0.35">
      <c r="I139" s="39"/>
      <c r="J139" s="39"/>
      <c r="K139" s="39"/>
      <c r="L139" s="39"/>
      <c r="M139" s="10" t="s">
        <v>497</v>
      </c>
    </row>
    <row r="140" spans="1:14" x14ac:dyDescent="0.35">
      <c r="I140" s="39"/>
      <c r="J140" s="39"/>
      <c r="K140" s="39"/>
      <c r="L140" s="39"/>
      <c r="M140" t="s">
        <v>503</v>
      </c>
    </row>
    <row r="141" spans="1:14" ht="43.5" x14ac:dyDescent="0.35">
      <c r="A141" s="8" t="s">
        <v>2</v>
      </c>
      <c r="B141" s="8" t="s">
        <v>3</v>
      </c>
      <c r="C141" s="8" t="s">
        <v>4</v>
      </c>
      <c r="D141" s="8" t="s">
        <v>5</v>
      </c>
      <c r="E141" s="9" t="str">
        <f ca="1">$E$6</f>
        <v>CSVRead
v0.21(190)</v>
      </c>
      <c r="F141" s="9" t="s">
        <v>336</v>
      </c>
      <c r="G141" s="9" t="s">
        <v>337</v>
      </c>
      <c r="H141" s="9" t="s">
        <v>338</v>
      </c>
      <c r="I141" s="9" t="str" cm="1">
        <f t="array" aca="1" ref="I141:L141" ca="1">"NCalls"&amp;CHAR(10)&amp;E141:H141</f>
        <v>NCalls
CSVRead
v0.21(190)</v>
      </c>
      <c r="J141" s="9" t="str">
        <f ca="1"/>
        <v>NCalls
sdkn104
v1.9</v>
      </c>
      <c r="K141" s="9" t="str">
        <f ca="1"/>
        <v>NCalls
ws_garcia
v3.1.5</v>
      </c>
      <c r="L141" s="41" t="str">
        <f ca="1"/>
        <v>NCalls
CSV.jl
v0.8.5+</v>
      </c>
      <c r="M141" s="8" t="s">
        <v>6</v>
      </c>
      <c r="N141" s="8" t="s">
        <v>7</v>
      </c>
    </row>
    <row r="142" spans="1:14" x14ac:dyDescent="0.35">
      <c r="A142" s="39" cm="1">
        <f t="array" aca="1" ref="A142:A156" ca="1">LEN(B142:B156)</f>
        <v>1</v>
      </c>
      <c r="B142" t="s">
        <v>8</v>
      </c>
      <c r="C142" s="39">
        <v>1024</v>
      </c>
      <c r="D142">
        <v>8</v>
      </c>
      <c r="E142">
        <v>9.1143119494555835E-3</v>
      </c>
      <c r="F142">
        <v>9.2459172116722936E-3</v>
      </c>
      <c r="G142">
        <v>2.8747370896709215E-2</v>
      </c>
      <c r="H142">
        <v>1.360725078218055E-3</v>
      </c>
      <c r="I142" s="39">
        <v>549</v>
      </c>
      <c r="J142" s="39">
        <v>541</v>
      </c>
      <c r="K142" s="39">
        <v>174</v>
      </c>
      <c r="L142" s="39">
        <v>3665</v>
      </c>
      <c r="M142" s="39" t="s">
        <v>436</v>
      </c>
      <c r="N142" s="39">
        <v>17408</v>
      </c>
    </row>
    <row r="143" spans="1:14" x14ac:dyDescent="0.35">
      <c r="A143" s="39">
        <f ca="1"/>
        <v>2</v>
      </c>
      <c r="B143" t="s">
        <v>9</v>
      </c>
      <c r="C143" s="39">
        <v>1024</v>
      </c>
      <c r="D143">
        <v>8</v>
      </c>
      <c r="E143">
        <v>9.3939378287543167E-3</v>
      </c>
      <c r="F143">
        <v>9.1175190534214922E-3</v>
      </c>
      <c r="G143">
        <v>2.7326649472050882E-2</v>
      </c>
      <c r="H143">
        <v>2.5998002825074942E-3</v>
      </c>
      <c r="I143" s="39">
        <v>533</v>
      </c>
      <c r="J143" s="39">
        <v>549</v>
      </c>
      <c r="K143" s="39">
        <v>183</v>
      </c>
      <c r="L143" s="39">
        <v>1921</v>
      </c>
      <c r="M143" s="39" t="s">
        <v>437</v>
      </c>
      <c r="N143" s="39">
        <v>25600</v>
      </c>
    </row>
    <row r="144" spans="1:14" x14ac:dyDescent="0.35">
      <c r="A144" s="39">
        <f ca="1"/>
        <v>4</v>
      </c>
      <c r="B144" t="s">
        <v>10</v>
      </c>
      <c r="C144" s="39">
        <v>1024</v>
      </c>
      <c r="D144">
        <v>8</v>
      </c>
      <c r="E144">
        <v>1.0494440086513115E-2</v>
      </c>
      <c r="F144">
        <v>1.0407794169796942E-2</v>
      </c>
      <c r="G144">
        <v>2.7932818877448421E-2</v>
      </c>
      <c r="H144">
        <v>2.7394339690614868E-3</v>
      </c>
      <c r="I144" s="39">
        <v>477</v>
      </c>
      <c r="J144" s="39">
        <v>481</v>
      </c>
      <c r="K144" s="39">
        <v>179</v>
      </c>
      <c r="L144" s="39">
        <v>1848</v>
      </c>
      <c r="M144" s="39" t="s">
        <v>438</v>
      </c>
      <c r="N144" s="39">
        <v>41984</v>
      </c>
    </row>
    <row r="145" spans="1:14" x14ac:dyDescent="0.35">
      <c r="A145" s="39">
        <f ca="1"/>
        <v>8</v>
      </c>
      <c r="B145" t="s">
        <v>11</v>
      </c>
      <c r="C145" s="39">
        <v>1024</v>
      </c>
      <c r="D145">
        <v>8</v>
      </c>
      <c r="E145">
        <v>1.0375150133299069E-2</v>
      </c>
      <c r="F145">
        <v>1.2883490247560242E-2</v>
      </c>
      <c r="G145">
        <v>2.8839446184004056E-2</v>
      </c>
      <c r="H145">
        <v>1.7943830172734165E-3</v>
      </c>
      <c r="I145" s="39">
        <v>482</v>
      </c>
      <c r="J145" s="39">
        <v>388</v>
      </c>
      <c r="K145" s="39">
        <v>174</v>
      </c>
      <c r="L145" s="39">
        <v>2781</v>
      </c>
      <c r="M145" s="39" t="s">
        <v>439</v>
      </c>
      <c r="N145" s="39">
        <v>74752</v>
      </c>
    </row>
    <row r="146" spans="1:14" x14ac:dyDescent="0.35">
      <c r="A146" s="39">
        <f ca="1"/>
        <v>16</v>
      </c>
      <c r="B146" t="s">
        <v>12</v>
      </c>
      <c r="C146" s="39">
        <v>1024</v>
      </c>
      <c r="D146">
        <v>8</v>
      </c>
      <c r="E146">
        <v>1.1112278597949384E-2</v>
      </c>
      <c r="F146">
        <v>1.5891518121798492E-2</v>
      </c>
      <c r="G146">
        <v>3.0385083749627159E-2</v>
      </c>
      <c r="H146">
        <v>1.3783420236755828E-3</v>
      </c>
      <c r="I146" s="39">
        <v>450</v>
      </c>
      <c r="J146" s="39">
        <v>315</v>
      </c>
      <c r="K146" s="39">
        <v>165</v>
      </c>
      <c r="L146" s="39">
        <v>3619</v>
      </c>
      <c r="M146" s="39" t="s">
        <v>440</v>
      </c>
      <c r="N146" s="39">
        <v>140288</v>
      </c>
    </row>
    <row r="147" spans="1:14" x14ac:dyDescent="0.35">
      <c r="A147" s="39">
        <f ca="1"/>
        <v>32</v>
      </c>
      <c r="B147" t="s">
        <v>13</v>
      </c>
      <c r="C147" s="39">
        <v>1024</v>
      </c>
      <c r="D147">
        <v>8</v>
      </c>
      <c r="E147">
        <v>1.3312140406432879E-2</v>
      </c>
      <c r="F147">
        <v>2.3075017906605558E-2</v>
      </c>
      <c r="G147">
        <v>3.0938031560798565E-2</v>
      </c>
      <c r="H147">
        <v>1.8510680045279639E-3</v>
      </c>
      <c r="I147" s="39">
        <v>376</v>
      </c>
      <c r="J147" s="39">
        <v>217</v>
      </c>
      <c r="K147" s="39">
        <v>162</v>
      </c>
      <c r="L147" s="39">
        <v>2696</v>
      </c>
      <c r="M147" s="39" t="s">
        <v>441</v>
      </c>
      <c r="N147" s="39">
        <v>271360</v>
      </c>
    </row>
    <row r="148" spans="1:14" x14ac:dyDescent="0.35">
      <c r="A148" s="39">
        <f ca="1"/>
        <v>64</v>
      </c>
      <c r="B148" t="s">
        <v>14</v>
      </c>
      <c r="C148" s="39">
        <v>1024</v>
      </c>
      <c r="D148">
        <v>8</v>
      </c>
      <c r="E148">
        <v>1.8787133391993033E-2</v>
      </c>
      <c r="F148">
        <v>3.6597158379000135E-2</v>
      </c>
      <c r="G148">
        <v>3.3159910981967237E-2</v>
      </c>
      <c r="H148">
        <v>2.5828180576903136E-3</v>
      </c>
      <c r="I148" s="39">
        <v>267</v>
      </c>
      <c r="J148" s="39">
        <v>137</v>
      </c>
      <c r="K148" s="39">
        <v>151</v>
      </c>
      <c r="L148" s="39">
        <v>1934</v>
      </c>
      <c r="M148" s="39" t="s">
        <v>442</v>
      </c>
      <c r="N148" s="39">
        <v>533504</v>
      </c>
    </row>
    <row r="149" spans="1:14" x14ac:dyDescent="0.35">
      <c r="A149" s="39">
        <f ca="1"/>
        <v>128</v>
      </c>
      <c r="B149" t="s">
        <v>15</v>
      </c>
      <c r="C149" s="39">
        <v>1024</v>
      </c>
      <c r="D149">
        <v>8</v>
      </c>
      <c r="E149">
        <v>2.7580383433154169E-2</v>
      </c>
      <c r="F149">
        <v>6.375925720577405E-2</v>
      </c>
      <c r="G149">
        <v>4.2589491479438572E-2</v>
      </c>
      <c r="H149">
        <v>2.4919775438684124E-3</v>
      </c>
      <c r="I149" s="39">
        <v>182</v>
      </c>
      <c r="J149" s="39">
        <v>79</v>
      </c>
      <c r="K149" s="39">
        <v>118</v>
      </c>
      <c r="L149" s="39">
        <v>2004</v>
      </c>
      <c r="M149" s="39" t="s">
        <v>443</v>
      </c>
      <c r="N149" s="39">
        <v>1057792</v>
      </c>
    </row>
    <row r="150" spans="1:14" x14ac:dyDescent="0.35">
      <c r="A150" s="39">
        <f ca="1"/>
        <v>256</v>
      </c>
      <c r="B150" t="s">
        <v>16</v>
      </c>
      <c r="C150" s="39">
        <v>1024</v>
      </c>
      <c r="D150">
        <v>8</v>
      </c>
      <c r="E150">
        <v>4.6791664859661443E-2</v>
      </c>
      <c r="F150">
        <v>0.11976529240682389</v>
      </c>
      <c r="G150">
        <v>5.3986709457728758E-2</v>
      </c>
      <c r="H150">
        <v>4.0393141335864774E-3</v>
      </c>
      <c r="I150" s="39">
        <v>107</v>
      </c>
      <c r="J150" s="39">
        <v>42</v>
      </c>
      <c r="K150" s="39">
        <v>93</v>
      </c>
      <c r="L150" s="39">
        <v>1237</v>
      </c>
      <c r="M150" s="39" t="s">
        <v>444</v>
      </c>
      <c r="N150" s="39">
        <v>2106368</v>
      </c>
    </row>
    <row r="151" spans="1:14" x14ac:dyDescent="0.35">
      <c r="A151" s="39">
        <f ca="1"/>
        <v>512</v>
      </c>
      <c r="B151" t="s">
        <v>17</v>
      </c>
      <c r="C151" s="39">
        <v>1024</v>
      </c>
      <c r="D151">
        <v>8</v>
      </c>
      <c r="E151">
        <v>8.6258835839252951E-2</v>
      </c>
      <c r="F151">
        <v>0.23285733223274477</v>
      </c>
      <c r="G151">
        <v>9.8059654872421187E-2</v>
      </c>
      <c r="H151">
        <v>1.0022520744253952E-2</v>
      </c>
      <c r="I151" s="39">
        <v>58</v>
      </c>
      <c r="J151" s="39">
        <v>22</v>
      </c>
      <c r="K151" s="39">
        <v>51</v>
      </c>
      <c r="L151" s="39">
        <v>499</v>
      </c>
      <c r="M151" s="39" t="s">
        <v>445</v>
      </c>
      <c r="N151" s="39">
        <v>4203520</v>
      </c>
    </row>
    <row r="152" spans="1:14" x14ac:dyDescent="0.35">
      <c r="A152" s="39">
        <f ca="1"/>
        <v>1024</v>
      </c>
      <c r="B152" t="s">
        <v>18</v>
      </c>
      <c r="C152" s="39">
        <v>1024</v>
      </c>
      <c r="D152">
        <v>8</v>
      </c>
      <c r="E152">
        <v>0.15026717742091891</v>
      </c>
      <c r="F152">
        <v>0.44928002693005065</v>
      </c>
      <c r="G152">
        <v>0.20875738526571852</v>
      </c>
      <c r="H152">
        <v>9.9329763301489286E-3</v>
      </c>
      <c r="I152" s="39">
        <v>34</v>
      </c>
      <c r="J152" s="39">
        <v>12</v>
      </c>
      <c r="K152" s="39">
        <v>24</v>
      </c>
      <c r="L152" s="39">
        <v>504</v>
      </c>
      <c r="M152" s="39" t="s">
        <v>446</v>
      </c>
      <c r="N152" s="39">
        <v>8397824</v>
      </c>
    </row>
    <row r="153" spans="1:14" x14ac:dyDescent="0.35">
      <c r="A153" s="39">
        <f ca="1"/>
        <v>2048</v>
      </c>
      <c r="B153" t="s">
        <v>19</v>
      </c>
      <c r="C153" s="39">
        <v>1024</v>
      </c>
      <c r="D153">
        <v>8</v>
      </c>
      <c r="E153">
        <v>0.27938021304422422</v>
      </c>
      <c r="F153">
        <v>0.87432673525815674</v>
      </c>
      <c r="G153">
        <v>0.62985948110002787</v>
      </c>
      <c r="H153">
        <v>2.1978925106435475E-2</v>
      </c>
      <c r="I153" s="39">
        <v>18</v>
      </c>
      <c r="J153" s="39">
        <v>6</v>
      </c>
      <c r="K153" s="39">
        <v>8</v>
      </c>
      <c r="L153" s="39">
        <v>228</v>
      </c>
      <c r="M153" s="39" t="s">
        <v>447</v>
      </c>
      <c r="N153" s="39">
        <v>16786432</v>
      </c>
    </row>
    <row r="154" spans="1:14" x14ac:dyDescent="0.35">
      <c r="A154" s="39">
        <f ca="1"/>
        <v>4096</v>
      </c>
      <c r="B154" t="s">
        <v>20</v>
      </c>
      <c r="C154" s="39">
        <v>1024</v>
      </c>
      <c r="D154">
        <v>8</v>
      </c>
      <c r="E154">
        <v>0.56265162415143044</v>
      </c>
      <c r="F154">
        <v>1.7395537352796102</v>
      </c>
      <c r="G154">
        <v>2.1811173352747923</v>
      </c>
      <c r="H154">
        <v>5.0676466995826924E-2</v>
      </c>
      <c r="I154" s="39">
        <v>9</v>
      </c>
      <c r="J154" s="39">
        <v>3</v>
      </c>
      <c r="K154" s="39">
        <v>3</v>
      </c>
      <c r="L154" s="39">
        <v>100</v>
      </c>
      <c r="M154" s="39" t="s">
        <v>448</v>
      </c>
      <c r="N154" s="39">
        <v>33563648</v>
      </c>
    </row>
    <row r="155" spans="1:14" x14ac:dyDescent="0.35">
      <c r="A155" s="39">
        <f ca="1"/>
        <v>8192</v>
      </c>
      <c r="B155" t="s">
        <v>21</v>
      </c>
      <c r="C155" s="39">
        <v>1024</v>
      </c>
      <c r="D155">
        <v>8</v>
      </c>
      <c r="E155">
        <v>1.2502731936096447</v>
      </c>
      <c r="F155">
        <v>4.0582043685994345</v>
      </c>
      <c r="G155">
        <v>9.205215468593849</v>
      </c>
      <c r="H155">
        <v>9.8153332165875656E-2</v>
      </c>
      <c r="I155" s="39">
        <v>4</v>
      </c>
      <c r="J155" s="39">
        <v>2</v>
      </c>
      <c r="K155" s="39">
        <v>1</v>
      </c>
      <c r="L155" s="39">
        <v>51</v>
      </c>
      <c r="M155" s="39" t="s">
        <v>449</v>
      </c>
      <c r="N155" s="39">
        <v>67118080</v>
      </c>
    </row>
    <row r="156" spans="1:14" x14ac:dyDescent="0.35">
      <c r="A156" s="39">
        <f ca="1"/>
        <v>16384</v>
      </c>
      <c r="B156" t="s">
        <v>22</v>
      </c>
      <c r="C156" s="39">
        <v>1024</v>
      </c>
      <c r="D156">
        <v>8</v>
      </c>
      <c r="E156">
        <v>2.7764697186052567</v>
      </c>
      <c r="F156">
        <v>7.943690368613205</v>
      </c>
      <c r="G156">
        <v>53.634710268581728</v>
      </c>
      <c r="H156">
        <v>0.14027425167396818</v>
      </c>
      <c r="I156" s="39">
        <v>2</v>
      </c>
      <c r="J156" s="39">
        <v>1</v>
      </c>
      <c r="K156" s="39">
        <v>1</v>
      </c>
      <c r="L156" s="39">
        <v>36</v>
      </c>
      <c r="M156" s="44" t="s">
        <v>450</v>
      </c>
      <c r="N156" s="39">
        <v>134226944</v>
      </c>
    </row>
    <row r="157" spans="1:14" x14ac:dyDescent="0.35">
      <c r="I157" s="39"/>
      <c r="J157" s="39"/>
      <c r="K157" s="39"/>
      <c r="L157" s="39"/>
    </row>
    <row r="158" spans="1:14" x14ac:dyDescent="0.35">
      <c r="I158" s="39"/>
      <c r="J158" s="39"/>
      <c r="K158" s="39"/>
      <c r="L158" s="39"/>
      <c r="N158">
        <f ca="1">N156/1000000/E156</f>
        <v>48.344465311664962</v>
      </c>
    </row>
    <row r="159" spans="1:14" x14ac:dyDescent="0.35">
      <c r="I159" s="39"/>
      <c r="J159" s="39"/>
      <c r="K159" s="39"/>
      <c r="L159" s="39"/>
      <c r="N159" s="39">
        <f ca="1">C156*D156/E156</f>
        <v>2950.509398717737</v>
      </c>
    </row>
    <row r="160" spans="1:14" x14ac:dyDescent="0.35">
      <c r="I160" s="39"/>
      <c r="J160" s="39"/>
      <c r="K160" s="39"/>
      <c r="L160" s="39"/>
    </row>
    <row r="161" spans="1:14" x14ac:dyDescent="0.35">
      <c r="I161" s="39"/>
      <c r="J161" s="39"/>
      <c r="K161" s="39"/>
      <c r="L161" s="39"/>
    </row>
    <row r="162" spans="1:14" x14ac:dyDescent="0.35">
      <c r="I162" s="39"/>
      <c r="J162" s="39"/>
      <c r="K162" s="39"/>
      <c r="L162" s="39"/>
    </row>
    <row r="163" spans="1:14" x14ac:dyDescent="0.35">
      <c r="I163" s="39"/>
      <c r="J163" s="39"/>
      <c r="K163" s="39"/>
      <c r="L163" s="39"/>
    </row>
    <row r="164" spans="1:14" x14ac:dyDescent="0.35">
      <c r="I164" s="39"/>
      <c r="J164" s="39"/>
      <c r="K164" s="39"/>
      <c r="L164" s="39"/>
    </row>
    <row r="165" spans="1:14" x14ac:dyDescent="0.35">
      <c r="I165" s="39"/>
      <c r="J165" s="39"/>
      <c r="K165" s="39"/>
      <c r="L165" s="39"/>
    </row>
    <row r="166" spans="1:14" x14ac:dyDescent="0.35">
      <c r="I166" s="39"/>
      <c r="J166" s="39"/>
      <c r="K166" s="39"/>
      <c r="L166" s="39"/>
      <c r="M166" s="10" t="s">
        <v>498</v>
      </c>
    </row>
    <row r="167" spans="1:14" ht="58" x14ac:dyDescent="0.35">
      <c r="I167" s="39"/>
      <c r="J167" s="39"/>
      <c r="K167" s="39"/>
      <c r="L167" s="39"/>
      <c r="M167" s="45" t="s">
        <v>504</v>
      </c>
    </row>
    <row r="168" spans="1:14" ht="43.5" x14ac:dyDescent="0.35">
      <c r="A168" s="8" t="s">
        <v>2</v>
      </c>
      <c r="B168" s="8" t="s">
        <v>3</v>
      </c>
      <c r="C168" s="8" t="s">
        <v>4</v>
      </c>
      <c r="D168" s="8" t="s">
        <v>5</v>
      </c>
      <c r="E168" s="9" t="str">
        <f ca="1">$E$6</f>
        <v>CSVRead
v0.21(190)</v>
      </c>
      <c r="F168" s="9" t="s">
        <v>336</v>
      </c>
      <c r="G168" s="9" t="s">
        <v>337</v>
      </c>
      <c r="H168" s="9" t="s">
        <v>338</v>
      </c>
      <c r="I168" s="9" t="str" cm="1">
        <f t="array" aca="1" ref="I168:L168" ca="1">"NCalls"&amp;CHAR(10)&amp;E168:H168</f>
        <v>NCalls
CSVRead
v0.21(190)</v>
      </c>
      <c r="J168" s="9" t="str">
        <f ca="1"/>
        <v>NCalls
sdkn104
v1.9</v>
      </c>
      <c r="K168" s="9" t="str">
        <f ca="1"/>
        <v>NCalls
ws_garcia
v3.1.5</v>
      </c>
      <c r="L168" s="41" t="str">
        <f ca="1"/>
        <v>NCalls
CSV.jl
v0.8.5+</v>
      </c>
      <c r="M168" s="8" t="s">
        <v>6</v>
      </c>
      <c r="N168" s="8" t="s">
        <v>7</v>
      </c>
    </row>
    <row r="169" spans="1:14" x14ac:dyDescent="0.35">
      <c r="A169" s="39">
        <v>3</v>
      </c>
      <c r="B169" t="s">
        <v>23</v>
      </c>
      <c r="C169" s="39">
        <v>1024</v>
      </c>
      <c r="D169">
        <v>8</v>
      </c>
      <c r="E169">
        <v>2.5827660865996024E-2</v>
      </c>
      <c r="F169">
        <v>2.7849384708875893E-2</v>
      </c>
      <c r="G169">
        <v>4.9263508793819862E-2</v>
      </c>
      <c r="H169">
        <v>2.2655248264574651E-3</v>
      </c>
      <c r="I169" s="39">
        <v>194</v>
      </c>
      <c r="J169" s="39">
        <v>180</v>
      </c>
      <c r="K169" s="39">
        <v>102</v>
      </c>
      <c r="L169" s="39">
        <v>2204</v>
      </c>
      <c r="M169" s="44" t="s">
        <v>451</v>
      </c>
      <c r="N169" s="39">
        <v>66560</v>
      </c>
    </row>
    <row r="170" spans="1:14" x14ac:dyDescent="0.35">
      <c r="A170" s="39">
        <v>4</v>
      </c>
      <c r="B170" t="s">
        <v>24</v>
      </c>
      <c r="C170" s="39">
        <v>1024</v>
      </c>
      <c r="D170">
        <v>8</v>
      </c>
      <c r="E170">
        <v>2.9158927900189816E-2</v>
      </c>
      <c r="F170">
        <v>3.006637758017883E-2</v>
      </c>
      <c r="G170">
        <v>4.9168582323445099E-2</v>
      </c>
      <c r="H170">
        <v>2.1990225801486432E-3</v>
      </c>
      <c r="I170" s="39">
        <v>172</v>
      </c>
      <c r="J170" s="39">
        <v>167</v>
      </c>
      <c r="K170" s="39">
        <v>102</v>
      </c>
      <c r="L170" s="39">
        <v>2271</v>
      </c>
      <c r="M170" s="39" t="s">
        <v>452</v>
      </c>
      <c r="N170" s="39">
        <v>74752</v>
      </c>
    </row>
    <row r="171" spans="1:14" x14ac:dyDescent="0.35">
      <c r="A171" s="39">
        <v>6</v>
      </c>
      <c r="B171" t="s">
        <v>25</v>
      </c>
      <c r="C171" s="39">
        <v>1024</v>
      </c>
      <c r="D171">
        <v>8</v>
      </c>
      <c r="E171">
        <v>2.7070006976258387E-2</v>
      </c>
      <c r="F171">
        <v>3.2212948085266188E-2</v>
      </c>
      <c r="G171">
        <v>5.1306804312203476E-2</v>
      </c>
      <c r="H171">
        <v>2.3000153172631327E-3</v>
      </c>
      <c r="I171" s="39">
        <v>185</v>
      </c>
      <c r="J171" s="39">
        <v>156</v>
      </c>
      <c r="K171" s="39">
        <v>98</v>
      </c>
      <c r="L171" s="39">
        <v>2171</v>
      </c>
      <c r="M171" s="39" t="s">
        <v>453</v>
      </c>
      <c r="N171" s="39">
        <v>91136</v>
      </c>
    </row>
    <row r="172" spans="1:14" x14ac:dyDescent="0.35">
      <c r="A172" s="39">
        <v>10</v>
      </c>
      <c r="B172" t="s">
        <v>26</v>
      </c>
      <c r="C172" s="39">
        <v>1024</v>
      </c>
      <c r="D172">
        <v>8</v>
      </c>
      <c r="E172">
        <v>2.5476638141185455E-2</v>
      </c>
      <c r="F172">
        <v>3.1145967976996959E-2</v>
      </c>
      <c r="G172">
        <v>5.257326234802507E-2</v>
      </c>
      <c r="H172">
        <v>1.6988860307542853E-3</v>
      </c>
      <c r="I172" s="39">
        <v>197</v>
      </c>
      <c r="J172" s="39">
        <v>161</v>
      </c>
      <c r="K172" s="39">
        <v>96</v>
      </c>
      <c r="L172" s="39">
        <v>2937</v>
      </c>
      <c r="M172" s="39" t="s">
        <v>454</v>
      </c>
      <c r="N172" s="39">
        <v>123904</v>
      </c>
    </row>
    <row r="173" spans="1:14" x14ac:dyDescent="0.35">
      <c r="A173" s="39">
        <v>18</v>
      </c>
      <c r="B173" t="s">
        <v>27</v>
      </c>
      <c r="C173" s="39">
        <v>1024</v>
      </c>
      <c r="D173">
        <v>8</v>
      </c>
      <c r="E173">
        <v>2.8416934699612397E-2</v>
      </c>
      <c r="F173">
        <v>4.6573782487024762E-2</v>
      </c>
      <c r="G173">
        <v>7.4664279046514653E-2</v>
      </c>
      <c r="H173">
        <v>1.8493770557695968E-3</v>
      </c>
      <c r="I173" s="39">
        <v>177</v>
      </c>
      <c r="J173" s="39">
        <v>108</v>
      </c>
      <c r="K173" s="39">
        <v>67</v>
      </c>
      <c r="L173" s="39">
        <v>2699</v>
      </c>
      <c r="M173" s="39" t="s">
        <v>455</v>
      </c>
      <c r="N173" s="39">
        <v>189440</v>
      </c>
    </row>
    <row r="174" spans="1:14" x14ac:dyDescent="0.35">
      <c r="A174" s="39">
        <v>34</v>
      </c>
      <c r="B174" t="s">
        <v>28</v>
      </c>
      <c r="C174" s="39">
        <v>1024</v>
      </c>
      <c r="D174">
        <v>8</v>
      </c>
      <c r="E174">
        <v>3.1910308725396797E-2</v>
      </c>
      <c r="F174">
        <v>4.578855950666634E-2</v>
      </c>
      <c r="G174">
        <v>5.3675722853257321E-2</v>
      </c>
      <c r="H174">
        <v>2.8626777306615878E-3</v>
      </c>
      <c r="I174" s="39">
        <v>157</v>
      </c>
      <c r="J174" s="39">
        <v>110</v>
      </c>
      <c r="K174" s="39">
        <v>94</v>
      </c>
      <c r="L174" s="39">
        <v>1749</v>
      </c>
      <c r="M174" s="39" t="s">
        <v>456</v>
      </c>
      <c r="N174" s="39">
        <v>320512</v>
      </c>
    </row>
    <row r="175" spans="1:14" x14ac:dyDescent="0.35">
      <c r="A175" s="39">
        <v>66</v>
      </c>
      <c r="B175" t="s">
        <v>29</v>
      </c>
      <c r="C175" s="39">
        <v>1024</v>
      </c>
      <c r="D175">
        <v>8</v>
      </c>
      <c r="E175">
        <v>3.5759887037821715E-2</v>
      </c>
      <c r="F175">
        <v>5.8034036414155298E-2</v>
      </c>
      <c r="G175">
        <v>5.9963987645425924E-2</v>
      </c>
      <c r="H175">
        <v>3.0527033168261798E-3</v>
      </c>
      <c r="I175" s="39">
        <v>141</v>
      </c>
      <c r="J175" s="39">
        <v>87</v>
      </c>
      <c r="K175" s="39">
        <v>84</v>
      </c>
      <c r="L175" s="39">
        <v>1636</v>
      </c>
      <c r="M175" s="39" t="s">
        <v>457</v>
      </c>
      <c r="N175" s="39">
        <v>582656</v>
      </c>
    </row>
    <row r="176" spans="1:14" x14ac:dyDescent="0.35">
      <c r="A176" s="39">
        <v>130</v>
      </c>
      <c r="B176" t="s">
        <v>30</v>
      </c>
      <c r="C176" s="39">
        <v>1024</v>
      </c>
      <c r="D176">
        <v>8</v>
      </c>
      <c r="E176">
        <v>4.5413130760211542E-2</v>
      </c>
      <c r="F176">
        <v>8.6998582390675733E-2</v>
      </c>
      <c r="G176">
        <v>6.697751393166837E-2</v>
      </c>
      <c r="H176">
        <v>3.2676767690597427E-3</v>
      </c>
      <c r="I176" s="39">
        <v>111</v>
      </c>
      <c r="J176" s="39">
        <v>58</v>
      </c>
      <c r="K176" s="39">
        <v>75</v>
      </c>
      <c r="L176" s="39">
        <v>1556</v>
      </c>
      <c r="M176" s="39" t="s">
        <v>458</v>
      </c>
      <c r="N176" s="39">
        <v>1106944</v>
      </c>
    </row>
    <row r="177" spans="1:14" x14ac:dyDescent="0.35">
      <c r="A177" s="39">
        <v>258</v>
      </c>
      <c r="B177" t="s">
        <v>31</v>
      </c>
      <c r="C177" s="39">
        <v>1024</v>
      </c>
      <c r="D177">
        <v>8</v>
      </c>
      <c r="E177">
        <v>6.6742009931220675E-2</v>
      </c>
      <c r="F177">
        <v>0.15080121859786619</v>
      </c>
      <c r="G177">
        <v>8.1559212146513918E-2</v>
      </c>
      <c r="H177">
        <v>5.5430318141647793E-3</v>
      </c>
      <c r="I177" s="39">
        <v>75</v>
      </c>
      <c r="J177" s="39">
        <v>34</v>
      </c>
      <c r="K177" s="39">
        <v>62</v>
      </c>
      <c r="L177" s="39">
        <v>902</v>
      </c>
      <c r="M177" s="39" t="s">
        <v>459</v>
      </c>
      <c r="N177" s="39">
        <v>2155520</v>
      </c>
    </row>
    <row r="178" spans="1:14" x14ac:dyDescent="0.35">
      <c r="A178" s="39">
        <v>514</v>
      </c>
      <c r="B178" t="s">
        <v>32</v>
      </c>
      <c r="C178" s="39">
        <v>1024</v>
      </c>
      <c r="D178">
        <v>8</v>
      </c>
      <c r="E178">
        <v>0.10248945431275892</v>
      </c>
      <c r="F178">
        <v>0.25621873859930783</v>
      </c>
      <c r="G178">
        <v>9.6085532748187402E-2</v>
      </c>
      <c r="H178">
        <v>1.0114811548734171E-2</v>
      </c>
      <c r="I178" s="39">
        <v>49</v>
      </c>
      <c r="J178" s="39">
        <v>20</v>
      </c>
      <c r="K178" s="39">
        <v>53</v>
      </c>
      <c r="L178" s="39">
        <v>507</v>
      </c>
      <c r="M178" s="39" t="s">
        <v>460</v>
      </c>
      <c r="N178" s="39">
        <v>4252672</v>
      </c>
    </row>
    <row r="179" spans="1:14" x14ac:dyDescent="0.35">
      <c r="A179" s="39">
        <v>1026</v>
      </c>
      <c r="B179" t="s">
        <v>33</v>
      </c>
      <c r="C179" s="39">
        <v>1024</v>
      </c>
      <c r="D179">
        <v>8</v>
      </c>
      <c r="E179">
        <v>0.1802802900270592</v>
      </c>
      <c r="F179">
        <v>0.47324047769298988</v>
      </c>
      <c r="G179">
        <v>0.22352752946782553</v>
      </c>
      <c r="H179">
        <v>1.3888135725609027E-2</v>
      </c>
      <c r="I179" s="39">
        <v>28</v>
      </c>
      <c r="J179" s="39">
        <v>11</v>
      </c>
      <c r="K179" s="39">
        <v>23</v>
      </c>
      <c r="L179" s="39">
        <v>360</v>
      </c>
      <c r="M179" s="39" t="s">
        <v>461</v>
      </c>
      <c r="N179" s="39">
        <v>8446976</v>
      </c>
    </row>
    <row r="180" spans="1:14" x14ac:dyDescent="0.35">
      <c r="A180" s="39">
        <v>2050</v>
      </c>
      <c r="B180" t="s">
        <v>34</v>
      </c>
      <c r="C180" s="39">
        <v>1024</v>
      </c>
      <c r="D180">
        <v>8</v>
      </c>
      <c r="E180">
        <v>0.33127067484969158</v>
      </c>
      <c r="F180">
        <v>0.96470156859968936</v>
      </c>
      <c r="G180">
        <v>0.68240993109651604</v>
      </c>
      <c r="H180">
        <v>2.1739947580344691E-2</v>
      </c>
      <c r="I180" s="39">
        <v>16</v>
      </c>
      <c r="J180" s="39">
        <v>6</v>
      </c>
      <c r="K180" s="39">
        <v>8</v>
      </c>
      <c r="L180" s="39">
        <v>230</v>
      </c>
      <c r="M180" s="39" t="s">
        <v>462</v>
      </c>
      <c r="N180" s="39">
        <v>16835584</v>
      </c>
    </row>
    <row r="181" spans="1:14" x14ac:dyDescent="0.35">
      <c r="A181" s="39">
        <v>4098</v>
      </c>
      <c r="B181" t="s">
        <v>35</v>
      </c>
      <c r="C181" s="39">
        <v>1024</v>
      </c>
      <c r="D181">
        <v>8</v>
      </c>
      <c r="E181">
        <v>0.60847319082292572</v>
      </c>
      <c r="F181">
        <v>1.7916615352718859</v>
      </c>
      <c r="G181">
        <v>2.1512946685917131</v>
      </c>
      <c r="H181">
        <v>4.6440913342675021E-2</v>
      </c>
      <c r="I181" s="39">
        <v>9</v>
      </c>
      <c r="J181" s="39">
        <v>3</v>
      </c>
      <c r="K181" s="39">
        <v>3</v>
      </c>
      <c r="L181" s="39">
        <v>108</v>
      </c>
      <c r="M181" s="39" t="s">
        <v>463</v>
      </c>
      <c r="N181" s="39">
        <v>33612800</v>
      </c>
    </row>
    <row r="182" spans="1:14" x14ac:dyDescent="0.35">
      <c r="A182" s="39">
        <v>8194</v>
      </c>
      <c r="B182" t="s">
        <v>36</v>
      </c>
      <c r="C182" s="39">
        <v>1024</v>
      </c>
      <c r="D182">
        <v>8</v>
      </c>
      <c r="E182">
        <v>1.3048121685991996</v>
      </c>
      <c r="F182">
        <v>3.8869976185946493</v>
      </c>
      <c r="G182">
        <v>10.188971868598344</v>
      </c>
      <c r="H182">
        <v>9.0996467814624449E-2</v>
      </c>
      <c r="I182" s="39">
        <v>4</v>
      </c>
      <c r="J182" s="39">
        <v>2</v>
      </c>
      <c r="K182" s="39">
        <v>1</v>
      </c>
      <c r="L182" s="39">
        <v>56</v>
      </c>
      <c r="M182" s="39" t="s">
        <v>464</v>
      </c>
      <c r="N182" s="39">
        <v>67167232</v>
      </c>
    </row>
    <row r="183" spans="1:14" x14ac:dyDescent="0.35">
      <c r="A183" s="39">
        <v>16386</v>
      </c>
      <c r="B183" t="s">
        <v>37</v>
      </c>
      <c r="C183" s="39">
        <v>1024</v>
      </c>
      <c r="D183">
        <v>8</v>
      </c>
      <c r="E183">
        <v>3.269889268586156</v>
      </c>
      <c r="F183">
        <v>8.0171548685743232</v>
      </c>
      <c r="G183">
        <v>52.43225706857487</v>
      </c>
      <c r="H183">
        <v>0.74888535854652671</v>
      </c>
      <c r="I183" s="39">
        <v>2</v>
      </c>
      <c r="J183" s="39">
        <v>1</v>
      </c>
      <c r="K183" s="39">
        <v>1</v>
      </c>
      <c r="L183" s="39">
        <v>9</v>
      </c>
      <c r="M183" s="39" t="s">
        <v>465</v>
      </c>
      <c r="N183" s="39">
        <v>134276096</v>
      </c>
    </row>
    <row r="184" spans="1:14" x14ac:dyDescent="0.35">
      <c r="I184" s="39"/>
      <c r="J184" s="39"/>
      <c r="K184" s="39"/>
      <c r="L184" s="39"/>
    </row>
    <row r="185" spans="1:14" x14ac:dyDescent="0.35">
      <c r="I185" s="39"/>
      <c r="J185" s="39"/>
      <c r="K185" s="39"/>
      <c r="L185" s="39"/>
    </row>
    <row r="186" spans="1:14" x14ac:dyDescent="0.35">
      <c r="I186" s="39"/>
      <c r="J186" s="39"/>
      <c r="K186" s="39"/>
      <c r="L186" s="39"/>
      <c r="N186" s="39"/>
    </row>
    <row r="187" spans="1:14" x14ac:dyDescent="0.35">
      <c r="I187" s="39"/>
      <c r="J187" s="39"/>
      <c r="K187" s="39"/>
      <c r="L187" s="39"/>
    </row>
    <row r="188" spans="1:14" x14ac:dyDescent="0.35">
      <c r="I188" s="39"/>
      <c r="J188" s="39"/>
      <c r="K188" s="39"/>
      <c r="L188" s="39"/>
    </row>
    <row r="189" spans="1:14" x14ac:dyDescent="0.35">
      <c r="I189" s="39"/>
      <c r="J189" s="39"/>
      <c r="K189" s="39"/>
      <c r="L189" s="39"/>
    </row>
    <row r="190" spans="1:14" x14ac:dyDescent="0.35">
      <c r="I190" s="39"/>
      <c r="J190" s="39"/>
      <c r="K190" s="39"/>
      <c r="L190" s="39"/>
    </row>
    <row r="191" spans="1:14" x14ac:dyDescent="0.35">
      <c r="I191" s="39"/>
      <c r="J191" s="39"/>
      <c r="K191" s="39"/>
      <c r="L191" s="39"/>
    </row>
    <row r="192" spans="1:14" x14ac:dyDescent="0.35">
      <c r="I192" s="39"/>
      <c r="J192" s="39"/>
      <c r="K192" s="39"/>
      <c r="L192" s="39"/>
    </row>
    <row r="193" spans="9:12" x14ac:dyDescent="0.35">
      <c r="I193" s="39"/>
      <c r="J193" s="39"/>
      <c r="K193" s="39"/>
      <c r="L193" s="39"/>
    </row>
    <row r="194" spans="9:12" x14ac:dyDescent="0.35">
      <c r="I194" s="39"/>
      <c r="J194" s="39"/>
      <c r="K194" s="39"/>
      <c r="L194" s="39"/>
    </row>
    <row r="195" spans="9:12" x14ac:dyDescent="0.35">
      <c r="I195" s="39"/>
      <c r="J195" s="39"/>
      <c r="K195" s="39"/>
      <c r="L195" s="39"/>
    </row>
    <row r="196" spans="9:12" x14ac:dyDescent="0.35">
      <c r="I196" s="39"/>
      <c r="J196" s="39"/>
      <c r="K196" s="39"/>
      <c r="L196" s="39"/>
    </row>
    <row r="197" spans="9:12" x14ac:dyDescent="0.35">
      <c r="I197" s="39"/>
      <c r="J197" s="39"/>
      <c r="K197" s="39"/>
      <c r="L197" s="39"/>
    </row>
    <row r="198" spans="9:12" x14ac:dyDescent="0.35">
      <c r="I198" s="39"/>
      <c r="J198" s="39"/>
      <c r="K198" s="39"/>
      <c r="L198" s="39"/>
    </row>
    <row r="199" spans="9:12" x14ac:dyDescent="0.35">
      <c r="I199" s="39"/>
      <c r="J199" s="39"/>
      <c r="K199" s="39"/>
      <c r="L199" s="39"/>
    </row>
    <row r="200" spans="9:12" x14ac:dyDescent="0.35">
      <c r="I200" s="39"/>
      <c r="J200" s="39"/>
      <c r="K200" s="39"/>
      <c r="L200" s="39"/>
    </row>
    <row r="201" spans="9:12" x14ac:dyDescent="0.35">
      <c r="I201" s="39"/>
      <c r="J201" s="39"/>
      <c r="K201" s="39"/>
      <c r="L201" s="39"/>
    </row>
    <row r="202" spans="9:12" x14ac:dyDescent="0.35">
      <c r="I202" s="39"/>
      <c r="J202" s="39"/>
      <c r="K202" s="39"/>
      <c r="L202" s="39"/>
    </row>
    <row r="203" spans="9:12" x14ac:dyDescent="0.35">
      <c r="I203" s="39"/>
      <c r="J203" s="39"/>
      <c r="K203" s="39"/>
      <c r="L203" s="39"/>
    </row>
    <row r="204" spans="9:12" x14ac:dyDescent="0.35">
      <c r="I204" s="39"/>
      <c r="J204" s="39"/>
      <c r="K204" s="39"/>
      <c r="L204" s="39"/>
    </row>
    <row r="205" spans="9:12" x14ac:dyDescent="0.35">
      <c r="I205" s="39"/>
      <c r="J205" s="39"/>
      <c r="K205" s="39"/>
      <c r="L205" s="39"/>
    </row>
    <row r="206" spans="9:12" x14ac:dyDescent="0.35">
      <c r="I206" s="39"/>
      <c r="J206" s="39"/>
      <c r="K206" s="39"/>
      <c r="L206" s="39"/>
    </row>
    <row r="207" spans="9:12" x14ac:dyDescent="0.35">
      <c r="I207" s="39"/>
      <c r="J207" s="39"/>
      <c r="K207" s="39"/>
      <c r="L207" s="39"/>
    </row>
    <row r="208" spans="9:12" x14ac:dyDescent="0.35">
      <c r="I208" s="39"/>
      <c r="J208" s="39"/>
      <c r="K208" s="39"/>
      <c r="L208" s="39"/>
    </row>
    <row r="209" spans="9:12" x14ac:dyDescent="0.35">
      <c r="I209" s="39"/>
      <c r="J209" s="39"/>
      <c r="K209" s="39"/>
      <c r="L209" s="39"/>
    </row>
    <row r="210" spans="9:12" x14ac:dyDescent="0.35">
      <c r="I210" s="39"/>
      <c r="J210" s="39"/>
      <c r="K210" s="39"/>
      <c r="L210" s="39"/>
    </row>
    <row r="211" spans="9:12" x14ac:dyDescent="0.35">
      <c r="I211" s="39"/>
      <c r="J211" s="39"/>
      <c r="K211" s="39"/>
      <c r="L211" s="39"/>
    </row>
    <row r="212" spans="9:12" x14ac:dyDescent="0.35">
      <c r="I212" s="39"/>
      <c r="J212" s="39"/>
      <c r="K212" s="39"/>
      <c r="L212" s="39"/>
    </row>
    <row r="213" spans="9:12" x14ac:dyDescent="0.35">
      <c r="I213" s="39"/>
      <c r="J213" s="39"/>
      <c r="K213" s="39"/>
      <c r="L213" s="39"/>
    </row>
    <row r="214" spans="9:12" x14ac:dyDescent="0.35">
      <c r="I214" s="39"/>
      <c r="J214" s="39"/>
      <c r="K214" s="39"/>
      <c r="L214" s="39"/>
    </row>
    <row r="215" spans="9:12" x14ac:dyDescent="0.35">
      <c r="I215" s="39"/>
      <c r="J215" s="39"/>
      <c r="K215" s="39"/>
      <c r="L215" s="39"/>
    </row>
    <row r="216" spans="9:12" x14ac:dyDescent="0.35">
      <c r="I216" s="39"/>
      <c r="J216" s="39"/>
      <c r="K216" s="39"/>
      <c r="L216" s="39"/>
    </row>
    <row r="217" spans="9:12" x14ac:dyDescent="0.35">
      <c r="I217" s="39"/>
      <c r="J217" s="39"/>
      <c r="K217" s="39"/>
      <c r="L217" s="39"/>
    </row>
    <row r="218" spans="9:12" x14ac:dyDescent="0.35">
      <c r="I218" s="39"/>
      <c r="J218" s="39"/>
      <c r="K218" s="39"/>
      <c r="L218" s="39"/>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7521" r:id="rId4" name="Button 1">
              <controlPr defaultSize="0" print="0" autoFill="0" autoPict="0" macro="[0]!RunSpeedTests">
                <anchor moveWithCells="1" sizeWithCells="1">
                  <from>
                    <xdr:col>5</xdr:col>
                    <xdr:colOff>1066800</xdr:colOff>
                    <xdr:row>0</xdr:row>
                    <xdr:rowOff>304800</xdr:rowOff>
                  </from>
                  <to>
                    <xdr:col>6</xdr:col>
                    <xdr:colOff>990600</xdr:colOff>
                    <xdr:row>3</xdr:row>
                    <xdr:rowOff>133350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RegExp"/>
  <dimension ref="B1:M171"/>
  <sheetViews>
    <sheetView showGridLines="0" showRowColHeaders="0" zoomScaleNormal="100" workbookViewId="0"/>
  </sheetViews>
  <sheetFormatPr defaultColWidth="9.1796875" defaultRowHeight="14.5" x14ac:dyDescent="0.35"/>
  <cols>
    <col min="1" max="1" width="4.54296875" customWidth="1"/>
    <col min="2" max="2" width="27.1796875" bestFit="1" customWidth="1"/>
    <col min="3" max="3" width="7" bestFit="1" customWidth="1"/>
    <col min="4" max="5" width="7.1796875" bestFit="1" customWidth="1"/>
    <col min="6" max="6" width="7.81640625" bestFit="1" customWidth="1"/>
    <col min="7" max="7" width="10.54296875" customWidth="1"/>
    <col min="8" max="8" width="28" bestFit="1" customWidth="1"/>
    <col min="9" max="11" width="14.1796875" bestFit="1" customWidth="1"/>
    <col min="12" max="13" width="10.54296875" customWidth="1"/>
    <col min="14" max="14" width="23.1796875" bestFit="1" customWidth="1"/>
  </cols>
  <sheetData>
    <row r="1" spans="2:13" ht="28.5" x14ac:dyDescent="0.65">
      <c r="B1" s="1" t="s">
        <v>295</v>
      </c>
    </row>
    <row r="2" spans="2:13" x14ac:dyDescent="0.35">
      <c r="K2" s="26" t="s">
        <v>265</v>
      </c>
      <c r="L2" s="10" t="s">
        <v>267</v>
      </c>
    </row>
    <row r="3" spans="2:13" x14ac:dyDescent="0.35">
      <c r="B3" s="10" t="s">
        <v>294</v>
      </c>
      <c r="K3" s="26" t="s">
        <v>268</v>
      </c>
      <c r="L3" s="10" t="s">
        <v>280</v>
      </c>
    </row>
    <row r="4" spans="2:13" x14ac:dyDescent="0.35">
      <c r="B4" s="10" t="s">
        <v>506</v>
      </c>
      <c r="F4" s="10"/>
      <c r="G4" s="10"/>
      <c r="H4" s="10"/>
      <c r="I4" s="10"/>
      <c r="K4" s="37" t="s">
        <v>266</v>
      </c>
      <c r="L4" s="10" t="s">
        <v>281</v>
      </c>
    </row>
    <row r="5" spans="2:13" x14ac:dyDescent="0.35">
      <c r="B5" s="36" t="s">
        <v>293</v>
      </c>
      <c r="F5" s="10"/>
      <c r="G5" s="10"/>
      <c r="H5" s="10"/>
      <c r="I5" s="10"/>
      <c r="K5" s="37" t="s">
        <v>279</v>
      </c>
      <c r="L5" s="10" t="s">
        <v>271</v>
      </c>
    </row>
    <row r="6" spans="2:13" x14ac:dyDescent="0.35">
      <c r="F6" s="10"/>
      <c r="G6" s="10"/>
      <c r="H6" s="10"/>
      <c r="I6" s="10"/>
      <c r="K6" s="37" t="s">
        <v>278</v>
      </c>
      <c r="L6" t="str">
        <f ca="1">L4&amp;"("&amp;L5&amp;")?"</f>
        <v>T[0-2][0-9]:[0-5][0-9]:[0-5][0-9](\.[0-9]+)?</v>
      </c>
    </row>
    <row r="7" spans="2:13" x14ac:dyDescent="0.35">
      <c r="K7" s="26" t="s">
        <v>291</v>
      </c>
      <c r="L7" s="10" t="s">
        <v>288</v>
      </c>
    </row>
    <row r="8" spans="2:13" x14ac:dyDescent="0.35">
      <c r="F8" s="10"/>
      <c r="G8" s="10"/>
      <c r="H8" s="10"/>
      <c r="I8" s="10"/>
      <c r="K8" s="37" t="s">
        <v>296</v>
      </c>
      <c r="L8" t="str">
        <f ca="1">L6&amp;"("&amp;L7&amp;")?"</f>
        <v>T[0-2][0-9]:[0-5][0-9]:[0-5][0-9](\.[0-9]+)?((Z|((\+|\-)[0-2][0-9]:[0-5][0-9])))?</v>
      </c>
    </row>
    <row r="9" spans="2:13" x14ac:dyDescent="0.35">
      <c r="F9" s="35"/>
      <c r="G9" s="35"/>
      <c r="H9" s="35"/>
      <c r="I9" s="35"/>
      <c r="K9" s="37" t="s">
        <v>292</v>
      </c>
      <c r="L9" t="str">
        <f ca="1">L6&amp;L7</f>
        <v>T[0-2][0-9]:[0-5][0-9]:[0-5][0-9](\.[0-9]+)?(Z|((\+|\-)[0-2][0-9]:[0-5][0-9]))</v>
      </c>
    </row>
    <row r="10" spans="2:13" x14ac:dyDescent="0.35">
      <c r="F10" s="10"/>
      <c r="G10" s="10"/>
      <c r="H10" s="10"/>
      <c r="I10" s="10"/>
      <c r="K10" s="26" t="s">
        <v>269</v>
      </c>
      <c r="L10" t="s">
        <v>270</v>
      </c>
    </row>
    <row r="11" spans="2:13" x14ac:dyDescent="0.35">
      <c r="B11" t="s">
        <v>273</v>
      </c>
      <c r="F11" s="10"/>
      <c r="G11" s="10"/>
      <c r="H11" s="10"/>
      <c r="I11" s="10"/>
      <c r="K11" s="37" t="s">
        <v>297</v>
      </c>
      <c r="L11" s="38" t="str">
        <f ca="1">L2&amp;L3&amp;L10</f>
        <v>^[0-9][0-9][0-9][0-9]\-[[0-1][0-9]\-[0-3][0-9]$</v>
      </c>
    </row>
    <row r="12" spans="2:13" x14ac:dyDescent="0.35">
      <c r="B12" s="47" t="str" cm="1">
        <f t="array" aca="1" ref="B12" ca="1">TestFolder()&amp;"\test_good_ISO8601.csv"</f>
        <v>C:\Projects\VBA-CSV\testfiles\\test_good_ISO8601.csv</v>
      </c>
      <c r="K12" s="37" t="s">
        <v>298</v>
      </c>
      <c r="L12" s="38" t="str">
        <f ca="1">L2&amp;L3&amp;"("&amp;L6&amp;")?"&amp;L10</f>
        <v>^[0-9][0-9][0-9][0-9]\-[[0-1][0-9]\-[0-3][0-9](T[0-2][0-9]:[0-5][0-9]:[0-5][0-9](\.[0-9]+)?)?$</v>
      </c>
    </row>
    <row r="13" spans="2:13" x14ac:dyDescent="0.35">
      <c r="B13" t="s">
        <v>274</v>
      </c>
      <c r="K13" s="37" t="s">
        <v>299</v>
      </c>
      <c r="L13" s="38" t="str">
        <f ca="1">L2&amp;L3&amp;"("&amp;L9&amp;")?"&amp;L10</f>
        <v>^[0-9][0-9][0-9][0-9]\-[[0-1][0-9]\-[0-3][0-9](T[0-2][0-9]:[0-5][0-9]:[0-5][0-9](\.[0-9]+)?(Z|((\+|\-)[0-2][0-9]:[0-5][0-9])))?$</v>
      </c>
    </row>
    <row r="14" spans="2:13" x14ac:dyDescent="0.35">
      <c r="B14" s="47" t="str" cm="1">
        <f t="array" aca="1" ref="B14" ca="1">TestFolder()&amp;"\test_bad_ISO8601.csv"</f>
        <v>C:\Projects\VBA-CSV\testfiles\\test_bad_ISO8601.csv</v>
      </c>
      <c r="K14" s="37" t="s">
        <v>300</v>
      </c>
      <c r="L14" s="38" t="str">
        <f ca="1">L2&amp;L3&amp;"("&amp;L8&amp;")?"&amp;L10</f>
        <v>^[0-9][0-9][0-9][0-9]\-[[0-1][0-9]\-[0-3][0-9](T[0-2][0-9]:[0-5][0-9]:[0-5][0-9](\.[0-9]+)?((Z|((\+|\-)[0-2][0-9]:[0-5][0-9])))?)?$</v>
      </c>
    </row>
    <row r="15" spans="2:13" x14ac:dyDescent="0.35">
      <c r="E15" s="35"/>
    </row>
    <row r="16" spans="2:13" x14ac:dyDescent="0.35">
      <c r="B16" t="s">
        <v>275</v>
      </c>
      <c r="C16" s="10" t="str" cm="1">
        <f t="array" aca="1" ref="C16:F16" ca="1">TRANSPOSE(K11:K14)</f>
        <v>rxNoNo - accept date, reject datetime</v>
      </c>
      <c r="D16" s="10" t="str">
        <f ca="1"/>
        <v>rxYesNo - accept date, accept datetime without time zone, reject datetime with time zone</v>
      </c>
      <c r="E16" s="10" t="str">
        <f ca="1"/>
        <v>rxNoYes - accept date, reject datetime without time zone, accept datetime with time zone</v>
      </c>
      <c r="F16" t="str">
        <f ca="1"/>
        <v>rxYesYes - accept date, accept datetime without time zone, accept datetime with time zone</v>
      </c>
      <c r="H16" t="s">
        <v>276</v>
      </c>
      <c r="I16" s="10" t="str" cm="1">
        <f t="array" aca="1" ref="I16:L16" ca="1">TRANSPOSE(K11:K14)</f>
        <v>rxNoNo - accept date, reject datetime</v>
      </c>
      <c r="J16" s="10" t="str">
        <f ca="1"/>
        <v>rxYesNo - accept date, accept datetime without time zone, reject datetime with time zone</v>
      </c>
      <c r="K16" s="10" t="str">
        <f ca="1"/>
        <v>rxNoYes - accept date, reject datetime without time zone, accept datetime with time zone</v>
      </c>
      <c r="L16" t="str">
        <f ca="1"/>
        <v>rxYesYes - accept date, accept datetime without time zone, accept datetime with time zone</v>
      </c>
      <c r="M16" s="10"/>
    </row>
    <row r="17" spans="2:13" x14ac:dyDescent="0.35">
      <c r="B17" t="str" cm="1">
        <f t="array" aca="1" ref="B17:B153" ca="1">CSVRead(B12,FALSE,,,,,,,2,,,1)</f>
        <v>2023-01-17T18:40:01.786-12:00</v>
      </c>
      <c r="C17" t="b" cm="1">
        <f t="array" aca="1" ref="C17:C153" ca="1">IsRegMatch(rxNoNo,_xlfn.ANCHORARRAY($B$17))</f>
        <v>0</v>
      </c>
      <c r="D17" t="b" cm="1">
        <f t="array" aca="1" ref="D17:D153" ca="1">IsRegMatch(rxYesNo,_xlfn.ANCHORARRAY($B$17))</f>
        <v>0</v>
      </c>
      <c r="E17" t="b" cm="1">
        <f t="array" aca="1" ref="E17:E153" ca="1">IsRegMatch(rxNoYes,_xlfn.ANCHORARRAY($B$17))</f>
        <v>1</v>
      </c>
      <c r="F17" t="b" cm="1">
        <f t="array" aca="1" ref="F17:F153" ca="1">IsRegMatch(rxYesYes,_xlfn.ANCHORARRAY($B$17))</f>
        <v>1</v>
      </c>
      <c r="H17" t="str" cm="1">
        <f t="array" aca="1" ref="H17:H171" ca="1">CSVRead(B14,FALSE,,,,,,,2,2,,1)</f>
        <v>2021-00-29T17:58:23.492-12:00</v>
      </c>
      <c r="I17" t="b" cm="1">
        <f t="array" aca="1" ref="I17:I171" ca="1">IsRegMatch(rxNoNo,_xlfn.ANCHORARRAY($H$17))</f>
        <v>0</v>
      </c>
      <c r="J17" t="b" cm="1">
        <f t="array" aca="1" ref="J17:J171" ca="1">IsRegMatch(rxYesNo,_xlfn.ANCHORARRAY($H$17))</f>
        <v>0</v>
      </c>
      <c r="K17" t="b" cm="1">
        <f t="array" aca="1" ref="K17:K171" ca="1">IsRegMatch(rxNoYes,_xlfn.ANCHORARRAY($H$17))</f>
        <v>1</v>
      </c>
      <c r="L17" t="b" cm="1">
        <f t="array" aca="1" ref="L17:L171" ca="1">IsRegMatch(rxYesYes,_xlfn.ANCHORARRAY($H$17))</f>
        <v>1</v>
      </c>
      <c r="M17" s="33"/>
    </row>
    <row r="18" spans="2:13" x14ac:dyDescent="0.35">
      <c r="B18" t="str">
        <f ca="1"/>
        <v>2021-10-09T04:00:48.243-11:00</v>
      </c>
      <c r="C18" t="b">
        <f ca="1"/>
        <v>0</v>
      </c>
      <c r="D18" t="b">
        <f ca="1"/>
        <v>0</v>
      </c>
      <c r="E18" t="b">
        <f ca="1"/>
        <v>1</v>
      </c>
      <c r="F18" t="b">
        <f ca="1"/>
        <v>1</v>
      </c>
      <c r="H18" t="str">
        <f ca="1"/>
        <v>2021-13-29T17:58:23.492-12:00</v>
      </c>
      <c r="I18" t="b">
        <f ca="1"/>
        <v>0</v>
      </c>
      <c r="J18" t="b">
        <f ca="1"/>
        <v>0</v>
      </c>
      <c r="K18" t="b">
        <f ca="1"/>
        <v>1</v>
      </c>
      <c r="L18" t="b">
        <f ca="1"/>
        <v>1</v>
      </c>
      <c r="M18" s="33"/>
    </row>
    <row r="19" spans="2:13" x14ac:dyDescent="0.35">
      <c r="B19" t="str">
        <f ca="1"/>
        <v>2022-02-13T18:10:03.598-10:00</v>
      </c>
      <c r="C19" t="b">
        <f ca="1"/>
        <v>0</v>
      </c>
      <c r="D19" t="b">
        <f ca="1"/>
        <v>0</v>
      </c>
      <c r="E19" t="b">
        <f ca="1"/>
        <v>1</v>
      </c>
      <c r="F19" t="b">
        <f ca="1"/>
        <v>1</v>
      </c>
      <c r="H19" t="str">
        <f ca="1"/>
        <v>2021-06-00T17:58:23.492-12:00</v>
      </c>
      <c r="I19" t="b">
        <f ca="1"/>
        <v>0</v>
      </c>
      <c r="J19" t="b">
        <f ca="1"/>
        <v>0</v>
      </c>
      <c r="K19" t="b">
        <f ca="1"/>
        <v>1</v>
      </c>
      <c r="L19" t="b">
        <f ca="1"/>
        <v>1</v>
      </c>
      <c r="M19" s="33"/>
    </row>
    <row r="20" spans="2:13" x14ac:dyDescent="0.35">
      <c r="B20" t="str">
        <f ca="1"/>
        <v>2023-11-25T15:19:27.591-09:30</v>
      </c>
      <c r="C20" t="b">
        <f ca="1"/>
        <v>0</v>
      </c>
      <c r="D20" t="b">
        <f ca="1"/>
        <v>0</v>
      </c>
      <c r="E20" t="b">
        <f ca="1"/>
        <v>1</v>
      </c>
      <c r="F20" t="b">
        <f ca="1"/>
        <v>1</v>
      </c>
      <c r="H20" t="str">
        <f ca="1"/>
        <v>2021-06-31T17:58:23.492-12:00</v>
      </c>
      <c r="I20" t="b">
        <f ca="1"/>
        <v>0</v>
      </c>
      <c r="J20" t="b">
        <f ca="1"/>
        <v>0</v>
      </c>
      <c r="K20" t="b">
        <f ca="1"/>
        <v>1</v>
      </c>
      <c r="L20" t="b">
        <f ca="1"/>
        <v>1</v>
      </c>
      <c r="M20" s="33"/>
    </row>
    <row r="21" spans="2:13" x14ac:dyDescent="0.35">
      <c r="B21" t="str">
        <f ca="1"/>
        <v>2021-12-06T16:21:10.629-09:00</v>
      </c>
      <c r="C21" t="b">
        <f ca="1"/>
        <v>0</v>
      </c>
      <c r="D21" t="b">
        <f ca="1"/>
        <v>0</v>
      </c>
      <c r="E21" t="b">
        <f ca="1"/>
        <v>1</v>
      </c>
      <c r="F21" t="b">
        <f ca="1"/>
        <v>1</v>
      </c>
      <c r="H21" t="str">
        <f ca="1"/>
        <v>2021-06-29T25:58:23.492-12:00</v>
      </c>
      <c r="I21" t="b">
        <f ca="1"/>
        <v>0</v>
      </c>
      <c r="J21" t="b">
        <f ca="1"/>
        <v>0</v>
      </c>
      <c r="K21" t="b">
        <f ca="1"/>
        <v>1</v>
      </c>
      <c r="L21" t="b">
        <f ca="1"/>
        <v>1</v>
      </c>
      <c r="M21" s="33"/>
    </row>
    <row r="22" spans="2:13" x14ac:dyDescent="0.35">
      <c r="B22" t="str">
        <f ca="1"/>
        <v>2023-11-19T07:14:42.016-08:00</v>
      </c>
      <c r="C22" t="b">
        <f ca="1"/>
        <v>0</v>
      </c>
      <c r="D22" t="b">
        <f ca="1"/>
        <v>0</v>
      </c>
      <c r="E22" t="b">
        <f ca="1"/>
        <v>1</v>
      </c>
      <c r="F22" t="b">
        <f ca="1"/>
        <v>1</v>
      </c>
      <c r="H22" t="str">
        <f ca="1"/>
        <v>2021-06-29T17:61:23.492-12:00</v>
      </c>
      <c r="I22" t="b">
        <f ca="1"/>
        <v>0</v>
      </c>
      <c r="J22" t="b">
        <f ca="1"/>
        <v>0</v>
      </c>
      <c r="K22" t="b">
        <f ca="1"/>
        <v>0</v>
      </c>
      <c r="L22" t="b">
        <f ca="1"/>
        <v>0</v>
      </c>
      <c r="M22" s="33"/>
    </row>
    <row r="23" spans="2:13" x14ac:dyDescent="0.35">
      <c r="B23" t="str">
        <f ca="1"/>
        <v>2022-08-17T18:58:38.966-07:00</v>
      </c>
      <c r="C23" t="b">
        <f ca="1"/>
        <v>0</v>
      </c>
      <c r="D23" t="b">
        <f ca="1"/>
        <v>0</v>
      </c>
      <c r="E23" t="b">
        <f ca="1"/>
        <v>1</v>
      </c>
      <c r="F23" t="b">
        <f ca="1"/>
        <v>1</v>
      </c>
      <c r="G23" s="10"/>
      <c r="H23" t="str">
        <f ca="1"/>
        <v>2021-06-29T17:58:60.492-12:00</v>
      </c>
      <c r="I23" t="b">
        <f ca="1"/>
        <v>0</v>
      </c>
      <c r="J23" t="b">
        <f ca="1"/>
        <v>0</v>
      </c>
      <c r="K23" t="b">
        <f ca="1"/>
        <v>0</v>
      </c>
      <c r="L23" t="b">
        <f ca="1"/>
        <v>0</v>
      </c>
      <c r="M23" s="33"/>
    </row>
    <row r="24" spans="2:13" x14ac:dyDescent="0.35">
      <c r="B24" t="str">
        <f ca="1"/>
        <v>2022-12-30T19:14:19.889-06:00</v>
      </c>
      <c r="C24" t="b">
        <f ca="1"/>
        <v>0</v>
      </c>
      <c r="D24" t="b">
        <f ca="1"/>
        <v>0</v>
      </c>
      <c r="E24" t="b">
        <f ca="1"/>
        <v>1</v>
      </c>
      <c r="F24" t="b">
        <f ca="1"/>
        <v>1</v>
      </c>
      <c r="H24" t="str">
        <f ca="1"/>
        <v>2021-06-29T17:58:23.492-24:00</v>
      </c>
      <c r="I24" t="b">
        <f ca="1"/>
        <v>0</v>
      </c>
      <c r="J24" t="b">
        <f ca="1"/>
        <v>0</v>
      </c>
      <c r="K24" t="b">
        <f ca="1"/>
        <v>1</v>
      </c>
      <c r="L24" t="b">
        <f ca="1"/>
        <v>1</v>
      </c>
      <c r="M24" s="33"/>
    </row>
    <row r="25" spans="2:13" x14ac:dyDescent="0.35">
      <c r="B25" t="str">
        <f ca="1"/>
        <v>2024-03-04T13:31:04.623-05:00</v>
      </c>
      <c r="C25" t="b">
        <f ca="1"/>
        <v>0</v>
      </c>
      <c r="D25" t="b">
        <f ca="1"/>
        <v>0</v>
      </c>
      <c r="E25" t="b">
        <f ca="1"/>
        <v>1</v>
      </c>
      <c r="F25" t="b">
        <f ca="1"/>
        <v>1</v>
      </c>
      <c r="H25" t="str">
        <f ca="1"/>
        <v>2021-06-29T17:58:23.492-12:60</v>
      </c>
      <c r="I25" t="b">
        <f ca="1"/>
        <v>0</v>
      </c>
      <c r="J25" t="b">
        <f ca="1"/>
        <v>0</v>
      </c>
      <c r="K25" t="b">
        <f ca="1"/>
        <v>0</v>
      </c>
      <c r="L25" t="b">
        <f ca="1"/>
        <v>0</v>
      </c>
      <c r="M25" s="33"/>
    </row>
    <row r="26" spans="2:13" x14ac:dyDescent="0.35">
      <c r="B26" t="str">
        <f ca="1"/>
        <v>2022-05-12T09:58:34.702-04:00</v>
      </c>
      <c r="C26" t="b">
        <f ca="1"/>
        <v>0</v>
      </c>
      <c r="D26" t="b">
        <f ca="1"/>
        <v>0</v>
      </c>
      <c r="E26" t="b">
        <f ca="1"/>
        <v>1</v>
      </c>
      <c r="F26" t="b">
        <f ca="1"/>
        <v>1</v>
      </c>
      <c r="H26" t="str">
        <f ca="1"/>
        <v>2021-00-29</v>
      </c>
      <c r="I26" t="b">
        <f ca="1"/>
        <v>1</v>
      </c>
      <c r="J26" t="b">
        <f ca="1"/>
        <v>1</v>
      </c>
      <c r="K26" t="b">
        <f ca="1"/>
        <v>1</v>
      </c>
      <c r="L26" t="b">
        <f ca="1"/>
        <v>1</v>
      </c>
      <c r="M26" s="33"/>
    </row>
    <row r="27" spans="2:13" x14ac:dyDescent="0.35">
      <c r="B27" t="str">
        <f ca="1"/>
        <v>2022-02-11T12:23:33.553-03:30</v>
      </c>
      <c r="C27" t="b">
        <f ca="1"/>
        <v>0</v>
      </c>
      <c r="D27" t="b">
        <f ca="1"/>
        <v>0</v>
      </c>
      <c r="E27" t="b">
        <f ca="1"/>
        <v>1</v>
      </c>
      <c r="F27" t="b">
        <f ca="1"/>
        <v>1</v>
      </c>
      <c r="H27" t="str">
        <f ca="1"/>
        <v>2021-13-29</v>
      </c>
      <c r="I27" t="b">
        <f ca="1"/>
        <v>1</v>
      </c>
      <c r="J27" t="b">
        <f ca="1"/>
        <v>1</v>
      </c>
      <c r="K27" t="b">
        <f ca="1"/>
        <v>1</v>
      </c>
      <c r="L27" t="b">
        <f ca="1"/>
        <v>1</v>
      </c>
      <c r="M27" s="33"/>
    </row>
    <row r="28" spans="2:13" x14ac:dyDescent="0.35">
      <c r="B28" t="str">
        <f ca="1"/>
        <v>2023-07-18T22:56:17.224-03:00</v>
      </c>
      <c r="C28" t="b">
        <f ca="1"/>
        <v>0</v>
      </c>
      <c r="D28" t="b">
        <f ca="1"/>
        <v>0</v>
      </c>
      <c r="E28" t="b">
        <f ca="1"/>
        <v>1</v>
      </c>
      <c r="F28" t="b">
        <f ca="1"/>
        <v>1</v>
      </c>
      <c r="H28" t="str">
        <f ca="1"/>
        <v>2021-06-00</v>
      </c>
      <c r="I28" t="b">
        <f ca="1"/>
        <v>1</v>
      </c>
      <c r="J28" t="b">
        <f ca="1"/>
        <v>1</v>
      </c>
      <c r="K28" t="b">
        <f ca="1"/>
        <v>1</v>
      </c>
      <c r="L28" t="b">
        <f ca="1"/>
        <v>1</v>
      </c>
      <c r="M28" s="33"/>
    </row>
    <row r="29" spans="2:13" x14ac:dyDescent="0.35">
      <c r="B29" t="str">
        <f ca="1"/>
        <v>2024-03-10T16:56:15.842-02:00</v>
      </c>
      <c r="C29" t="b">
        <f ca="1"/>
        <v>0</v>
      </c>
      <c r="D29" t="b">
        <f ca="1"/>
        <v>0</v>
      </c>
      <c r="E29" t="b">
        <f ca="1"/>
        <v>1</v>
      </c>
      <c r="F29" t="b">
        <f ca="1"/>
        <v>1</v>
      </c>
      <c r="H29" t="str">
        <f ca="1"/>
        <v>2021-06-31</v>
      </c>
      <c r="I29" t="b">
        <f ca="1"/>
        <v>1</v>
      </c>
      <c r="J29" t="b">
        <f ca="1"/>
        <v>1</v>
      </c>
      <c r="K29" t="b">
        <f ca="1"/>
        <v>1</v>
      </c>
      <c r="L29" t="b">
        <f ca="1"/>
        <v>1</v>
      </c>
      <c r="M29" s="33"/>
    </row>
    <row r="30" spans="2:13" x14ac:dyDescent="0.35">
      <c r="B30" t="str">
        <f ca="1"/>
        <v>2023-12-25T03:53:39.947-01:00</v>
      </c>
      <c r="C30" t="b">
        <f ca="1"/>
        <v>0</v>
      </c>
      <c r="D30" t="b">
        <f ca="1"/>
        <v>0</v>
      </c>
      <c r="E30" t="b">
        <f ca="1"/>
        <v>1</v>
      </c>
      <c r="F30" t="b">
        <f ca="1"/>
        <v>1</v>
      </c>
      <c r="H30" t="str">
        <f ca="1"/>
        <v>2021-06-29T25:15:20</v>
      </c>
      <c r="I30" t="b">
        <f ca="1"/>
        <v>0</v>
      </c>
      <c r="J30" t="b">
        <f ca="1"/>
        <v>1</v>
      </c>
      <c r="K30" t="b">
        <f ca="1"/>
        <v>0</v>
      </c>
      <c r="L30" t="b">
        <f ca="1"/>
        <v>1</v>
      </c>
      <c r="M30" s="33"/>
    </row>
    <row r="31" spans="2:13" x14ac:dyDescent="0.35">
      <c r="B31" t="str">
        <f ca="1"/>
        <v>2024-05-10T05:24:27.917Z</v>
      </c>
      <c r="C31" t="b">
        <f ca="1"/>
        <v>0</v>
      </c>
      <c r="D31" t="b">
        <f ca="1"/>
        <v>0</v>
      </c>
      <c r="E31" t="b">
        <f ca="1"/>
        <v>1</v>
      </c>
      <c r="F31" t="b">
        <f ca="1"/>
        <v>1</v>
      </c>
      <c r="H31" t="str">
        <f ca="1"/>
        <v>2021-30-29</v>
      </c>
      <c r="I31" t="b">
        <f ca="1"/>
        <v>0</v>
      </c>
      <c r="J31" t="b">
        <f ca="1"/>
        <v>0</v>
      </c>
      <c r="K31" t="b">
        <f ca="1"/>
        <v>0</v>
      </c>
      <c r="L31" t="b">
        <f ca="1"/>
        <v>0</v>
      </c>
      <c r="M31" s="33"/>
    </row>
    <row r="32" spans="2:13" x14ac:dyDescent="0.35">
      <c r="B32" t="str">
        <f ca="1"/>
        <v>2022-09-01T00:08:26.304+01:00</v>
      </c>
      <c r="C32" t="b">
        <f ca="1"/>
        <v>0</v>
      </c>
      <c r="D32" t="b">
        <f ca="1"/>
        <v>0</v>
      </c>
      <c r="E32" t="b">
        <f ca="1"/>
        <v>1</v>
      </c>
      <c r="F32" t="b">
        <f ca="1"/>
        <v>1</v>
      </c>
      <c r="H32" t="str">
        <f ca="1"/>
        <v>2021-06-40</v>
      </c>
      <c r="I32" t="b">
        <f ca="1"/>
        <v>0</v>
      </c>
      <c r="J32" t="b">
        <f ca="1"/>
        <v>0</v>
      </c>
      <c r="K32" t="b">
        <f ca="1"/>
        <v>0</v>
      </c>
      <c r="L32" t="b">
        <f ca="1"/>
        <v>0</v>
      </c>
      <c r="M32" s="33"/>
    </row>
    <row r="33" spans="2:13" x14ac:dyDescent="0.35">
      <c r="B33" t="str">
        <f ca="1"/>
        <v>2023-02-10T10:58:22.848+02:00</v>
      </c>
      <c r="C33" t="b">
        <f ca="1"/>
        <v>0</v>
      </c>
      <c r="D33" t="b">
        <f ca="1"/>
        <v>0</v>
      </c>
      <c r="E33" t="b">
        <f ca="1"/>
        <v>1</v>
      </c>
      <c r="F33" t="b">
        <f ca="1"/>
        <v>1</v>
      </c>
      <c r="H33" t="str">
        <f ca="1"/>
        <v>2021-06-29T30:15:20</v>
      </c>
      <c r="I33" t="b">
        <f ca="1"/>
        <v>0</v>
      </c>
      <c r="J33" t="b">
        <f ca="1"/>
        <v>0</v>
      </c>
      <c r="K33" t="b">
        <f ca="1"/>
        <v>0</v>
      </c>
      <c r="L33" t="b">
        <f ca="1"/>
        <v>0</v>
      </c>
      <c r="M33" s="33"/>
    </row>
    <row r="34" spans="2:13" x14ac:dyDescent="0.35">
      <c r="B34" t="str">
        <f ca="1"/>
        <v>2023-09-10T04:49:48.520+03:00</v>
      </c>
      <c r="C34" t="b">
        <f ca="1"/>
        <v>0</v>
      </c>
      <c r="D34" t="b">
        <f ca="1"/>
        <v>0</v>
      </c>
      <c r="E34" t="b">
        <f ca="1"/>
        <v>1</v>
      </c>
      <c r="F34" t="b">
        <f ca="1"/>
        <v>1</v>
      </c>
      <c r="H34" t="str">
        <f ca="1"/>
        <v>2021-06-29T20:60:20</v>
      </c>
      <c r="I34" t="b">
        <f ca="1"/>
        <v>0</v>
      </c>
      <c r="J34" t="b">
        <f ca="1"/>
        <v>0</v>
      </c>
      <c r="K34" t="b">
        <f ca="1"/>
        <v>0</v>
      </c>
      <c r="L34" t="b">
        <f ca="1"/>
        <v>0</v>
      </c>
      <c r="M34" s="33"/>
    </row>
    <row r="35" spans="2:13" x14ac:dyDescent="0.35">
      <c r="B35" t="str">
        <f ca="1"/>
        <v>2023-01-21T04:19:39.829+03:30</v>
      </c>
      <c r="C35" t="b">
        <f ca="1"/>
        <v>0</v>
      </c>
      <c r="D35" t="b">
        <f ca="1"/>
        <v>0</v>
      </c>
      <c r="E35" t="b">
        <f ca="1"/>
        <v>1</v>
      </c>
      <c r="F35" t="b">
        <f ca="1"/>
        <v>1</v>
      </c>
      <c r="H35" t="str">
        <f ca="1"/>
        <v>2021-06-29T:20:59:60</v>
      </c>
      <c r="I35" t="b">
        <f ca="1"/>
        <v>0</v>
      </c>
      <c r="J35" t="b">
        <f ca="1"/>
        <v>0</v>
      </c>
      <c r="K35" t="b">
        <f ca="1"/>
        <v>0</v>
      </c>
      <c r="L35" t="b">
        <f ca="1"/>
        <v>0</v>
      </c>
      <c r="M35" s="33"/>
    </row>
    <row r="36" spans="2:13" x14ac:dyDescent="0.35">
      <c r="B36" t="str">
        <f ca="1"/>
        <v>2023-12-21T23:53:44.094+04:00</v>
      </c>
      <c r="C36" t="b">
        <f ca="1"/>
        <v>0</v>
      </c>
      <c r="D36" t="b">
        <f ca="1"/>
        <v>0</v>
      </c>
      <c r="E36" t="b">
        <f ca="1"/>
        <v>1</v>
      </c>
      <c r="F36" t="b">
        <f ca="1"/>
        <v>1</v>
      </c>
      <c r="H36" t="str">
        <f ca="1"/>
        <v>x021-06-29T17:58:23.492-12:00</v>
      </c>
      <c r="I36" t="b">
        <f ca="1"/>
        <v>0</v>
      </c>
      <c r="J36" t="b">
        <f ca="1"/>
        <v>0</v>
      </c>
      <c r="K36" t="b">
        <f ca="1"/>
        <v>0</v>
      </c>
      <c r="L36" t="b">
        <f ca="1"/>
        <v>0</v>
      </c>
      <c r="M36" s="33"/>
    </row>
    <row r="37" spans="2:13" x14ac:dyDescent="0.35">
      <c r="B37" t="str">
        <f ca="1"/>
        <v>2022-09-23T14:54:38.795+04:30</v>
      </c>
      <c r="C37" t="b">
        <f ca="1"/>
        <v>0</v>
      </c>
      <c r="D37" t="b">
        <f ca="1"/>
        <v>0</v>
      </c>
      <c r="E37" t="b">
        <f ca="1"/>
        <v>1</v>
      </c>
      <c r="F37" t="b">
        <f ca="1"/>
        <v>1</v>
      </c>
      <c r="H37" t="str">
        <f ca="1"/>
        <v>2x21-06-29T17:58:23.492-12:00</v>
      </c>
      <c r="I37" t="b">
        <f ca="1"/>
        <v>0</v>
      </c>
      <c r="J37" t="b">
        <f ca="1"/>
        <v>0</v>
      </c>
      <c r="K37" t="b">
        <f ca="1"/>
        <v>0</v>
      </c>
      <c r="L37" t="b">
        <f ca="1"/>
        <v>0</v>
      </c>
      <c r="M37" s="33"/>
    </row>
    <row r="38" spans="2:13" x14ac:dyDescent="0.35">
      <c r="B38" t="str">
        <f ca="1"/>
        <v>2024-02-04T07:45:08.056+05:00</v>
      </c>
      <c r="C38" t="b">
        <f ca="1"/>
        <v>0</v>
      </c>
      <c r="D38" t="b">
        <f ca="1"/>
        <v>0</v>
      </c>
      <c r="E38" t="b">
        <f ca="1"/>
        <v>1</v>
      </c>
      <c r="F38" t="b">
        <f ca="1"/>
        <v>1</v>
      </c>
      <c r="H38" t="str">
        <f ca="1"/>
        <v>20x1-06-29T17:58:23.492-12:00</v>
      </c>
      <c r="I38" t="b">
        <f ca="1"/>
        <v>0</v>
      </c>
      <c r="J38" t="b">
        <f ca="1"/>
        <v>0</v>
      </c>
      <c r="K38" t="b">
        <f ca="1"/>
        <v>0</v>
      </c>
      <c r="L38" t="b">
        <f ca="1"/>
        <v>0</v>
      </c>
      <c r="M38" s="33"/>
    </row>
    <row r="39" spans="2:13" x14ac:dyDescent="0.35">
      <c r="B39" t="str">
        <f ca="1"/>
        <v>2022-02-13T05:14:55.673+05:30</v>
      </c>
      <c r="C39" t="b">
        <f ca="1"/>
        <v>0</v>
      </c>
      <c r="D39" t="b">
        <f ca="1"/>
        <v>0</v>
      </c>
      <c r="E39" t="b">
        <f ca="1"/>
        <v>1</v>
      </c>
      <c r="F39" t="b">
        <f ca="1"/>
        <v>1</v>
      </c>
      <c r="H39" t="str">
        <f ca="1"/>
        <v>202x-06-29T17:58:23.492-12:00</v>
      </c>
      <c r="I39" t="b">
        <f ca="1"/>
        <v>0</v>
      </c>
      <c r="J39" t="b">
        <f ca="1"/>
        <v>0</v>
      </c>
      <c r="K39" t="b">
        <f ca="1"/>
        <v>0</v>
      </c>
      <c r="L39" t="b">
        <f ca="1"/>
        <v>0</v>
      </c>
      <c r="M39" s="33"/>
    </row>
    <row r="40" spans="2:13" x14ac:dyDescent="0.35">
      <c r="B40" t="str">
        <f ca="1"/>
        <v>2023-02-09T22:42:26.934+05:45</v>
      </c>
      <c r="C40" t="b">
        <f ca="1"/>
        <v>0</v>
      </c>
      <c r="D40" t="b">
        <f ca="1"/>
        <v>0</v>
      </c>
      <c r="E40" t="b">
        <f ca="1"/>
        <v>1</v>
      </c>
      <c r="F40" t="b">
        <f ca="1"/>
        <v>1</v>
      </c>
      <c r="H40" t="str">
        <f ca="1"/>
        <v>2021x06-29T17:58:23.492-12:00</v>
      </c>
      <c r="I40" t="b">
        <f ca="1"/>
        <v>0</v>
      </c>
      <c r="J40" t="b">
        <f ca="1"/>
        <v>0</v>
      </c>
      <c r="K40" t="b">
        <f ca="1"/>
        <v>0</v>
      </c>
      <c r="L40" t="b">
        <f ca="1"/>
        <v>0</v>
      </c>
      <c r="M40" s="33"/>
    </row>
    <row r="41" spans="2:13" x14ac:dyDescent="0.35">
      <c r="B41" t="str">
        <f ca="1"/>
        <v>2021-11-28T14:02:33.680+06:00</v>
      </c>
      <c r="C41" t="b">
        <f ca="1"/>
        <v>0</v>
      </c>
      <c r="D41" t="b">
        <f ca="1"/>
        <v>0</v>
      </c>
      <c r="E41" t="b">
        <f ca="1"/>
        <v>1</v>
      </c>
      <c r="F41" t="b">
        <f ca="1"/>
        <v>1</v>
      </c>
      <c r="H41" t="str">
        <f ca="1"/>
        <v>2021-x6-29T17:58:23.492-12:00</v>
      </c>
      <c r="I41" t="b">
        <f ca="1"/>
        <v>0</v>
      </c>
      <c r="J41" t="b">
        <f ca="1"/>
        <v>0</v>
      </c>
      <c r="K41" t="b">
        <f ca="1"/>
        <v>0</v>
      </c>
      <c r="L41" t="b">
        <f ca="1"/>
        <v>0</v>
      </c>
      <c r="M41" s="33"/>
    </row>
    <row r="42" spans="2:13" x14ac:dyDescent="0.35">
      <c r="B42" t="str">
        <f ca="1"/>
        <v>2022-03-06T02:37:14.609+06:30</v>
      </c>
      <c r="C42" t="b">
        <f ca="1"/>
        <v>0</v>
      </c>
      <c r="D42" t="b">
        <f ca="1"/>
        <v>0</v>
      </c>
      <c r="E42" t="b">
        <f ca="1"/>
        <v>1</v>
      </c>
      <c r="F42" t="b">
        <f ca="1"/>
        <v>1</v>
      </c>
      <c r="H42" t="str">
        <f ca="1"/>
        <v>2021-0x-29T17:58:23.492-12:00</v>
      </c>
      <c r="I42" t="b">
        <f ca="1"/>
        <v>0</v>
      </c>
      <c r="J42" t="b">
        <f ca="1"/>
        <v>0</v>
      </c>
      <c r="K42" t="b">
        <f ca="1"/>
        <v>0</v>
      </c>
      <c r="L42" t="b">
        <f ca="1"/>
        <v>0</v>
      </c>
      <c r="M42" s="33"/>
    </row>
    <row r="43" spans="2:13" x14ac:dyDescent="0.35">
      <c r="B43" t="str">
        <f ca="1"/>
        <v>2022-05-18T13:26:59.269+07:00</v>
      </c>
      <c r="C43" t="b">
        <f ca="1"/>
        <v>0</v>
      </c>
      <c r="D43" t="b">
        <f ca="1"/>
        <v>0</v>
      </c>
      <c r="E43" t="b">
        <f ca="1"/>
        <v>1</v>
      </c>
      <c r="F43" t="b">
        <f ca="1"/>
        <v>1</v>
      </c>
      <c r="H43" t="str">
        <f ca="1"/>
        <v>2021-06x29T17:58:23.492-12:00</v>
      </c>
      <c r="I43" t="b">
        <f ca="1"/>
        <v>0</v>
      </c>
      <c r="J43" t="b">
        <f ca="1"/>
        <v>0</v>
      </c>
      <c r="K43" t="b">
        <f ca="1"/>
        <v>0</v>
      </c>
      <c r="L43" t="b">
        <f ca="1"/>
        <v>0</v>
      </c>
      <c r="M43" s="33"/>
    </row>
    <row r="44" spans="2:13" x14ac:dyDescent="0.35">
      <c r="B44" t="str">
        <f ca="1"/>
        <v>2023-10-12T03:41:20.854+08:00</v>
      </c>
      <c r="C44" t="b">
        <f ca="1"/>
        <v>0</v>
      </c>
      <c r="D44" t="b">
        <f ca="1"/>
        <v>0</v>
      </c>
      <c r="E44" t="b">
        <f ca="1"/>
        <v>1</v>
      </c>
      <c r="F44" t="b">
        <f ca="1"/>
        <v>1</v>
      </c>
      <c r="H44" t="str">
        <f ca="1"/>
        <v>2021-06-x9T17:58:23.492-12:00</v>
      </c>
      <c r="I44" t="b">
        <f ca="1"/>
        <v>0</v>
      </c>
      <c r="J44" t="b">
        <f ca="1"/>
        <v>0</v>
      </c>
      <c r="K44" t="b">
        <f ca="1"/>
        <v>0</v>
      </c>
      <c r="L44" t="b">
        <f ca="1"/>
        <v>0</v>
      </c>
      <c r="M44" s="33"/>
    </row>
    <row r="45" spans="2:13" x14ac:dyDescent="0.35">
      <c r="B45" t="str">
        <f ca="1"/>
        <v>2022-10-23T20:13:06.354+08:45</v>
      </c>
      <c r="C45" t="b">
        <f ca="1"/>
        <v>0</v>
      </c>
      <c r="D45" t="b">
        <f ca="1"/>
        <v>0</v>
      </c>
      <c r="E45" t="b">
        <f ca="1"/>
        <v>1</v>
      </c>
      <c r="F45" t="b">
        <f ca="1"/>
        <v>1</v>
      </c>
      <c r="H45" t="str">
        <f ca="1"/>
        <v>2021-06-2xT17:58:23.492-12:00</v>
      </c>
      <c r="I45" t="b">
        <f ca="1"/>
        <v>0</v>
      </c>
      <c r="J45" t="b">
        <f ca="1"/>
        <v>0</v>
      </c>
      <c r="K45" t="b">
        <f ca="1"/>
        <v>0</v>
      </c>
      <c r="L45" t="b">
        <f ca="1"/>
        <v>0</v>
      </c>
      <c r="M45" s="33"/>
    </row>
    <row r="46" spans="2:13" x14ac:dyDescent="0.35">
      <c r="B46" t="str">
        <f ca="1"/>
        <v>2022-06-23T21:54:01.766+09:00</v>
      </c>
      <c r="C46" t="b">
        <f ca="1"/>
        <v>0</v>
      </c>
      <c r="D46" t="b">
        <f ca="1"/>
        <v>0</v>
      </c>
      <c r="E46" t="b">
        <f ca="1"/>
        <v>1</v>
      </c>
      <c r="F46" t="b">
        <f ca="1"/>
        <v>1</v>
      </c>
      <c r="H46" t="str">
        <f ca="1"/>
        <v>2021-06-29x17:58:23.492-12:00</v>
      </c>
      <c r="I46" t="b">
        <f ca="1"/>
        <v>0</v>
      </c>
      <c r="J46" t="b">
        <f ca="1"/>
        <v>0</v>
      </c>
      <c r="K46" t="b">
        <f ca="1"/>
        <v>0</v>
      </c>
      <c r="L46" t="b">
        <f ca="1"/>
        <v>0</v>
      </c>
      <c r="M46" s="33"/>
    </row>
    <row r="47" spans="2:13" x14ac:dyDescent="0.35">
      <c r="B47" t="str">
        <f ca="1"/>
        <v>2022-08-10T23:10:35.889+09:30</v>
      </c>
      <c r="C47" t="b">
        <f ca="1"/>
        <v>0</v>
      </c>
      <c r="D47" t="b">
        <f ca="1"/>
        <v>0</v>
      </c>
      <c r="E47" t="b">
        <f ca="1"/>
        <v>1</v>
      </c>
      <c r="F47" t="b">
        <f ca="1"/>
        <v>1</v>
      </c>
      <c r="H47" t="str">
        <f ca="1"/>
        <v>2021-06-29Tx7:58:23.492-12:00</v>
      </c>
      <c r="I47" t="b">
        <f ca="1"/>
        <v>0</v>
      </c>
      <c r="J47" t="b">
        <f ca="1"/>
        <v>0</v>
      </c>
      <c r="K47" t="b">
        <f ca="1"/>
        <v>0</v>
      </c>
      <c r="L47" t="b">
        <f ca="1"/>
        <v>0</v>
      </c>
      <c r="M47" s="33"/>
    </row>
    <row r="48" spans="2:13" x14ac:dyDescent="0.35">
      <c r="B48" t="str">
        <f ca="1"/>
        <v>2021-10-08T09:53:25.098+10:00</v>
      </c>
      <c r="C48" t="b">
        <f ca="1"/>
        <v>0</v>
      </c>
      <c r="D48" t="b">
        <f ca="1"/>
        <v>0</v>
      </c>
      <c r="E48" t="b">
        <f ca="1"/>
        <v>1</v>
      </c>
      <c r="F48" t="b">
        <f ca="1"/>
        <v>1</v>
      </c>
      <c r="H48" t="str">
        <f ca="1"/>
        <v>2021-06-29T1x:58:23.492-12:00</v>
      </c>
      <c r="I48" t="b">
        <f ca="1"/>
        <v>0</v>
      </c>
      <c r="J48" t="b">
        <f ca="1"/>
        <v>0</v>
      </c>
      <c r="K48" t="b">
        <f ca="1"/>
        <v>0</v>
      </c>
      <c r="L48" t="b">
        <f ca="1"/>
        <v>0</v>
      </c>
      <c r="M48" s="33"/>
    </row>
    <row r="49" spans="2:13" x14ac:dyDescent="0.35">
      <c r="B49" t="str">
        <f ca="1"/>
        <v>2022-02-20T13:40:23.458+10:30</v>
      </c>
      <c r="C49" t="b">
        <f ca="1"/>
        <v>0</v>
      </c>
      <c r="D49" t="b">
        <f ca="1"/>
        <v>0</v>
      </c>
      <c r="E49" t="b">
        <f ca="1"/>
        <v>1</v>
      </c>
      <c r="F49" t="b">
        <f ca="1"/>
        <v>1</v>
      </c>
      <c r="H49" t="str">
        <f ca="1"/>
        <v>2021-06-29T17x58:23.492-12:00</v>
      </c>
      <c r="I49" t="b">
        <f ca="1"/>
        <v>0</v>
      </c>
      <c r="J49" t="b">
        <f ca="1"/>
        <v>0</v>
      </c>
      <c r="K49" t="b">
        <f ca="1"/>
        <v>0</v>
      </c>
      <c r="L49" t="b">
        <f ca="1"/>
        <v>0</v>
      </c>
      <c r="M49" s="33"/>
    </row>
    <row r="50" spans="2:13" x14ac:dyDescent="0.35">
      <c r="B50" t="str">
        <f ca="1"/>
        <v>2024-05-19T02:21:56.931+11:00</v>
      </c>
      <c r="C50" t="b">
        <f ca="1"/>
        <v>0</v>
      </c>
      <c r="D50" t="b">
        <f ca="1"/>
        <v>0</v>
      </c>
      <c r="E50" t="b">
        <f ca="1"/>
        <v>1</v>
      </c>
      <c r="F50" t="b">
        <f ca="1"/>
        <v>1</v>
      </c>
      <c r="H50" t="str">
        <f ca="1"/>
        <v>2021-06-29T17:x8:23.492-12:00</v>
      </c>
      <c r="I50" t="b">
        <f ca="1"/>
        <v>0</v>
      </c>
      <c r="J50" t="b">
        <f ca="1"/>
        <v>0</v>
      </c>
      <c r="K50" t="b">
        <f ca="1"/>
        <v>0</v>
      </c>
      <c r="L50" t="b">
        <f ca="1"/>
        <v>0</v>
      </c>
      <c r="M50" s="33"/>
    </row>
    <row r="51" spans="2:13" x14ac:dyDescent="0.35">
      <c r="B51" t="str">
        <f ca="1"/>
        <v>2023-05-09T06:39:45.156+12:00</v>
      </c>
      <c r="C51" t="b">
        <f ca="1"/>
        <v>0</v>
      </c>
      <c r="D51" t="b">
        <f ca="1"/>
        <v>0</v>
      </c>
      <c r="E51" t="b">
        <f ca="1"/>
        <v>1</v>
      </c>
      <c r="F51" t="b">
        <f ca="1"/>
        <v>1</v>
      </c>
      <c r="H51" t="str">
        <f ca="1"/>
        <v>2021-06-29T17:5x:23.492-12:00</v>
      </c>
      <c r="I51" t="b">
        <f ca="1"/>
        <v>0</v>
      </c>
      <c r="J51" t="b">
        <f ca="1"/>
        <v>0</v>
      </c>
      <c r="K51" t="b">
        <f ca="1"/>
        <v>0</v>
      </c>
      <c r="L51" t="b">
        <f ca="1"/>
        <v>0</v>
      </c>
      <c r="M51" s="33"/>
    </row>
    <row r="52" spans="2:13" x14ac:dyDescent="0.35">
      <c r="B52" t="str">
        <f ca="1"/>
        <v>2024-02-17T15:28:28.148+12:45</v>
      </c>
      <c r="C52" t="b">
        <f ca="1"/>
        <v>0</v>
      </c>
      <c r="D52" t="b">
        <f ca="1"/>
        <v>0</v>
      </c>
      <c r="E52" t="b">
        <f ca="1"/>
        <v>1</v>
      </c>
      <c r="F52" t="b">
        <f ca="1"/>
        <v>1</v>
      </c>
      <c r="H52" t="str">
        <f ca="1"/>
        <v>2021-06-29T17:58x23.492-12:00</v>
      </c>
      <c r="I52" t="b">
        <f ca="1"/>
        <v>0</v>
      </c>
      <c r="J52" t="b">
        <f ca="1"/>
        <v>0</v>
      </c>
      <c r="K52" t="b">
        <f ca="1"/>
        <v>0</v>
      </c>
      <c r="L52" t="b">
        <f ca="1"/>
        <v>0</v>
      </c>
      <c r="M52" s="33"/>
    </row>
    <row r="53" spans="2:13" x14ac:dyDescent="0.35">
      <c r="B53" t="str">
        <f ca="1"/>
        <v>2023-05-10T03:28:07.276+13:00</v>
      </c>
      <c r="C53" t="b">
        <f ca="1"/>
        <v>0</v>
      </c>
      <c r="D53" t="b">
        <f ca="1"/>
        <v>0</v>
      </c>
      <c r="E53" t="b">
        <f ca="1"/>
        <v>1</v>
      </c>
      <c r="F53" t="b">
        <f ca="1"/>
        <v>1</v>
      </c>
      <c r="H53" t="str">
        <f ca="1"/>
        <v>2021-06-29T17:58:x3.492-12:00</v>
      </c>
      <c r="I53" t="b">
        <f ca="1"/>
        <v>0</v>
      </c>
      <c r="J53" t="b">
        <f ca="1"/>
        <v>0</v>
      </c>
      <c r="K53" t="b">
        <f ca="1"/>
        <v>0</v>
      </c>
      <c r="L53" t="b">
        <f ca="1"/>
        <v>0</v>
      </c>
      <c r="M53" s="33"/>
    </row>
    <row r="54" spans="2:13" x14ac:dyDescent="0.35">
      <c r="B54" t="str">
        <f ca="1"/>
        <v>2022-02-10T20:10:54.146+14:00</v>
      </c>
      <c r="C54" t="b">
        <f ca="1"/>
        <v>0</v>
      </c>
      <c r="D54" t="b">
        <f ca="1"/>
        <v>0</v>
      </c>
      <c r="E54" t="b">
        <f ca="1"/>
        <v>1</v>
      </c>
      <c r="F54" t="b">
        <f ca="1"/>
        <v>1</v>
      </c>
      <c r="H54" t="str">
        <f ca="1"/>
        <v>2021-06-29T17:58:2x.492-12:00</v>
      </c>
      <c r="I54" t="b">
        <f ca="1"/>
        <v>0</v>
      </c>
      <c r="J54" t="b">
        <f ca="1"/>
        <v>0</v>
      </c>
      <c r="K54" t="b">
        <f ca="1"/>
        <v>0</v>
      </c>
      <c r="L54" t="b">
        <f ca="1"/>
        <v>0</v>
      </c>
      <c r="M54" s="33"/>
    </row>
    <row r="55" spans="2:13" x14ac:dyDescent="0.35">
      <c r="B55" t="str">
        <f ca="1"/>
        <v>2021-09-26T22:52:42-12:00</v>
      </c>
      <c r="C55" t="b">
        <f ca="1"/>
        <v>0</v>
      </c>
      <c r="D55" t="b">
        <f ca="1"/>
        <v>0</v>
      </c>
      <c r="E55" t="b">
        <f ca="1"/>
        <v>1</v>
      </c>
      <c r="F55" t="b">
        <f ca="1"/>
        <v>1</v>
      </c>
      <c r="H55" t="str">
        <f ca="1"/>
        <v>2021-06-29T17:58:23x492-12:00</v>
      </c>
      <c r="I55" t="b">
        <f ca="1"/>
        <v>0</v>
      </c>
      <c r="J55" t="b">
        <f ca="1"/>
        <v>0</v>
      </c>
      <c r="K55" t="b">
        <f ca="1"/>
        <v>0</v>
      </c>
      <c r="L55" t="b">
        <f ca="1"/>
        <v>0</v>
      </c>
      <c r="M55" s="33"/>
    </row>
    <row r="56" spans="2:13" x14ac:dyDescent="0.35">
      <c r="B56" t="str">
        <f ca="1"/>
        <v>2022-03-19T14:23:37-11:00</v>
      </c>
      <c r="C56" t="b">
        <f ca="1"/>
        <v>0</v>
      </c>
      <c r="D56" t="b">
        <f ca="1"/>
        <v>0</v>
      </c>
      <c r="E56" t="b">
        <f ca="1"/>
        <v>1</v>
      </c>
      <c r="F56" t="b">
        <f ca="1"/>
        <v>1</v>
      </c>
      <c r="H56" t="str">
        <f ca="1"/>
        <v>2021-06-29T17:58:23.x92-12:00</v>
      </c>
      <c r="I56" t="b">
        <f ca="1"/>
        <v>0</v>
      </c>
      <c r="J56" t="b">
        <f ca="1"/>
        <v>0</v>
      </c>
      <c r="K56" t="b">
        <f ca="1"/>
        <v>0</v>
      </c>
      <c r="L56" t="b">
        <f ca="1"/>
        <v>0</v>
      </c>
      <c r="M56" s="33"/>
    </row>
    <row r="57" spans="2:13" x14ac:dyDescent="0.35">
      <c r="B57" t="str">
        <f ca="1"/>
        <v>2022-07-31T12:03:09-10:00</v>
      </c>
      <c r="C57" t="b">
        <f ca="1"/>
        <v>0</v>
      </c>
      <c r="D57" t="b">
        <f ca="1"/>
        <v>0</v>
      </c>
      <c r="E57" t="b">
        <f ca="1"/>
        <v>1</v>
      </c>
      <c r="F57" t="b">
        <f ca="1"/>
        <v>1</v>
      </c>
      <c r="H57" t="str">
        <f ca="1"/>
        <v>2021-06-29T17:58:23.4x2-12:00</v>
      </c>
      <c r="I57" t="b">
        <f ca="1"/>
        <v>0</v>
      </c>
      <c r="J57" t="b">
        <f ca="1"/>
        <v>0</v>
      </c>
      <c r="K57" t="b">
        <f ca="1"/>
        <v>0</v>
      </c>
      <c r="L57" t="b">
        <f ca="1"/>
        <v>0</v>
      </c>
      <c r="M57" s="33"/>
    </row>
    <row r="58" spans="2:13" x14ac:dyDescent="0.35">
      <c r="B58" t="str">
        <f ca="1"/>
        <v>2021-12-02T17:28:14-09:30</v>
      </c>
      <c r="C58" t="b">
        <f ca="1"/>
        <v>0</v>
      </c>
      <c r="D58" t="b">
        <f ca="1"/>
        <v>0</v>
      </c>
      <c r="E58" t="b">
        <f ca="1"/>
        <v>1</v>
      </c>
      <c r="F58" t="b">
        <f ca="1"/>
        <v>1</v>
      </c>
      <c r="H58" t="str">
        <f ca="1"/>
        <v>2021-06-29T17:58:23.49x-12:00</v>
      </c>
      <c r="I58" t="b">
        <f ca="1"/>
        <v>0</v>
      </c>
      <c r="J58" t="b">
        <f ca="1"/>
        <v>0</v>
      </c>
      <c r="K58" t="b">
        <f ca="1"/>
        <v>0</v>
      </c>
      <c r="L58" t="b">
        <f ca="1"/>
        <v>0</v>
      </c>
      <c r="M58" s="33"/>
    </row>
    <row r="59" spans="2:13" x14ac:dyDescent="0.35">
      <c r="B59" t="str">
        <f ca="1"/>
        <v>2021-10-02T15:51:18-09:00</v>
      </c>
      <c r="C59" t="b">
        <f ca="1"/>
        <v>0</v>
      </c>
      <c r="D59" t="b">
        <f ca="1"/>
        <v>0</v>
      </c>
      <c r="E59" t="b">
        <f ca="1"/>
        <v>1</v>
      </c>
      <c r="F59" t="b">
        <f ca="1"/>
        <v>1</v>
      </c>
      <c r="H59" t="str">
        <f ca="1"/>
        <v>2021-06-29T17:58:23.492x12:00</v>
      </c>
      <c r="I59" t="b">
        <f ca="1"/>
        <v>0</v>
      </c>
      <c r="J59" t="b">
        <f ca="1"/>
        <v>0</v>
      </c>
      <c r="K59" t="b">
        <f ca="1"/>
        <v>0</v>
      </c>
      <c r="L59" t="b">
        <f ca="1"/>
        <v>0</v>
      </c>
      <c r="M59" s="33"/>
    </row>
    <row r="60" spans="2:13" x14ac:dyDescent="0.35">
      <c r="B60" t="str">
        <f ca="1"/>
        <v>2024-01-22T19:42:48-08:00</v>
      </c>
      <c r="C60" t="b">
        <f ca="1"/>
        <v>0</v>
      </c>
      <c r="D60" t="b">
        <f ca="1"/>
        <v>0</v>
      </c>
      <c r="E60" t="b">
        <f ca="1"/>
        <v>1</v>
      </c>
      <c r="F60" t="b">
        <f ca="1"/>
        <v>1</v>
      </c>
      <c r="H60" t="str">
        <f ca="1"/>
        <v>2021-06-29T17:58:23.492-x2:00</v>
      </c>
      <c r="I60" t="b">
        <f ca="1"/>
        <v>0</v>
      </c>
      <c r="J60" t="b">
        <f ca="1"/>
        <v>0</v>
      </c>
      <c r="K60" t="b">
        <f ca="1"/>
        <v>0</v>
      </c>
      <c r="L60" t="b">
        <f ca="1"/>
        <v>0</v>
      </c>
      <c r="M60" s="33"/>
    </row>
    <row r="61" spans="2:13" x14ac:dyDescent="0.35">
      <c r="B61" t="str">
        <f ca="1"/>
        <v>2024-01-28T11:57:19-07:00</v>
      </c>
      <c r="C61" t="b">
        <f ca="1"/>
        <v>0</v>
      </c>
      <c r="D61" t="b">
        <f ca="1"/>
        <v>0</v>
      </c>
      <c r="E61" t="b">
        <f ca="1"/>
        <v>1</v>
      </c>
      <c r="F61" t="b">
        <f ca="1"/>
        <v>1</v>
      </c>
      <c r="H61" t="str">
        <f ca="1"/>
        <v>2021-06-29T17:58:23.492-1x:00</v>
      </c>
      <c r="I61" t="b">
        <f ca="1"/>
        <v>0</v>
      </c>
      <c r="J61" t="b">
        <f ca="1"/>
        <v>0</v>
      </c>
      <c r="K61" t="b">
        <f ca="1"/>
        <v>0</v>
      </c>
      <c r="L61" t="b">
        <f ca="1"/>
        <v>0</v>
      </c>
      <c r="M61" s="33"/>
    </row>
    <row r="62" spans="2:13" x14ac:dyDescent="0.35">
      <c r="B62" t="str">
        <f ca="1"/>
        <v>2024-02-25T17:06:49-06:00</v>
      </c>
      <c r="C62" t="b">
        <f ca="1"/>
        <v>0</v>
      </c>
      <c r="D62" t="b">
        <f ca="1"/>
        <v>0</v>
      </c>
      <c r="E62" t="b">
        <f ca="1"/>
        <v>1</v>
      </c>
      <c r="F62" t="b">
        <f ca="1"/>
        <v>1</v>
      </c>
      <c r="H62" t="str">
        <f ca="1"/>
        <v>2021-06-29T17:58:23.492-12x00</v>
      </c>
      <c r="I62" t="b">
        <f ca="1"/>
        <v>0</v>
      </c>
      <c r="J62" t="b">
        <f ca="1"/>
        <v>0</v>
      </c>
      <c r="K62" t="b">
        <f ca="1"/>
        <v>0</v>
      </c>
      <c r="L62" t="b">
        <f ca="1"/>
        <v>0</v>
      </c>
      <c r="M62" s="33"/>
    </row>
    <row r="63" spans="2:13" x14ac:dyDescent="0.35">
      <c r="B63" t="str">
        <f ca="1"/>
        <v>2024-04-09T11:35:26-05:00</v>
      </c>
      <c r="C63" t="b">
        <f ca="1"/>
        <v>0</v>
      </c>
      <c r="D63" t="b">
        <f ca="1"/>
        <v>0</v>
      </c>
      <c r="E63" t="b">
        <f ca="1"/>
        <v>1</v>
      </c>
      <c r="F63" t="b">
        <f ca="1"/>
        <v>1</v>
      </c>
      <c r="H63" t="str">
        <f ca="1"/>
        <v>2021-06-29T17:58:23.492-12:x0</v>
      </c>
      <c r="I63" t="b">
        <f ca="1"/>
        <v>0</v>
      </c>
      <c r="J63" t="b">
        <f ca="1"/>
        <v>0</v>
      </c>
      <c r="K63" t="b">
        <f ca="1"/>
        <v>0</v>
      </c>
      <c r="L63" t="b">
        <f ca="1"/>
        <v>0</v>
      </c>
      <c r="M63" s="33"/>
    </row>
    <row r="64" spans="2:13" x14ac:dyDescent="0.35">
      <c r="B64" t="str">
        <f ca="1"/>
        <v>2023-07-04T01:03:25-04:00</v>
      </c>
      <c r="C64" t="b">
        <f ca="1"/>
        <v>0</v>
      </c>
      <c r="D64" t="b">
        <f ca="1"/>
        <v>0</v>
      </c>
      <c r="E64" t="b">
        <f ca="1"/>
        <v>1</v>
      </c>
      <c r="F64" t="b">
        <f ca="1"/>
        <v>1</v>
      </c>
      <c r="H64" t="str">
        <f ca="1"/>
        <v>2021-06-29T17:58:23.492-12:0x</v>
      </c>
      <c r="I64" t="b">
        <f ca="1"/>
        <v>0</v>
      </c>
      <c r="J64" t="b">
        <f ca="1"/>
        <v>0</v>
      </c>
      <c r="K64" t="b">
        <f ca="1"/>
        <v>0</v>
      </c>
      <c r="L64" t="b">
        <f ca="1"/>
        <v>0</v>
      </c>
      <c r="M64" s="33"/>
    </row>
    <row r="65" spans="2:13" x14ac:dyDescent="0.35">
      <c r="B65" t="str">
        <f ca="1"/>
        <v>2024-03-11T13:12:44-03:30</v>
      </c>
      <c r="C65" t="b">
        <f ca="1"/>
        <v>0</v>
      </c>
      <c r="D65" t="b">
        <f ca="1"/>
        <v>0</v>
      </c>
      <c r="E65" t="b">
        <f ca="1"/>
        <v>1</v>
      </c>
      <c r="F65" t="b">
        <f ca="1"/>
        <v>1</v>
      </c>
      <c r="H65" t="str">
        <f ca="1"/>
        <v>x024-05-10T05:24:27.917Z</v>
      </c>
      <c r="I65" t="b">
        <f ca="1"/>
        <v>0</v>
      </c>
      <c r="J65" t="b">
        <f ca="1"/>
        <v>0</v>
      </c>
      <c r="K65" t="b">
        <f ca="1"/>
        <v>0</v>
      </c>
      <c r="L65" t="b">
        <f ca="1"/>
        <v>0</v>
      </c>
      <c r="M65" s="33"/>
    </row>
    <row r="66" spans="2:13" x14ac:dyDescent="0.35">
      <c r="B66" t="str">
        <f ca="1"/>
        <v>2022-10-09T23:35:28-03:00</v>
      </c>
      <c r="C66" t="b">
        <f ca="1"/>
        <v>0</v>
      </c>
      <c r="D66" t="b">
        <f ca="1"/>
        <v>0</v>
      </c>
      <c r="E66" t="b">
        <f ca="1"/>
        <v>1</v>
      </c>
      <c r="F66" t="b">
        <f ca="1"/>
        <v>1</v>
      </c>
      <c r="H66" t="str">
        <f ca="1"/>
        <v>2x24-05-10T05:24:27.917Z</v>
      </c>
      <c r="I66" t="b">
        <f ca="1"/>
        <v>0</v>
      </c>
      <c r="J66" t="b">
        <f ca="1"/>
        <v>0</v>
      </c>
      <c r="K66" t="b">
        <f ca="1"/>
        <v>0</v>
      </c>
      <c r="L66" t="b">
        <f ca="1"/>
        <v>0</v>
      </c>
      <c r="M66" s="33"/>
    </row>
    <row r="67" spans="2:13" x14ac:dyDescent="0.35">
      <c r="B67" t="str">
        <f ca="1"/>
        <v>2022-06-10T03:18:48-02:00</v>
      </c>
      <c r="C67" t="b">
        <f ca="1"/>
        <v>0</v>
      </c>
      <c r="D67" t="b">
        <f ca="1"/>
        <v>0</v>
      </c>
      <c r="E67" t="b">
        <f ca="1"/>
        <v>1</v>
      </c>
      <c r="F67" t="b">
        <f ca="1"/>
        <v>1</v>
      </c>
      <c r="H67" t="str">
        <f ca="1"/>
        <v>20x4-05-10T05:24:27.917Z</v>
      </c>
      <c r="I67" t="b">
        <f ca="1"/>
        <v>0</v>
      </c>
      <c r="J67" t="b">
        <f ca="1"/>
        <v>0</v>
      </c>
      <c r="K67" t="b">
        <f ca="1"/>
        <v>0</v>
      </c>
      <c r="L67" t="b">
        <f ca="1"/>
        <v>0</v>
      </c>
      <c r="M67" s="33"/>
    </row>
    <row r="68" spans="2:13" x14ac:dyDescent="0.35">
      <c r="B68" t="str">
        <f ca="1"/>
        <v>2022-08-22T00:06:54-01:00</v>
      </c>
      <c r="C68" t="b">
        <f ca="1"/>
        <v>0</v>
      </c>
      <c r="D68" t="b">
        <f ca="1"/>
        <v>0</v>
      </c>
      <c r="E68" t="b">
        <f ca="1"/>
        <v>1</v>
      </c>
      <c r="F68" t="b">
        <f ca="1"/>
        <v>1</v>
      </c>
      <c r="H68" t="str">
        <f ca="1"/>
        <v>202x-05-10T05:24:27.917Z</v>
      </c>
      <c r="I68" t="b">
        <f ca="1"/>
        <v>0</v>
      </c>
      <c r="J68" t="b">
        <f ca="1"/>
        <v>0</v>
      </c>
      <c r="K68" t="b">
        <f ca="1"/>
        <v>0</v>
      </c>
      <c r="L68" t="b">
        <f ca="1"/>
        <v>0</v>
      </c>
      <c r="M68" s="33"/>
    </row>
    <row r="69" spans="2:13" x14ac:dyDescent="0.35">
      <c r="B69" t="str">
        <f ca="1"/>
        <v>2023-03-08T06:29:28Z</v>
      </c>
      <c r="C69" t="b">
        <f ca="1"/>
        <v>0</v>
      </c>
      <c r="D69" t="b">
        <f ca="1"/>
        <v>0</v>
      </c>
      <c r="E69" t="b">
        <f ca="1"/>
        <v>1</v>
      </c>
      <c r="F69" t="b">
        <f ca="1"/>
        <v>1</v>
      </c>
      <c r="H69" t="str">
        <f ca="1"/>
        <v>2024x05-10T05:24:27.917Z</v>
      </c>
      <c r="I69" t="b">
        <f ca="1"/>
        <v>0</v>
      </c>
      <c r="J69" t="b">
        <f ca="1"/>
        <v>0</v>
      </c>
      <c r="K69" t="b">
        <f ca="1"/>
        <v>0</v>
      </c>
      <c r="L69" t="b">
        <f ca="1"/>
        <v>0</v>
      </c>
      <c r="M69" s="33"/>
    </row>
    <row r="70" spans="2:13" x14ac:dyDescent="0.35">
      <c r="B70" t="str">
        <f ca="1"/>
        <v>2024-02-21T02:02:59+01:00</v>
      </c>
      <c r="C70" t="b">
        <f ca="1"/>
        <v>0</v>
      </c>
      <c r="D70" t="b">
        <f ca="1"/>
        <v>0</v>
      </c>
      <c r="E70" t="b">
        <f ca="1"/>
        <v>1</v>
      </c>
      <c r="F70" t="b">
        <f ca="1"/>
        <v>1</v>
      </c>
      <c r="H70" t="str">
        <f ca="1"/>
        <v>2024-x5-10T05:24:27.917Z</v>
      </c>
      <c r="I70" t="b">
        <f ca="1"/>
        <v>0</v>
      </c>
      <c r="J70" t="b">
        <f ca="1"/>
        <v>0</v>
      </c>
      <c r="K70" t="b">
        <f ca="1"/>
        <v>0</v>
      </c>
      <c r="L70" t="b">
        <f ca="1"/>
        <v>0</v>
      </c>
      <c r="M70" s="33"/>
    </row>
    <row r="71" spans="2:13" x14ac:dyDescent="0.35">
      <c r="B71" t="str">
        <f ca="1"/>
        <v>2023-04-24T05:25:16+02:00</v>
      </c>
      <c r="C71" t="b">
        <f ca="1"/>
        <v>0</v>
      </c>
      <c r="D71" t="b">
        <f ca="1"/>
        <v>0</v>
      </c>
      <c r="E71" t="b">
        <f ca="1"/>
        <v>1</v>
      </c>
      <c r="F71" t="b">
        <f ca="1"/>
        <v>1</v>
      </c>
      <c r="H71" t="str">
        <f ca="1"/>
        <v>2024-0x-10T05:24:27.917Z</v>
      </c>
      <c r="I71" t="b">
        <f ca="1"/>
        <v>0</v>
      </c>
      <c r="J71" t="b">
        <f ca="1"/>
        <v>0</v>
      </c>
      <c r="K71" t="b">
        <f ca="1"/>
        <v>0</v>
      </c>
      <c r="L71" t="b">
        <f ca="1"/>
        <v>0</v>
      </c>
      <c r="M71" s="33"/>
    </row>
    <row r="72" spans="2:13" x14ac:dyDescent="0.35">
      <c r="B72" t="str">
        <f ca="1"/>
        <v>2023-12-04T11:29:18+03:00</v>
      </c>
      <c r="C72" t="b">
        <f ca="1"/>
        <v>0</v>
      </c>
      <c r="D72" t="b">
        <f ca="1"/>
        <v>0</v>
      </c>
      <c r="E72" t="b">
        <f ca="1"/>
        <v>1</v>
      </c>
      <c r="F72" t="b">
        <f ca="1"/>
        <v>1</v>
      </c>
      <c r="H72" t="str">
        <f ca="1"/>
        <v>2024-05x10T05:24:27.917Z</v>
      </c>
      <c r="I72" t="b">
        <f ca="1"/>
        <v>0</v>
      </c>
      <c r="J72" t="b">
        <f ca="1"/>
        <v>0</v>
      </c>
      <c r="K72" t="b">
        <f ca="1"/>
        <v>0</v>
      </c>
      <c r="L72" t="b">
        <f ca="1"/>
        <v>0</v>
      </c>
      <c r="M72" s="33"/>
    </row>
    <row r="73" spans="2:13" x14ac:dyDescent="0.35">
      <c r="B73" t="str">
        <f ca="1"/>
        <v>2023-09-18T10:16:43+03:30</v>
      </c>
      <c r="C73" t="b">
        <f ca="1"/>
        <v>0</v>
      </c>
      <c r="D73" t="b">
        <f ca="1"/>
        <v>0</v>
      </c>
      <c r="E73" t="b">
        <f ca="1"/>
        <v>1</v>
      </c>
      <c r="F73" t="b">
        <f ca="1"/>
        <v>1</v>
      </c>
      <c r="H73" t="str">
        <f ca="1"/>
        <v>2024-05-x0T05:24:27.917Z</v>
      </c>
      <c r="I73" t="b">
        <f ca="1"/>
        <v>0</v>
      </c>
      <c r="J73" t="b">
        <f ca="1"/>
        <v>0</v>
      </c>
      <c r="K73" t="b">
        <f ca="1"/>
        <v>0</v>
      </c>
      <c r="L73" t="b">
        <f ca="1"/>
        <v>0</v>
      </c>
      <c r="M73" s="33"/>
    </row>
    <row r="74" spans="2:13" x14ac:dyDescent="0.35">
      <c r="B74" t="str">
        <f ca="1"/>
        <v>2024-01-04T04:57:34+04:00</v>
      </c>
      <c r="C74" t="b">
        <f ca="1"/>
        <v>0</v>
      </c>
      <c r="D74" t="b">
        <f ca="1"/>
        <v>0</v>
      </c>
      <c r="E74" t="b">
        <f ca="1"/>
        <v>1</v>
      </c>
      <c r="F74" t="b">
        <f ca="1"/>
        <v>1</v>
      </c>
      <c r="H74" t="str">
        <f ca="1"/>
        <v>2024-05-1xT05:24:27.917Z</v>
      </c>
      <c r="I74" t="b">
        <f ca="1"/>
        <v>0</v>
      </c>
      <c r="J74" t="b">
        <f ca="1"/>
        <v>0</v>
      </c>
      <c r="K74" t="b">
        <f ca="1"/>
        <v>0</v>
      </c>
      <c r="L74" t="b">
        <f ca="1"/>
        <v>0</v>
      </c>
      <c r="M74" s="33"/>
    </row>
    <row r="75" spans="2:13" x14ac:dyDescent="0.35">
      <c r="B75" t="str">
        <f ca="1"/>
        <v>2022-11-10T09:10:08+04:30</v>
      </c>
      <c r="C75" t="b">
        <f ca="1"/>
        <v>0</v>
      </c>
      <c r="D75" t="b">
        <f ca="1"/>
        <v>0</v>
      </c>
      <c r="E75" t="b">
        <f ca="1"/>
        <v>1</v>
      </c>
      <c r="F75" t="b">
        <f ca="1"/>
        <v>1</v>
      </c>
      <c r="H75" t="str">
        <f ca="1"/>
        <v>2024-05-10x05:24:27.917Z</v>
      </c>
      <c r="I75" t="b">
        <f ca="1"/>
        <v>0</v>
      </c>
      <c r="J75" t="b">
        <f ca="1"/>
        <v>0</v>
      </c>
      <c r="K75" t="b">
        <f ca="1"/>
        <v>0</v>
      </c>
      <c r="L75" t="b">
        <f ca="1"/>
        <v>0</v>
      </c>
      <c r="M75" s="33"/>
    </row>
    <row r="76" spans="2:13" x14ac:dyDescent="0.35">
      <c r="B76" t="str">
        <f ca="1"/>
        <v>2022-03-25T04:35:17+05:00</v>
      </c>
      <c r="C76" t="b">
        <f ca="1"/>
        <v>0</v>
      </c>
      <c r="D76" t="b">
        <f ca="1"/>
        <v>0</v>
      </c>
      <c r="E76" t="b">
        <f ca="1"/>
        <v>1</v>
      </c>
      <c r="F76" t="b">
        <f ca="1"/>
        <v>1</v>
      </c>
      <c r="H76" t="str">
        <f ca="1"/>
        <v>2024-05-10Tx5:24:27.917Z</v>
      </c>
      <c r="I76" t="b">
        <f ca="1"/>
        <v>0</v>
      </c>
      <c r="J76" t="b">
        <f ca="1"/>
        <v>0</v>
      </c>
      <c r="K76" t="b">
        <f ca="1"/>
        <v>0</v>
      </c>
      <c r="L76" t="b">
        <f ca="1"/>
        <v>0</v>
      </c>
      <c r="M76" s="33"/>
    </row>
    <row r="77" spans="2:13" x14ac:dyDescent="0.35">
      <c r="B77" t="str">
        <f ca="1"/>
        <v>2022-01-16T09:57:34+05:30</v>
      </c>
      <c r="C77" t="b">
        <f ca="1"/>
        <v>0</v>
      </c>
      <c r="D77" t="b">
        <f ca="1"/>
        <v>0</v>
      </c>
      <c r="E77" t="b">
        <f ca="1"/>
        <v>1</v>
      </c>
      <c r="F77" t="b">
        <f ca="1"/>
        <v>1</v>
      </c>
      <c r="H77" t="str">
        <f ca="1"/>
        <v>2024-05-10T0x:24:27.917Z</v>
      </c>
      <c r="I77" t="b">
        <f ca="1"/>
        <v>0</v>
      </c>
      <c r="J77" t="b">
        <f ca="1"/>
        <v>0</v>
      </c>
      <c r="K77" t="b">
        <f ca="1"/>
        <v>0</v>
      </c>
      <c r="L77" t="b">
        <f ca="1"/>
        <v>0</v>
      </c>
      <c r="M77" s="33"/>
    </row>
    <row r="78" spans="2:13" x14ac:dyDescent="0.35">
      <c r="B78" t="str">
        <f ca="1"/>
        <v>2022-11-18T03:23:39+05:45</v>
      </c>
      <c r="C78" t="b">
        <f ca="1"/>
        <v>0</v>
      </c>
      <c r="D78" t="b">
        <f ca="1"/>
        <v>0</v>
      </c>
      <c r="E78" t="b">
        <f ca="1"/>
        <v>1</v>
      </c>
      <c r="F78" t="b">
        <f ca="1"/>
        <v>1</v>
      </c>
      <c r="H78" t="str">
        <f ca="1"/>
        <v>2024-05-10T05x24:27.917Z</v>
      </c>
      <c r="I78" t="b">
        <f ca="1"/>
        <v>0</v>
      </c>
      <c r="J78" t="b">
        <f ca="1"/>
        <v>0</v>
      </c>
      <c r="K78" t="b">
        <f ca="1"/>
        <v>0</v>
      </c>
      <c r="L78" t="b">
        <f ca="1"/>
        <v>0</v>
      </c>
      <c r="M78" s="33"/>
    </row>
    <row r="79" spans="2:13" x14ac:dyDescent="0.35">
      <c r="B79" t="str">
        <f ca="1"/>
        <v>2023-10-28T13:53:34+06:00</v>
      </c>
      <c r="C79" t="b">
        <f ca="1"/>
        <v>0</v>
      </c>
      <c r="D79" t="b">
        <f ca="1"/>
        <v>0</v>
      </c>
      <c r="E79" t="b">
        <f ca="1"/>
        <v>1</v>
      </c>
      <c r="F79" t="b">
        <f ca="1"/>
        <v>1</v>
      </c>
      <c r="H79" t="str">
        <f ca="1"/>
        <v>2024-05-10T05:x4:27.917Z</v>
      </c>
      <c r="I79" t="b">
        <f ca="1"/>
        <v>0</v>
      </c>
      <c r="J79" t="b">
        <f ca="1"/>
        <v>0</v>
      </c>
      <c r="K79" t="b">
        <f ca="1"/>
        <v>0</v>
      </c>
      <c r="L79" t="b">
        <f ca="1"/>
        <v>0</v>
      </c>
      <c r="M79" s="33"/>
    </row>
    <row r="80" spans="2:13" x14ac:dyDescent="0.35">
      <c r="B80" t="str">
        <f ca="1"/>
        <v>2022-03-06T18:49:35+06:30</v>
      </c>
      <c r="C80" t="b">
        <f ca="1"/>
        <v>0</v>
      </c>
      <c r="D80" t="b">
        <f ca="1"/>
        <v>0</v>
      </c>
      <c r="E80" t="b">
        <f ca="1"/>
        <v>1</v>
      </c>
      <c r="F80" t="b">
        <f ca="1"/>
        <v>1</v>
      </c>
      <c r="H80" t="str">
        <f ca="1"/>
        <v>2024-05-10T05:2x:27.917Z</v>
      </c>
      <c r="I80" t="b">
        <f ca="1"/>
        <v>0</v>
      </c>
      <c r="J80" t="b">
        <f ca="1"/>
        <v>0</v>
      </c>
      <c r="K80" t="b">
        <f ca="1"/>
        <v>0</v>
      </c>
      <c r="L80" t="b">
        <f ca="1"/>
        <v>0</v>
      </c>
      <c r="M80" s="33"/>
    </row>
    <row r="81" spans="2:13" x14ac:dyDescent="0.35">
      <c r="B81" t="str">
        <f ca="1"/>
        <v>2023-06-03T17:15:40+07:00</v>
      </c>
      <c r="C81" t="b">
        <f ca="1"/>
        <v>0</v>
      </c>
      <c r="D81" t="b">
        <f ca="1"/>
        <v>0</v>
      </c>
      <c r="E81" t="b">
        <f ca="1"/>
        <v>1</v>
      </c>
      <c r="F81" t="b">
        <f ca="1"/>
        <v>1</v>
      </c>
      <c r="H81" t="str">
        <f ca="1"/>
        <v>2024-05-10T05:24x27.917Z</v>
      </c>
      <c r="I81" t="b">
        <f ca="1"/>
        <v>0</v>
      </c>
      <c r="J81" t="b">
        <f ca="1"/>
        <v>0</v>
      </c>
      <c r="K81" t="b">
        <f ca="1"/>
        <v>0</v>
      </c>
      <c r="L81" t="b">
        <f ca="1"/>
        <v>0</v>
      </c>
      <c r="M81" s="33"/>
    </row>
    <row r="82" spans="2:13" x14ac:dyDescent="0.35">
      <c r="B82" t="str">
        <f ca="1"/>
        <v>2023-03-27T05:59:07+08:00</v>
      </c>
      <c r="C82" t="b">
        <f ca="1"/>
        <v>0</v>
      </c>
      <c r="D82" t="b">
        <f ca="1"/>
        <v>0</v>
      </c>
      <c r="E82" t="b">
        <f ca="1"/>
        <v>1</v>
      </c>
      <c r="F82" t="b">
        <f ca="1"/>
        <v>1</v>
      </c>
      <c r="H82" t="str">
        <f ca="1"/>
        <v>2024-05-10T05:24:x7.917Z</v>
      </c>
      <c r="I82" t="b">
        <f ca="1"/>
        <v>0</v>
      </c>
      <c r="J82" t="b">
        <f ca="1"/>
        <v>0</v>
      </c>
      <c r="K82" t="b">
        <f ca="1"/>
        <v>0</v>
      </c>
      <c r="L82" t="b">
        <f ca="1"/>
        <v>0</v>
      </c>
      <c r="M82" s="33"/>
    </row>
    <row r="83" spans="2:13" x14ac:dyDescent="0.35">
      <c r="B83" t="str">
        <f ca="1"/>
        <v>2022-05-07T01:43:14+08:45</v>
      </c>
      <c r="C83" t="b">
        <f ca="1"/>
        <v>0</v>
      </c>
      <c r="D83" t="b">
        <f ca="1"/>
        <v>0</v>
      </c>
      <c r="E83" t="b">
        <f ca="1"/>
        <v>1</v>
      </c>
      <c r="F83" t="b">
        <f ca="1"/>
        <v>1</v>
      </c>
      <c r="H83" t="str">
        <f ca="1"/>
        <v>2024-05-10T05:24:2x.917Z</v>
      </c>
      <c r="I83" t="b">
        <f ca="1"/>
        <v>0</v>
      </c>
      <c r="J83" t="b">
        <f ca="1"/>
        <v>0</v>
      </c>
      <c r="K83" t="b">
        <f ca="1"/>
        <v>0</v>
      </c>
      <c r="L83" t="b">
        <f ca="1"/>
        <v>0</v>
      </c>
      <c r="M83" s="33"/>
    </row>
    <row r="84" spans="2:13" x14ac:dyDescent="0.35">
      <c r="B84" t="str">
        <f ca="1"/>
        <v>2023-09-15T21:35:44+09:00</v>
      </c>
      <c r="C84" t="b">
        <f ca="1"/>
        <v>0</v>
      </c>
      <c r="D84" t="b">
        <f ca="1"/>
        <v>0</v>
      </c>
      <c r="E84" t="b">
        <f ca="1"/>
        <v>1</v>
      </c>
      <c r="F84" t="b">
        <f ca="1"/>
        <v>1</v>
      </c>
      <c r="H84" t="str">
        <f ca="1"/>
        <v>2024-05-10T05:24:27x917Z</v>
      </c>
      <c r="I84" t="b">
        <f ca="1"/>
        <v>0</v>
      </c>
      <c r="J84" t="b">
        <f ca="1"/>
        <v>0</v>
      </c>
      <c r="K84" t="b">
        <f ca="1"/>
        <v>0</v>
      </c>
      <c r="L84" t="b">
        <f ca="1"/>
        <v>0</v>
      </c>
      <c r="M84" s="33"/>
    </row>
    <row r="85" spans="2:13" x14ac:dyDescent="0.35">
      <c r="B85" t="str">
        <f ca="1"/>
        <v>2024-01-10T06:16:51+09:30</v>
      </c>
      <c r="C85" t="b">
        <f ca="1"/>
        <v>0</v>
      </c>
      <c r="D85" t="b">
        <f ca="1"/>
        <v>0</v>
      </c>
      <c r="E85" t="b">
        <f ca="1"/>
        <v>1</v>
      </c>
      <c r="F85" t="b">
        <f ca="1"/>
        <v>1</v>
      </c>
      <c r="H85" t="str">
        <f ca="1"/>
        <v>2024-05-10T05:24:27.x17Z</v>
      </c>
      <c r="I85" t="b">
        <f ca="1"/>
        <v>0</v>
      </c>
      <c r="J85" t="b">
        <f ca="1"/>
        <v>0</v>
      </c>
      <c r="K85" t="b">
        <f ca="1"/>
        <v>0</v>
      </c>
      <c r="L85" t="b">
        <f ca="1"/>
        <v>0</v>
      </c>
      <c r="M85" s="33"/>
    </row>
    <row r="86" spans="2:13" x14ac:dyDescent="0.35">
      <c r="B86" t="str">
        <f ca="1"/>
        <v>2022-08-02T10:46:04+10:00</v>
      </c>
      <c r="C86" t="b">
        <f ca="1"/>
        <v>0</v>
      </c>
      <c r="D86" t="b">
        <f ca="1"/>
        <v>0</v>
      </c>
      <c r="E86" t="b">
        <f ca="1"/>
        <v>1</v>
      </c>
      <c r="F86" t="b">
        <f ca="1"/>
        <v>1</v>
      </c>
      <c r="H86" t="str">
        <f ca="1"/>
        <v>2024-05-10T05:24:27.9x7Z</v>
      </c>
      <c r="I86" t="b">
        <f ca="1"/>
        <v>0</v>
      </c>
      <c r="J86" t="b">
        <f ca="1"/>
        <v>0</v>
      </c>
      <c r="K86" t="b">
        <f ca="1"/>
        <v>0</v>
      </c>
      <c r="L86" t="b">
        <f ca="1"/>
        <v>0</v>
      </c>
      <c r="M86" s="33"/>
    </row>
    <row r="87" spans="2:13" x14ac:dyDescent="0.35">
      <c r="B87" t="str">
        <f ca="1"/>
        <v>2023-06-21T01:47:02+10:30</v>
      </c>
      <c r="C87" t="b">
        <f ca="1"/>
        <v>0</v>
      </c>
      <c r="D87" t="b">
        <f ca="1"/>
        <v>0</v>
      </c>
      <c r="E87" t="b">
        <f ca="1"/>
        <v>1</v>
      </c>
      <c r="F87" t="b">
        <f ca="1"/>
        <v>1</v>
      </c>
      <c r="H87" t="str">
        <f ca="1"/>
        <v>2024-05-10T05:24:27.91xZ</v>
      </c>
      <c r="I87" t="b">
        <f ca="1"/>
        <v>0</v>
      </c>
      <c r="J87" t="b">
        <f ca="1"/>
        <v>0</v>
      </c>
      <c r="K87" t="b">
        <f ca="1"/>
        <v>0</v>
      </c>
      <c r="L87" t="b">
        <f ca="1"/>
        <v>0</v>
      </c>
      <c r="M87" s="33"/>
    </row>
    <row r="88" spans="2:13" x14ac:dyDescent="0.35">
      <c r="B88" t="str">
        <f ca="1"/>
        <v>2023-02-19T04:58:22+11:00</v>
      </c>
      <c r="C88" t="b">
        <f ca="1"/>
        <v>0</v>
      </c>
      <c r="D88" t="b">
        <f ca="1"/>
        <v>0</v>
      </c>
      <c r="E88" t="b">
        <f ca="1"/>
        <v>1</v>
      </c>
      <c r="F88" t="b">
        <f ca="1"/>
        <v>1</v>
      </c>
      <c r="H88" t="str">
        <f ca="1"/>
        <v xml:space="preserve">2024-05-10T05:24:27.917x </v>
      </c>
      <c r="I88" t="b">
        <f ca="1"/>
        <v>0</v>
      </c>
      <c r="J88" t="b">
        <f ca="1"/>
        <v>0</v>
      </c>
      <c r="K88" t="b">
        <f ca="1"/>
        <v>0</v>
      </c>
      <c r="L88" t="b">
        <f ca="1"/>
        <v>0</v>
      </c>
      <c r="M88" s="33"/>
    </row>
    <row r="89" spans="2:13" x14ac:dyDescent="0.35">
      <c r="B89" t="str">
        <f ca="1"/>
        <v>2022-05-04T12:44:53+12:00</v>
      </c>
      <c r="C89" t="b">
        <f ca="1"/>
        <v>0</v>
      </c>
      <c r="D89" t="b">
        <f ca="1"/>
        <v>0</v>
      </c>
      <c r="E89" t="b">
        <f ca="1"/>
        <v>1</v>
      </c>
      <c r="F89" t="b">
        <f ca="1"/>
        <v>1</v>
      </c>
      <c r="H89" t="str">
        <f ca="1"/>
        <v xml:space="preserve">2024-05-10T05:24:27.917Zx </v>
      </c>
      <c r="I89" t="b">
        <f ca="1"/>
        <v>0</v>
      </c>
      <c r="J89" t="b">
        <f ca="1"/>
        <v>0</v>
      </c>
      <c r="K89" t="b">
        <f ca="1"/>
        <v>0</v>
      </c>
      <c r="L89" t="b">
        <f ca="1"/>
        <v>0</v>
      </c>
      <c r="M89" s="33"/>
    </row>
    <row r="90" spans="2:13" x14ac:dyDescent="0.35">
      <c r="B90" t="str">
        <f ca="1"/>
        <v>2022-05-19T17:46:15+12:45</v>
      </c>
      <c r="C90" t="b">
        <f ca="1"/>
        <v>0</v>
      </c>
      <c r="D90" t="b">
        <f ca="1"/>
        <v>0</v>
      </c>
      <c r="E90" t="b">
        <f ca="1"/>
        <v>1</v>
      </c>
      <c r="F90" t="b">
        <f ca="1"/>
        <v>1</v>
      </c>
      <c r="H90" t="str">
        <f ca="1"/>
        <v>x021-09-26T22:52:42-12:00</v>
      </c>
      <c r="I90" t="b">
        <f ca="1"/>
        <v>0</v>
      </c>
      <c r="J90" t="b">
        <f ca="1"/>
        <v>0</v>
      </c>
      <c r="K90" t="b">
        <f ca="1"/>
        <v>0</v>
      </c>
      <c r="L90" t="b">
        <f ca="1"/>
        <v>0</v>
      </c>
      <c r="M90" s="33"/>
    </row>
    <row r="91" spans="2:13" x14ac:dyDescent="0.35">
      <c r="B91" t="str">
        <f ca="1"/>
        <v>2022-02-22T01:10:31+13:00</v>
      </c>
      <c r="C91" t="b">
        <f ca="1"/>
        <v>0</v>
      </c>
      <c r="D91" t="b">
        <f ca="1"/>
        <v>0</v>
      </c>
      <c r="E91" t="b">
        <f ca="1"/>
        <v>1</v>
      </c>
      <c r="F91" t="b">
        <f ca="1"/>
        <v>1</v>
      </c>
      <c r="H91" t="str">
        <f ca="1"/>
        <v>2x21-09-26T22:52:42-12:00</v>
      </c>
      <c r="I91" t="b">
        <f ca="1"/>
        <v>0</v>
      </c>
      <c r="J91" t="b">
        <f ca="1"/>
        <v>0</v>
      </c>
      <c r="K91" t="b">
        <f ca="1"/>
        <v>0</v>
      </c>
      <c r="L91" t="b">
        <f ca="1"/>
        <v>0</v>
      </c>
      <c r="M91" s="33"/>
    </row>
    <row r="92" spans="2:13" x14ac:dyDescent="0.35">
      <c r="B92" t="str">
        <f ca="1"/>
        <v>2024-03-28T11:27:53+14:00</v>
      </c>
      <c r="C92" t="b">
        <f ca="1"/>
        <v>0</v>
      </c>
      <c r="D92" t="b">
        <f ca="1"/>
        <v>0</v>
      </c>
      <c r="E92" t="b">
        <f ca="1"/>
        <v>1</v>
      </c>
      <c r="F92" t="b">
        <f ca="1"/>
        <v>1</v>
      </c>
      <c r="H92" t="str">
        <f ca="1"/>
        <v>20x1-09-26T22:52:42-12:00</v>
      </c>
      <c r="I92" t="b">
        <f ca="1"/>
        <v>0</v>
      </c>
      <c r="J92" t="b">
        <f ca="1"/>
        <v>0</v>
      </c>
      <c r="K92" t="b">
        <f ca="1"/>
        <v>0</v>
      </c>
      <c r="L92" t="b">
        <f ca="1"/>
        <v>0</v>
      </c>
      <c r="M92" s="33"/>
    </row>
    <row r="93" spans="2:13" x14ac:dyDescent="0.35">
      <c r="B93" t="str">
        <f ca="1"/>
        <v>2022-09-01T00:08:26.304</v>
      </c>
      <c r="C93" t="b">
        <f ca="1"/>
        <v>0</v>
      </c>
      <c r="D93" t="b">
        <f ca="1"/>
        <v>1</v>
      </c>
      <c r="E93" t="b">
        <f ca="1"/>
        <v>0</v>
      </c>
      <c r="F93" t="b">
        <f ca="1"/>
        <v>1</v>
      </c>
      <c r="H93" t="str">
        <f ca="1"/>
        <v>202x-09-26T22:52:42-12:00</v>
      </c>
      <c r="I93" t="b">
        <f ca="1"/>
        <v>0</v>
      </c>
      <c r="J93" t="b">
        <f ca="1"/>
        <v>0</v>
      </c>
      <c r="K93" t="b">
        <f ca="1"/>
        <v>0</v>
      </c>
      <c r="L93" t="b">
        <f ca="1"/>
        <v>0</v>
      </c>
      <c r="M93" s="33"/>
    </row>
    <row r="94" spans="2:13" x14ac:dyDescent="0.35">
      <c r="B94" t="str">
        <f ca="1"/>
        <v>2023-02-10T10:58:22.848</v>
      </c>
      <c r="C94" t="b">
        <f ca="1"/>
        <v>0</v>
      </c>
      <c r="D94" t="b">
        <f ca="1"/>
        <v>1</v>
      </c>
      <c r="E94" t="b">
        <f ca="1"/>
        <v>0</v>
      </c>
      <c r="F94" t="b">
        <f ca="1"/>
        <v>1</v>
      </c>
      <c r="H94" t="str">
        <f ca="1"/>
        <v>2021x09-26T22:52:42-12:00</v>
      </c>
      <c r="I94" t="b">
        <f ca="1"/>
        <v>0</v>
      </c>
      <c r="J94" t="b">
        <f ca="1"/>
        <v>0</v>
      </c>
      <c r="K94" t="b">
        <f ca="1"/>
        <v>0</v>
      </c>
      <c r="L94" t="b">
        <f ca="1"/>
        <v>0</v>
      </c>
      <c r="M94" s="33"/>
    </row>
    <row r="95" spans="2:13" x14ac:dyDescent="0.35">
      <c r="B95" t="str">
        <f ca="1"/>
        <v>2023-09-10T04:49:48.520</v>
      </c>
      <c r="C95" t="b">
        <f ca="1"/>
        <v>0</v>
      </c>
      <c r="D95" t="b">
        <f ca="1"/>
        <v>1</v>
      </c>
      <c r="E95" t="b">
        <f ca="1"/>
        <v>0</v>
      </c>
      <c r="F95" t="b">
        <f ca="1"/>
        <v>1</v>
      </c>
      <c r="H95" t="str">
        <f ca="1"/>
        <v>2021-x9-26T22:52:42-12:00</v>
      </c>
      <c r="I95" t="b">
        <f ca="1"/>
        <v>0</v>
      </c>
      <c r="J95" t="b">
        <f ca="1"/>
        <v>0</v>
      </c>
      <c r="K95" t="b">
        <f ca="1"/>
        <v>0</v>
      </c>
      <c r="L95" t="b">
        <f ca="1"/>
        <v>0</v>
      </c>
      <c r="M95" s="33"/>
    </row>
    <row r="96" spans="2:13" x14ac:dyDescent="0.35">
      <c r="B96" t="str">
        <f ca="1"/>
        <v>2023-01-21T04:19:39.829</v>
      </c>
      <c r="C96" t="b">
        <f ca="1"/>
        <v>0</v>
      </c>
      <c r="D96" t="b">
        <f ca="1"/>
        <v>1</v>
      </c>
      <c r="E96" t="b">
        <f ca="1"/>
        <v>0</v>
      </c>
      <c r="F96" t="b">
        <f ca="1"/>
        <v>1</v>
      </c>
      <c r="H96" t="str">
        <f ca="1"/>
        <v>2021-0x-26T22:52:42-12:00</v>
      </c>
      <c r="I96" t="b">
        <f ca="1"/>
        <v>0</v>
      </c>
      <c r="J96" t="b">
        <f ca="1"/>
        <v>0</v>
      </c>
      <c r="K96" t="b">
        <f ca="1"/>
        <v>0</v>
      </c>
      <c r="L96" t="b">
        <f ca="1"/>
        <v>0</v>
      </c>
      <c r="M96" s="33"/>
    </row>
    <row r="97" spans="2:13" x14ac:dyDescent="0.35">
      <c r="B97" t="str">
        <f ca="1"/>
        <v>2023-12-21T23:53:44.094</v>
      </c>
      <c r="C97" t="b">
        <f ca="1"/>
        <v>0</v>
      </c>
      <c r="D97" t="b">
        <f ca="1"/>
        <v>1</v>
      </c>
      <c r="E97" t="b">
        <f ca="1"/>
        <v>0</v>
      </c>
      <c r="F97" t="b">
        <f ca="1"/>
        <v>1</v>
      </c>
      <c r="H97" t="str">
        <f ca="1"/>
        <v>2021-09x26T22:52:42-12:00</v>
      </c>
      <c r="I97" t="b">
        <f ca="1"/>
        <v>0</v>
      </c>
      <c r="J97" t="b">
        <f ca="1"/>
        <v>0</v>
      </c>
      <c r="K97" t="b">
        <f ca="1"/>
        <v>0</v>
      </c>
      <c r="L97" t="b">
        <f ca="1"/>
        <v>0</v>
      </c>
      <c r="M97" s="33"/>
    </row>
    <row r="98" spans="2:13" x14ac:dyDescent="0.35">
      <c r="B98" t="str">
        <f ca="1"/>
        <v>2022-09-23T14:54:38.795</v>
      </c>
      <c r="C98" t="b">
        <f ca="1"/>
        <v>0</v>
      </c>
      <c r="D98" t="b">
        <f ca="1"/>
        <v>1</v>
      </c>
      <c r="E98" t="b">
        <f ca="1"/>
        <v>0</v>
      </c>
      <c r="F98" t="b">
        <f ca="1"/>
        <v>1</v>
      </c>
      <c r="H98" t="str">
        <f ca="1"/>
        <v>2021-09-x6T22:52:42-12:00</v>
      </c>
      <c r="I98" t="b">
        <f ca="1"/>
        <v>0</v>
      </c>
      <c r="J98" t="b">
        <f ca="1"/>
        <v>0</v>
      </c>
      <c r="K98" t="b">
        <f ca="1"/>
        <v>0</v>
      </c>
      <c r="L98" t="b">
        <f ca="1"/>
        <v>0</v>
      </c>
      <c r="M98" s="33"/>
    </row>
    <row r="99" spans="2:13" x14ac:dyDescent="0.35">
      <c r="B99" t="str">
        <f ca="1"/>
        <v>2024-02-04T07:45:08.056</v>
      </c>
      <c r="C99" t="b">
        <f ca="1"/>
        <v>0</v>
      </c>
      <c r="D99" t="b">
        <f ca="1"/>
        <v>1</v>
      </c>
      <c r="E99" t="b">
        <f ca="1"/>
        <v>0</v>
      </c>
      <c r="F99" t="b">
        <f ca="1"/>
        <v>1</v>
      </c>
      <c r="H99" t="str">
        <f ca="1"/>
        <v>2021-09-2xT22:52:42-12:00</v>
      </c>
      <c r="I99" t="b">
        <f ca="1"/>
        <v>0</v>
      </c>
      <c r="J99" t="b">
        <f ca="1"/>
        <v>0</v>
      </c>
      <c r="K99" t="b">
        <f ca="1"/>
        <v>0</v>
      </c>
      <c r="L99" t="b">
        <f ca="1"/>
        <v>0</v>
      </c>
      <c r="M99" s="33"/>
    </row>
    <row r="100" spans="2:13" x14ac:dyDescent="0.35">
      <c r="B100" t="str">
        <f ca="1"/>
        <v>2022-02-13T05:14:55.673</v>
      </c>
      <c r="C100" t="b">
        <f ca="1"/>
        <v>0</v>
      </c>
      <c r="D100" t="b">
        <f ca="1"/>
        <v>1</v>
      </c>
      <c r="E100" t="b">
        <f ca="1"/>
        <v>0</v>
      </c>
      <c r="F100" t="b">
        <f ca="1"/>
        <v>1</v>
      </c>
      <c r="H100" t="str">
        <f ca="1"/>
        <v>2021-09-26x22:52:42-12:00</v>
      </c>
      <c r="I100" t="b">
        <f ca="1"/>
        <v>0</v>
      </c>
      <c r="J100" t="b">
        <f ca="1"/>
        <v>0</v>
      </c>
      <c r="K100" t="b">
        <f ca="1"/>
        <v>0</v>
      </c>
      <c r="L100" t="b">
        <f ca="1"/>
        <v>0</v>
      </c>
      <c r="M100" s="33"/>
    </row>
    <row r="101" spans="2:13" x14ac:dyDescent="0.35">
      <c r="B101" t="str">
        <f ca="1"/>
        <v>2023-02-09T22:42:26.934</v>
      </c>
      <c r="C101" t="b">
        <f ca="1"/>
        <v>0</v>
      </c>
      <c r="D101" t="b">
        <f ca="1"/>
        <v>1</v>
      </c>
      <c r="E101" t="b">
        <f ca="1"/>
        <v>0</v>
      </c>
      <c r="F101" t="b">
        <f ca="1"/>
        <v>1</v>
      </c>
      <c r="H101" t="str">
        <f ca="1"/>
        <v>2021-09-26Tx2:52:42-12:00</v>
      </c>
      <c r="I101" t="b">
        <f ca="1"/>
        <v>0</v>
      </c>
      <c r="J101" t="b">
        <f ca="1"/>
        <v>0</v>
      </c>
      <c r="K101" t="b">
        <f ca="1"/>
        <v>0</v>
      </c>
      <c r="L101" t="b">
        <f ca="1"/>
        <v>0</v>
      </c>
      <c r="M101" s="33"/>
    </row>
    <row r="102" spans="2:13" x14ac:dyDescent="0.35">
      <c r="B102" t="str">
        <f ca="1"/>
        <v>2021-11-28T14:02:33.680</v>
      </c>
      <c r="C102" t="b">
        <f ca="1"/>
        <v>0</v>
      </c>
      <c r="D102" t="b">
        <f ca="1"/>
        <v>1</v>
      </c>
      <c r="E102" t="b">
        <f ca="1"/>
        <v>0</v>
      </c>
      <c r="F102" t="b">
        <f ca="1"/>
        <v>1</v>
      </c>
      <c r="H102" t="str">
        <f ca="1"/>
        <v>2021-09-26T2x:52:42-12:00</v>
      </c>
      <c r="I102" t="b">
        <f ca="1"/>
        <v>0</v>
      </c>
      <c r="J102" t="b">
        <f ca="1"/>
        <v>0</v>
      </c>
      <c r="K102" t="b">
        <f ca="1"/>
        <v>0</v>
      </c>
      <c r="L102" t="b">
        <f ca="1"/>
        <v>0</v>
      </c>
      <c r="M102" s="33"/>
    </row>
    <row r="103" spans="2:13" x14ac:dyDescent="0.35">
      <c r="B103" t="str">
        <f ca="1"/>
        <v>2022-03-06T02:37:14.609</v>
      </c>
      <c r="C103" t="b">
        <f ca="1"/>
        <v>0</v>
      </c>
      <c r="D103" t="b">
        <f ca="1"/>
        <v>1</v>
      </c>
      <c r="E103" t="b">
        <f ca="1"/>
        <v>0</v>
      </c>
      <c r="F103" t="b">
        <f ca="1"/>
        <v>1</v>
      </c>
      <c r="H103" t="str">
        <f ca="1"/>
        <v>2021-09-26T22x52:42-12:00</v>
      </c>
      <c r="I103" t="b">
        <f ca="1"/>
        <v>0</v>
      </c>
      <c r="J103" t="b">
        <f ca="1"/>
        <v>0</v>
      </c>
      <c r="K103" t="b">
        <f ca="1"/>
        <v>0</v>
      </c>
      <c r="L103" t="b">
        <f ca="1"/>
        <v>0</v>
      </c>
      <c r="M103" s="33"/>
    </row>
    <row r="104" spans="2:13" x14ac:dyDescent="0.35">
      <c r="B104" t="str">
        <f ca="1"/>
        <v>2022-05-18T13:26:59.269</v>
      </c>
      <c r="C104" t="b">
        <f ca="1"/>
        <v>0</v>
      </c>
      <c r="D104" t="b">
        <f ca="1"/>
        <v>1</v>
      </c>
      <c r="E104" t="b">
        <f ca="1"/>
        <v>0</v>
      </c>
      <c r="F104" t="b">
        <f ca="1"/>
        <v>1</v>
      </c>
      <c r="H104" t="str">
        <f ca="1"/>
        <v>2021-09-26T22:x2:42-12:00</v>
      </c>
      <c r="I104" t="b">
        <f ca="1"/>
        <v>0</v>
      </c>
      <c r="J104" t="b">
        <f ca="1"/>
        <v>0</v>
      </c>
      <c r="K104" t="b">
        <f ca="1"/>
        <v>0</v>
      </c>
      <c r="L104" t="b">
        <f ca="1"/>
        <v>0</v>
      </c>
      <c r="M104" s="33"/>
    </row>
    <row r="105" spans="2:13" x14ac:dyDescent="0.35">
      <c r="B105" t="str">
        <f ca="1"/>
        <v>2023-10-12T03:41:20.854</v>
      </c>
      <c r="C105" t="b">
        <f ca="1"/>
        <v>0</v>
      </c>
      <c r="D105" t="b">
        <f ca="1"/>
        <v>1</v>
      </c>
      <c r="E105" t="b">
        <f ca="1"/>
        <v>0</v>
      </c>
      <c r="F105" t="b">
        <f ca="1"/>
        <v>1</v>
      </c>
      <c r="H105" t="str">
        <f ca="1"/>
        <v>2021-09-26T22:5x:42-12:00</v>
      </c>
      <c r="I105" t="b">
        <f ca="1"/>
        <v>0</v>
      </c>
      <c r="J105" t="b">
        <f ca="1"/>
        <v>0</v>
      </c>
      <c r="K105" t="b">
        <f ca="1"/>
        <v>0</v>
      </c>
      <c r="L105" t="b">
        <f ca="1"/>
        <v>0</v>
      </c>
      <c r="M105" s="33"/>
    </row>
    <row r="106" spans="2:13" x14ac:dyDescent="0.35">
      <c r="B106" t="str">
        <f ca="1"/>
        <v>2022-10-23T20:13:06.354</v>
      </c>
      <c r="C106" t="b">
        <f ca="1"/>
        <v>0</v>
      </c>
      <c r="D106" t="b">
        <f ca="1"/>
        <v>1</v>
      </c>
      <c r="E106" t="b">
        <f ca="1"/>
        <v>0</v>
      </c>
      <c r="F106" t="b">
        <f ca="1"/>
        <v>1</v>
      </c>
      <c r="H106" t="str">
        <f ca="1"/>
        <v>2021-09-26T22:52x42-12:00</v>
      </c>
      <c r="I106" t="b">
        <f ca="1"/>
        <v>0</v>
      </c>
      <c r="J106" t="b">
        <f ca="1"/>
        <v>0</v>
      </c>
      <c r="K106" t="b">
        <f ca="1"/>
        <v>0</v>
      </c>
      <c r="L106" t="b">
        <f ca="1"/>
        <v>0</v>
      </c>
      <c r="M106" s="33"/>
    </row>
    <row r="107" spans="2:13" x14ac:dyDescent="0.35">
      <c r="B107" t="str">
        <f ca="1"/>
        <v>2022-06-23T21:54:01.766</v>
      </c>
      <c r="C107" t="b">
        <f ca="1"/>
        <v>0</v>
      </c>
      <c r="D107" t="b">
        <f ca="1"/>
        <v>1</v>
      </c>
      <c r="E107" t="b">
        <f ca="1"/>
        <v>0</v>
      </c>
      <c r="F107" t="b">
        <f ca="1"/>
        <v>1</v>
      </c>
      <c r="H107" t="str">
        <f ca="1"/>
        <v>2021-09-26T22:52:x2-12:00</v>
      </c>
      <c r="I107" t="b">
        <f ca="1"/>
        <v>0</v>
      </c>
      <c r="J107" t="b">
        <f ca="1"/>
        <v>0</v>
      </c>
      <c r="K107" t="b">
        <f ca="1"/>
        <v>0</v>
      </c>
      <c r="L107" t="b">
        <f ca="1"/>
        <v>0</v>
      </c>
      <c r="M107" s="33"/>
    </row>
    <row r="108" spans="2:13" x14ac:dyDescent="0.35">
      <c r="B108" t="str">
        <f ca="1"/>
        <v>2022-08-10T23:10:35.889</v>
      </c>
      <c r="C108" t="b">
        <f ca="1"/>
        <v>0</v>
      </c>
      <c r="D108" t="b">
        <f ca="1"/>
        <v>1</v>
      </c>
      <c r="E108" t="b">
        <f ca="1"/>
        <v>0</v>
      </c>
      <c r="F108" t="b">
        <f ca="1"/>
        <v>1</v>
      </c>
      <c r="H108" t="str">
        <f ca="1"/>
        <v>2021-09-26T22:52:4x-12:00</v>
      </c>
      <c r="I108" t="b">
        <f ca="1"/>
        <v>0</v>
      </c>
      <c r="J108" t="b">
        <f ca="1"/>
        <v>0</v>
      </c>
      <c r="K108" t="b">
        <f ca="1"/>
        <v>0</v>
      </c>
      <c r="L108" t="b">
        <f ca="1"/>
        <v>0</v>
      </c>
      <c r="M108" s="33"/>
    </row>
    <row r="109" spans="2:13" x14ac:dyDescent="0.35">
      <c r="B109" t="str">
        <f ca="1"/>
        <v>2021-10-08T09:53:25.098</v>
      </c>
      <c r="C109" t="b">
        <f ca="1"/>
        <v>0</v>
      </c>
      <c r="D109" t="b">
        <f ca="1"/>
        <v>1</v>
      </c>
      <c r="E109" t="b">
        <f ca="1"/>
        <v>0</v>
      </c>
      <c r="F109" t="b">
        <f ca="1"/>
        <v>1</v>
      </c>
      <c r="H109" t="str">
        <f ca="1"/>
        <v>2021-09-26T22:52:42x12:00</v>
      </c>
      <c r="I109" t="b">
        <f ca="1"/>
        <v>0</v>
      </c>
      <c r="J109" t="b">
        <f ca="1"/>
        <v>0</v>
      </c>
      <c r="K109" t="b">
        <f ca="1"/>
        <v>0</v>
      </c>
      <c r="L109" t="b">
        <f ca="1"/>
        <v>0</v>
      </c>
      <c r="M109" s="33"/>
    </row>
    <row r="110" spans="2:13" x14ac:dyDescent="0.35">
      <c r="B110" t="str">
        <f ca="1"/>
        <v>2022-02-20T13:40:23.458</v>
      </c>
      <c r="C110" t="b">
        <f ca="1"/>
        <v>0</v>
      </c>
      <c r="D110" t="b">
        <f ca="1"/>
        <v>1</v>
      </c>
      <c r="E110" t="b">
        <f ca="1"/>
        <v>0</v>
      </c>
      <c r="F110" t="b">
        <f ca="1"/>
        <v>1</v>
      </c>
      <c r="H110" t="str">
        <f ca="1"/>
        <v>2021-09-26T22:52:42-x2:00</v>
      </c>
      <c r="I110" t="b">
        <f ca="1"/>
        <v>0</v>
      </c>
      <c r="J110" t="b">
        <f ca="1"/>
        <v>0</v>
      </c>
      <c r="K110" t="b">
        <f ca="1"/>
        <v>0</v>
      </c>
      <c r="L110" t="b">
        <f ca="1"/>
        <v>0</v>
      </c>
      <c r="M110" s="33"/>
    </row>
    <row r="111" spans="2:13" x14ac:dyDescent="0.35">
      <c r="B111" t="str">
        <f ca="1"/>
        <v>2024-05-19T02:21:56.931</v>
      </c>
      <c r="C111" t="b">
        <f ca="1"/>
        <v>0</v>
      </c>
      <c r="D111" t="b">
        <f ca="1"/>
        <v>1</v>
      </c>
      <c r="E111" t="b">
        <f ca="1"/>
        <v>0</v>
      </c>
      <c r="F111" t="b">
        <f ca="1"/>
        <v>1</v>
      </c>
      <c r="H111" t="str">
        <f ca="1"/>
        <v>2021-09-26T22:52:42-1x:00</v>
      </c>
      <c r="I111" t="b">
        <f ca="1"/>
        <v>0</v>
      </c>
      <c r="J111" t="b">
        <f ca="1"/>
        <v>0</v>
      </c>
      <c r="K111" t="b">
        <f ca="1"/>
        <v>0</v>
      </c>
      <c r="L111" t="b">
        <f ca="1"/>
        <v>0</v>
      </c>
      <c r="M111" s="33"/>
    </row>
    <row r="112" spans="2:13" x14ac:dyDescent="0.35">
      <c r="B112" t="str">
        <f ca="1"/>
        <v>2023-05-09T06:39:45.156</v>
      </c>
      <c r="C112" t="b">
        <f ca="1"/>
        <v>0</v>
      </c>
      <c r="D112" t="b">
        <f ca="1"/>
        <v>1</v>
      </c>
      <c r="E112" t="b">
        <f ca="1"/>
        <v>0</v>
      </c>
      <c r="F112" t="b">
        <f ca="1"/>
        <v>1</v>
      </c>
      <c r="H112" t="str">
        <f ca="1"/>
        <v>2021-09-26T22:52:42-12x00</v>
      </c>
      <c r="I112" t="b">
        <f ca="1"/>
        <v>0</v>
      </c>
      <c r="J112" t="b">
        <f ca="1"/>
        <v>0</v>
      </c>
      <c r="K112" t="b">
        <f ca="1"/>
        <v>0</v>
      </c>
      <c r="L112" t="b">
        <f ca="1"/>
        <v>0</v>
      </c>
      <c r="M112" s="33"/>
    </row>
    <row r="113" spans="2:13" x14ac:dyDescent="0.35">
      <c r="B113" t="str">
        <f ca="1"/>
        <v>2024-02-17T15:28:28.148</v>
      </c>
      <c r="C113" t="b">
        <f ca="1"/>
        <v>0</v>
      </c>
      <c r="D113" t="b">
        <f ca="1"/>
        <v>1</v>
      </c>
      <c r="E113" t="b">
        <f ca="1"/>
        <v>0</v>
      </c>
      <c r="F113" t="b">
        <f ca="1"/>
        <v>1</v>
      </c>
      <c r="H113" t="str">
        <f ca="1"/>
        <v>2021-09-26T22:52:42-12:x0</v>
      </c>
      <c r="I113" t="b">
        <f ca="1"/>
        <v>0</v>
      </c>
      <c r="J113" t="b">
        <f ca="1"/>
        <v>0</v>
      </c>
      <c r="K113" t="b">
        <f ca="1"/>
        <v>0</v>
      </c>
      <c r="L113" t="b">
        <f ca="1"/>
        <v>0</v>
      </c>
      <c r="M113" s="33"/>
    </row>
    <row r="114" spans="2:13" x14ac:dyDescent="0.35">
      <c r="B114" t="str">
        <f ca="1"/>
        <v>2023-05-10T03:28:07.276</v>
      </c>
      <c r="C114" t="b">
        <f ca="1"/>
        <v>0</v>
      </c>
      <c r="D114" t="b">
        <f ca="1"/>
        <v>1</v>
      </c>
      <c r="E114" t="b">
        <f ca="1"/>
        <v>0</v>
      </c>
      <c r="F114" t="b">
        <f ca="1"/>
        <v>1</v>
      </c>
      <c r="H114" t="str">
        <f ca="1"/>
        <v xml:space="preserve">2021-09-26T22:52:42-12:0x </v>
      </c>
      <c r="I114" t="b">
        <f ca="1"/>
        <v>0</v>
      </c>
      <c r="J114" t="b">
        <f ca="1"/>
        <v>0</v>
      </c>
      <c r="K114" t="b">
        <f ca="1"/>
        <v>0</v>
      </c>
      <c r="L114" t="b">
        <f ca="1"/>
        <v>0</v>
      </c>
      <c r="M114" s="33"/>
    </row>
    <row r="115" spans="2:13" x14ac:dyDescent="0.35">
      <c r="B115" t="str">
        <f ca="1"/>
        <v>2022-02-10T20:10:54.146</v>
      </c>
      <c r="C115" t="b">
        <f ca="1"/>
        <v>0</v>
      </c>
      <c r="D115" t="b">
        <f ca="1"/>
        <v>1</v>
      </c>
      <c r="E115" t="b">
        <f ca="1"/>
        <v>0</v>
      </c>
      <c r="F115" t="b">
        <f ca="1"/>
        <v>1</v>
      </c>
      <c r="H115" t="str">
        <f ca="1"/>
        <v xml:space="preserve">2021-09-26T22:52:42-12:00x </v>
      </c>
      <c r="I115" t="b">
        <f ca="1"/>
        <v>0</v>
      </c>
      <c r="J115" t="b">
        <f ca="1"/>
        <v>0</v>
      </c>
      <c r="K115" t="b">
        <f ca="1"/>
        <v>0</v>
      </c>
      <c r="L115" t="b">
        <f ca="1"/>
        <v>0</v>
      </c>
      <c r="M115" s="33"/>
    </row>
    <row r="116" spans="2:13" x14ac:dyDescent="0.35">
      <c r="B116" t="str">
        <f ca="1"/>
        <v>2022-12-24</v>
      </c>
      <c r="C116" t="b">
        <f ca="1"/>
        <v>1</v>
      </c>
      <c r="D116" t="b">
        <f ca="1"/>
        <v>1</v>
      </c>
      <c r="E116" t="b">
        <f ca="1"/>
        <v>1</v>
      </c>
      <c r="F116" t="b">
        <f ca="1"/>
        <v>1</v>
      </c>
      <c r="H116" t="str">
        <f ca="1"/>
        <v>x023-03-08T06:29:28Z</v>
      </c>
      <c r="I116" t="b">
        <f ca="1"/>
        <v>0</v>
      </c>
      <c r="J116" t="b">
        <f ca="1"/>
        <v>0</v>
      </c>
      <c r="K116" t="b">
        <f ca="1"/>
        <v>0</v>
      </c>
      <c r="L116" t="b">
        <f ca="1"/>
        <v>0</v>
      </c>
      <c r="M116" s="33"/>
    </row>
    <row r="117" spans="2:13" x14ac:dyDescent="0.35">
      <c r="B117" t="str">
        <f ca="1"/>
        <v>2023-12-16</v>
      </c>
      <c r="C117" t="b">
        <f ca="1"/>
        <v>1</v>
      </c>
      <c r="D117" t="b">
        <f ca="1"/>
        <v>1</v>
      </c>
      <c r="E117" t="b">
        <f ca="1"/>
        <v>1</v>
      </c>
      <c r="F117" t="b">
        <f ca="1"/>
        <v>1</v>
      </c>
      <c r="H117" t="str">
        <f ca="1"/>
        <v>2x23-03-08T06:29:28Z</v>
      </c>
      <c r="I117" t="b">
        <f ca="1"/>
        <v>0</v>
      </c>
      <c r="J117" t="b">
        <f ca="1"/>
        <v>0</v>
      </c>
      <c r="K117" t="b">
        <f ca="1"/>
        <v>0</v>
      </c>
      <c r="L117" t="b">
        <f ca="1"/>
        <v>0</v>
      </c>
      <c r="M117" s="33"/>
    </row>
    <row r="118" spans="2:13" x14ac:dyDescent="0.35">
      <c r="B118" t="str">
        <f ca="1"/>
        <v>2023-09-14</v>
      </c>
      <c r="C118" t="b">
        <f ca="1"/>
        <v>1</v>
      </c>
      <c r="D118" t="b">
        <f ca="1"/>
        <v>1</v>
      </c>
      <c r="E118" t="b">
        <f ca="1"/>
        <v>1</v>
      </c>
      <c r="F118" t="b">
        <f ca="1"/>
        <v>1</v>
      </c>
      <c r="H118" t="str">
        <f ca="1"/>
        <v>20x3-03-08T06:29:28Z</v>
      </c>
      <c r="I118" t="b">
        <f ca="1"/>
        <v>0</v>
      </c>
      <c r="J118" t="b">
        <f ca="1"/>
        <v>0</v>
      </c>
      <c r="K118" t="b">
        <f ca="1"/>
        <v>0</v>
      </c>
      <c r="L118" t="b">
        <f ca="1"/>
        <v>0</v>
      </c>
      <c r="M118" s="33"/>
    </row>
    <row r="119" spans="2:13" x14ac:dyDescent="0.35">
      <c r="B119" t="str">
        <f ca="1"/>
        <v>2023-11-12</v>
      </c>
      <c r="C119" t="b">
        <f ca="1"/>
        <v>1</v>
      </c>
      <c r="D119" t="b">
        <f ca="1"/>
        <v>1</v>
      </c>
      <c r="E119" t="b">
        <f ca="1"/>
        <v>1</v>
      </c>
      <c r="F119" t="b">
        <f ca="1"/>
        <v>1</v>
      </c>
      <c r="H119" t="str">
        <f ca="1"/>
        <v>202x-03-08T06:29:28Z</v>
      </c>
      <c r="I119" t="b">
        <f ca="1"/>
        <v>0</v>
      </c>
      <c r="J119" t="b">
        <f ca="1"/>
        <v>0</v>
      </c>
      <c r="K119" t="b">
        <f ca="1"/>
        <v>0</v>
      </c>
      <c r="L119" t="b">
        <f ca="1"/>
        <v>0</v>
      </c>
      <c r="M119" s="33"/>
    </row>
    <row r="120" spans="2:13" x14ac:dyDescent="0.35">
      <c r="B120" t="str">
        <f ca="1"/>
        <v>2023-08-11</v>
      </c>
      <c r="C120" t="b">
        <f ca="1"/>
        <v>1</v>
      </c>
      <c r="D120" t="b">
        <f ca="1"/>
        <v>1</v>
      </c>
      <c r="E120" t="b">
        <f ca="1"/>
        <v>1</v>
      </c>
      <c r="F120" t="b">
        <f ca="1"/>
        <v>1</v>
      </c>
      <c r="H120" t="str">
        <f ca="1"/>
        <v>2023x03-08T06:29:28Z</v>
      </c>
      <c r="I120" t="b">
        <f ca="1"/>
        <v>0</v>
      </c>
      <c r="J120" t="b">
        <f ca="1"/>
        <v>0</v>
      </c>
      <c r="K120" t="b">
        <f ca="1"/>
        <v>0</v>
      </c>
      <c r="L120" t="b">
        <f ca="1"/>
        <v>0</v>
      </c>
      <c r="M120" s="33"/>
    </row>
    <row r="121" spans="2:13" x14ac:dyDescent="0.35">
      <c r="B121" t="str">
        <f ca="1"/>
        <v>2023-01-27</v>
      </c>
      <c r="C121" t="b">
        <f ca="1"/>
        <v>1</v>
      </c>
      <c r="D121" t="b">
        <f ca="1"/>
        <v>1</v>
      </c>
      <c r="E121" t="b">
        <f ca="1"/>
        <v>1</v>
      </c>
      <c r="F121" t="b">
        <f ca="1"/>
        <v>1</v>
      </c>
      <c r="H121" t="str">
        <f ca="1"/>
        <v>2023-x3-08T06:29:28Z</v>
      </c>
      <c r="I121" t="b">
        <f ca="1"/>
        <v>0</v>
      </c>
      <c r="J121" t="b">
        <f ca="1"/>
        <v>0</v>
      </c>
      <c r="K121" t="b">
        <f ca="1"/>
        <v>0</v>
      </c>
      <c r="L121" t="b">
        <f ca="1"/>
        <v>0</v>
      </c>
      <c r="M121" s="33"/>
    </row>
    <row r="122" spans="2:13" x14ac:dyDescent="0.35">
      <c r="B122" t="str">
        <f ca="1"/>
        <v>2023-07-15</v>
      </c>
      <c r="C122" t="b">
        <f ca="1"/>
        <v>1</v>
      </c>
      <c r="D122" t="b">
        <f ca="1"/>
        <v>1</v>
      </c>
      <c r="E122" t="b">
        <f ca="1"/>
        <v>1</v>
      </c>
      <c r="F122" t="b">
        <f ca="1"/>
        <v>1</v>
      </c>
      <c r="H122" t="str">
        <f ca="1"/>
        <v>2023-0x-08T06:29:28Z</v>
      </c>
      <c r="I122" t="b">
        <f ca="1"/>
        <v>0</v>
      </c>
      <c r="J122" t="b">
        <f ca="1"/>
        <v>0</v>
      </c>
      <c r="K122" t="b">
        <f ca="1"/>
        <v>0</v>
      </c>
      <c r="L122" t="b">
        <f ca="1"/>
        <v>0</v>
      </c>
      <c r="M122" s="33"/>
    </row>
    <row r="123" spans="2:13" x14ac:dyDescent="0.35">
      <c r="B123" t="str">
        <f ca="1"/>
        <v>2024-03-08</v>
      </c>
      <c r="C123" t="b">
        <f ca="1"/>
        <v>1</v>
      </c>
      <c r="D123" t="b">
        <f ca="1"/>
        <v>1</v>
      </c>
      <c r="E123" t="b">
        <f ca="1"/>
        <v>1</v>
      </c>
      <c r="F123" t="b">
        <f ca="1"/>
        <v>1</v>
      </c>
      <c r="H123" t="str">
        <f ca="1"/>
        <v>2023-03x08T06:29:28Z</v>
      </c>
      <c r="I123" t="b">
        <f ca="1"/>
        <v>0</v>
      </c>
      <c r="J123" t="b">
        <f ca="1"/>
        <v>0</v>
      </c>
      <c r="K123" t="b">
        <f ca="1"/>
        <v>0</v>
      </c>
      <c r="L123" t="b">
        <f ca="1"/>
        <v>0</v>
      </c>
      <c r="M123" s="33"/>
    </row>
    <row r="124" spans="2:13" x14ac:dyDescent="0.35">
      <c r="B124" t="str">
        <f ca="1"/>
        <v>2021-10-06</v>
      </c>
      <c r="C124" t="b">
        <f ca="1"/>
        <v>1</v>
      </c>
      <c r="D124" t="b">
        <f ca="1"/>
        <v>1</v>
      </c>
      <c r="E124" t="b">
        <f ca="1"/>
        <v>1</v>
      </c>
      <c r="F124" t="b">
        <f ca="1"/>
        <v>1</v>
      </c>
      <c r="H124" t="str">
        <f ca="1"/>
        <v>2023-03-x8T06:29:28Z</v>
      </c>
      <c r="I124" t="b">
        <f ca="1"/>
        <v>0</v>
      </c>
      <c r="J124" t="b">
        <f ca="1"/>
        <v>0</v>
      </c>
      <c r="K124" t="b">
        <f ca="1"/>
        <v>0</v>
      </c>
      <c r="L124" t="b">
        <f ca="1"/>
        <v>0</v>
      </c>
      <c r="M124" s="33"/>
    </row>
    <row r="125" spans="2:13" x14ac:dyDescent="0.35">
      <c r="B125" t="str">
        <f ca="1"/>
        <v>2024-03-29</v>
      </c>
      <c r="C125" t="b">
        <f ca="1"/>
        <v>1</v>
      </c>
      <c r="D125" t="b">
        <f ca="1"/>
        <v>1</v>
      </c>
      <c r="E125" t="b">
        <f ca="1"/>
        <v>1</v>
      </c>
      <c r="F125" t="b">
        <f ca="1"/>
        <v>1</v>
      </c>
      <c r="H125" t="str">
        <f ca="1"/>
        <v>2023-03-0xT06:29:28Z</v>
      </c>
      <c r="I125" t="b">
        <f ca="1"/>
        <v>0</v>
      </c>
      <c r="J125" t="b">
        <f ca="1"/>
        <v>0</v>
      </c>
      <c r="K125" t="b">
        <f ca="1"/>
        <v>0</v>
      </c>
      <c r="L125" t="b">
        <f ca="1"/>
        <v>0</v>
      </c>
      <c r="M125" s="33"/>
    </row>
    <row r="126" spans="2:13" x14ac:dyDescent="0.35">
      <c r="B126" t="str">
        <f ca="1"/>
        <v>2023-10-04</v>
      </c>
      <c r="C126" t="b">
        <f ca="1"/>
        <v>1</v>
      </c>
      <c r="D126" t="b">
        <f ca="1"/>
        <v>1</v>
      </c>
      <c r="E126" t="b">
        <f ca="1"/>
        <v>1</v>
      </c>
      <c r="F126" t="b">
        <f ca="1"/>
        <v>1</v>
      </c>
      <c r="H126" t="str">
        <f ca="1"/>
        <v>2023-03-08x06:29:28Z</v>
      </c>
      <c r="I126" t="b">
        <f ca="1"/>
        <v>0</v>
      </c>
      <c r="J126" t="b">
        <f ca="1"/>
        <v>0</v>
      </c>
      <c r="K126" t="b">
        <f ca="1"/>
        <v>0</v>
      </c>
      <c r="L126" t="b">
        <f ca="1"/>
        <v>0</v>
      </c>
      <c r="M126" s="33"/>
    </row>
    <row r="127" spans="2:13" x14ac:dyDescent="0.35">
      <c r="B127" t="str">
        <f ca="1"/>
        <v>2023-08-10</v>
      </c>
      <c r="C127" t="b">
        <f ca="1"/>
        <v>1</v>
      </c>
      <c r="D127" t="b">
        <f ca="1"/>
        <v>1</v>
      </c>
      <c r="E127" t="b">
        <f ca="1"/>
        <v>1</v>
      </c>
      <c r="F127" t="b">
        <f ca="1"/>
        <v>1</v>
      </c>
      <c r="H127" t="str">
        <f ca="1"/>
        <v>2023-03-08Tx6:29:28Z</v>
      </c>
      <c r="I127" t="b">
        <f ca="1"/>
        <v>0</v>
      </c>
      <c r="J127" t="b">
        <f ca="1"/>
        <v>0</v>
      </c>
      <c r="K127" t="b">
        <f ca="1"/>
        <v>0</v>
      </c>
      <c r="L127" t="b">
        <f ca="1"/>
        <v>0</v>
      </c>
      <c r="M127" s="33"/>
    </row>
    <row r="128" spans="2:13" x14ac:dyDescent="0.35">
      <c r="B128" t="str">
        <f ca="1"/>
        <v>2023-04-04</v>
      </c>
      <c r="C128" t="b">
        <f ca="1"/>
        <v>1</v>
      </c>
      <c r="D128" t="b">
        <f ca="1"/>
        <v>1</v>
      </c>
      <c r="E128" t="b">
        <f ca="1"/>
        <v>1</v>
      </c>
      <c r="F128" t="b">
        <f ca="1"/>
        <v>1</v>
      </c>
      <c r="H128" t="str">
        <f ca="1"/>
        <v>2023-03-08T0x:29:28Z</v>
      </c>
      <c r="I128" t="b">
        <f ca="1"/>
        <v>0</v>
      </c>
      <c r="J128" t="b">
        <f ca="1"/>
        <v>0</v>
      </c>
      <c r="K128" t="b">
        <f ca="1"/>
        <v>0</v>
      </c>
      <c r="L128" t="b">
        <f ca="1"/>
        <v>0</v>
      </c>
      <c r="M128" s="33"/>
    </row>
    <row r="129" spans="2:13" x14ac:dyDescent="0.35">
      <c r="B129" t="str">
        <f ca="1"/>
        <v>2021-09-27</v>
      </c>
      <c r="C129" t="b">
        <f ca="1"/>
        <v>1</v>
      </c>
      <c r="D129" t="b">
        <f ca="1"/>
        <v>1</v>
      </c>
      <c r="E129" t="b">
        <f ca="1"/>
        <v>1</v>
      </c>
      <c r="F129" t="b">
        <f ca="1"/>
        <v>1</v>
      </c>
      <c r="H129" t="str">
        <f ca="1"/>
        <v>2023-03-08T06x29:28Z</v>
      </c>
      <c r="I129" t="b">
        <f ca="1"/>
        <v>0</v>
      </c>
      <c r="J129" t="b">
        <f ca="1"/>
        <v>0</v>
      </c>
      <c r="K129" t="b">
        <f ca="1"/>
        <v>0</v>
      </c>
      <c r="L129" t="b">
        <f ca="1"/>
        <v>0</v>
      </c>
      <c r="M129" s="33"/>
    </row>
    <row r="130" spans="2:13" x14ac:dyDescent="0.35">
      <c r="B130" t="str">
        <f ca="1"/>
        <v>2023-06-28</v>
      </c>
      <c r="C130" t="b">
        <f ca="1"/>
        <v>1</v>
      </c>
      <c r="D130" t="b">
        <f ca="1"/>
        <v>1</v>
      </c>
      <c r="E130" t="b">
        <f ca="1"/>
        <v>1</v>
      </c>
      <c r="F130" t="b">
        <f ca="1"/>
        <v>1</v>
      </c>
      <c r="H130" t="str">
        <f ca="1"/>
        <v>2023-03-08T06:x9:28Z</v>
      </c>
      <c r="I130" t="b">
        <f ca="1"/>
        <v>0</v>
      </c>
      <c r="J130" t="b">
        <f ca="1"/>
        <v>0</v>
      </c>
      <c r="K130" t="b">
        <f ca="1"/>
        <v>0</v>
      </c>
      <c r="L130" t="b">
        <f ca="1"/>
        <v>0</v>
      </c>
      <c r="M130" s="33"/>
    </row>
    <row r="131" spans="2:13" x14ac:dyDescent="0.35">
      <c r="B131" t="str">
        <f ca="1"/>
        <v>2021-09-08</v>
      </c>
      <c r="C131" t="b">
        <f ca="1"/>
        <v>1</v>
      </c>
      <c r="D131" t="b">
        <f ca="1"/>
        <v>1</v>
      </c>
      <c r="E131" t="b">
        <f ca="1"/>
        <v>1</v>
      </c>
      <c r="F131" t="b">
        <f ca="1"/>
        <v>1</v>
      </c>
      <c r="H131" t="str">
        <f ca="1"/>
        <v>2023-03-08T06:2x:28Z</v>
      </c>
      <c r="I131" t="b">
        <f ca="1"/>
        <v>0</v>
      </c>
      <c r="J131" t="b">
        <f ca="1"/>
        <v>0</v>
      </c>
      <c r="K131" t="b">
        <f ca="1"/>
        <v>0</v>
      </c>
      <c r="L131" t="b">
        <f ca="1"/>
        <v>0</v>
      </c>
      <c r="M131" s="33"/>
    </row>
    <row r="132" spans="2:13" x14ac:dyDescent="0.35">
      <c r="B132" t="str">
        <f ca="1"/>
        <v>2022-01-16</v>
      </c>
      <c r="C132" t="b">
        <f ca="1"/>
        <v>1</v>
      </c>
      <c r="D132" t="b">
        <f ca="1"/>
        <v>1</v>
      </c>
      <c r="E132" t="b">
        <f ca="1"/>
        <v>1</v>
      </c>
      <c r="F132" t="b">
        <f ca="1"/>
        <v>1</v>
      </c>
      <c r="H132" t="str">
        <f ca="1"/>
        <v>2023-03-08T06:29x28Z</v>
      </c>
      <c r="I132" t="b">
        <f ca="1"/>
        <v>0</v>
      </c>
      <c r="J132" t="b">
        <f ca="1"/>
        <v>0</v>
      </c>
      <c r="K132" t="b">
        <f ca="1"/>
        <v>0</v>
      </c>
      <c r="L132" t="b">
        <f ca="1"/>
        <v>0</v>
      </c>
      <c r="M132" s="33"/>
    </row>
    <row r="133" spans="2:13" x14ac:dyDescent="0.35">
      <c r="B133" s="10" t="str">
        <f ca="1"/>
        <v>2023-09-24</v>
      </c>
      <c r="C133" t="b">
        <f ca="1"/>
        <v>1</v>
      </c>
      <c r="D133" t="b">
        <f ca="1"/>
        <v>1</v>
      </c>
      <c r="E133" t="b">
        <f ca="1"/>
        <v>1</v>
      </c>
      <c r="F133" t="b">
        <f ca="1"/>
        <v>1</v>
      </c>
      <c r="H133" t="str">
        <f ca="1"/>
        <v>2023-03-08T06:29:x8Z</v>
      </c>
      <c r="I133" t="b">
        <f ca="1"/>
        <v>0</v>
      </c>
      <c r="J133" t="b">
        <f ca="1"/>
        <v>0</v>
      </c>
      <c r="K133" t="b">
        <f ca="1"/>
        <v>0</v>
      </c>
      <c r="L133" t="b">
        <f ca="1"/>
        <v>0</v>
      </c>
      <c r="M133" s="33"/>
    </row>
    <row r="134" spans="2:13" x14ac:dyDescent="0.35">
      <c r="B134" t="str">
        <f ca="1"/>
        <v>2022-03-20</v>
      </c>
      <c r="C134" t="b">
        <f ca="1"/>
        <v>1</v>
      </c>
      <c r="D134" t="b">
        <f ca="1"/>
        <v>1</v>
      </c>
      <c r="E134" t="b">
        <f ca="1"/>
        <v>1</v>
      </c>
      <c r="F134" t="b">
        <f ca="1"/>
        <v>1</v>
      </c>
      <c r="H134" t="str">
        <f ca="1"/>
        <v>2023-03-08T06:29:2xZ</v>
      </c>
      <c r="I134" t="b">
        <f ca="1"/>
        <v>0</v>
      </c>
      <c r="J134" t="b">
        <f ca="1"/>
        <v>0</v>
      </c>
      <c r="K134" t="b">
        <f ca="1"/>
        <v>0</v>
      </c>
      <c r="L134" t="b">
        <f ca="1"/>
        <v>0</v>
      </c>
      <c r="M134" s="33"/>
    </row>
    <row r="135" spans="2:13" x14ac:dyDescent="0.35">
      <c r="B135" t="str">
        <f ca="1"/>
        <v>2024-01-28</v>
      </c>
      <c r="C135" t="b">
        <f ca="1"/>
        <v>1</v>
      </c>
      <c r="D135" t="b">
        <f ca="1"/>
        <v>1</v>
      </c>
      <c r="E135" t="b">
        <f ca="1"/>
        <v>1</v>
      </c>
      <c r="F135" t="b">
        <f ca="1"/>
        <v>1</v>
      </c>
      <c r="H135" t="str">
        <f ca="1"/>
        <v xml:space="preserve">2023-03-08T06:29:28x </v>
      </c>
      <c r="I135" t="b">
        <f ca="1"/>
        <v>0</v>
      </c>
      <c r="J135" t="b">
        <f ca="1"/>
        <v>0</v>
      </c>
      <c r="K135" t="b">
        <f ca="1"/>
        <v>0</v>
      </c>
      <c r="L135" t="b">
        <f ca="1"/>
        <v>0</v>
      </c>
      <c r="M135" s="33"/>
    </row>
    <row r="136" spans="2:13" x14ac:dyDescent="0.35">
      <c r="B136" t="str">
        <f ca="1"/>
        <v>2023-08-27</v>
      </c>
      <c r="C136" t="b">
        <f ca="1"/>
        <v>1</v>
      </c>
      <c r="D136" t="b">
        <f ca="1"/>
        <v>1</v>
      </c>
      <c r="E136" t="b">
        <f ca="1"/>
        <v>1</v>
      </c>
      <c r="F136" t="b">
        <f ca="1"/>
        <v>1</v>
      </c>
      <c r="H136" t="str">
        <f ca="1"/>
        <v xml:space="preserve">2023-03-08T06:29:28Zx </v>
      </c>
      <c r="I136" t="b">
        <f ca="1"/>
        <v>0</v>
      </c>
      <c r="J136" t="b">
        <f ca="1"/>
        <v>0</v>
      </c>
      <c r="K136" t="b">
        <f ca="1"/>
        <v>0</v>
      </c>
      <c r="L136" t="b">
        <f ca="1"/>
        <v>0</v>
      </c>
      <c r="M136" s="33"/>
    </row>
    <row r="137" spans="2:13" x14ac:dyDescent="0.35">
      <c r="B137" t="str">
        <f ca="1"/>
        <v>2023-01-15</v>
      </c>
      <c r="C137" t="b">
        <f ca="1"/>
        <v>1</v>
      </c>
      <c r="D137" t="b">
        <f ca="1"/>
        <v>1</v>
      </c>
      <c r="E137" t="b">
        <f ca="1"/>
        <v>1</v>
      </c>
      <c r="F137" t="b">
        <f ca="1"/>
        <v>1</v>
      </c>
      <c r="H137" t="str">
        <f ca="1"/>
        <v>x022-09-01T00:08:26.304</v>
      </c>
      <c r="I137" t="b">
        <f ca="1"/>
        <v>0</v>
      </c>
      <c r="J137" t="b">
        <f ca="1"/>
        <v>0</v>
      </c>
      <c r="K137" t="b">
        <f ca="1"/>
        <v>0</v>
      </c>
      <c r="L137" t="b">
        <f ca="1"/>
        <v>0</v>
      </c>
      <c r="M137" s="33"/>
    </row>
    <row r="138" spans="2:13" x14ac:dyDescent="0.35">
      <c r="B138" t="str">
        <f ca="1"/>
        <v>2023-02-22</v>
      </c>
      <c r="C138" t="b">
        <f ca="1"/>
        <v>1</v>
      </c>
      <c r="D138" t="b">
        <f ca="1"/>
        <v>1</v>
      </c>
      <c r="E138" t="b">
        <f ca="1"/>
        <v>1</v>
      </c>
      <c r="F138" t="b">
        <f ca="1"/>
        <v>1</v>
      </c>
      <c r="H138" t="str">
        <f ca="1"/>
        <v>2x22-09-01T00:08:26.304</v>
      </c>
      <c r="I138" t="b">
        <f ca="1"/>
        <v>0</v>
      </c>
      <c r="J138" t="b">
        <f ca="1"/>
        <v>0</v>
      </c>
      <c r="K138" t="b">
        <f ca="1"/>
        <v>0</v>
      </c>
      <c r="L138" t="b">
        <f ca="1"/>
        <v>0</v>
      </c>
      <c r="M138" s="33"/>
    </row>
    <row r="139" spans="2:13" x14ac:dyDescent="0.35">
      <c r="B139" s="10" t="str">
        <f ca="1"/>
        <v>2022-02-26</v>
      </c>
      <c r="C139" t="b">
        <f ca="1"/>
        <v>1</v>
      </c>
      <c r="D139" t="b">
        <f ca="1"/>
        <v>1</v>
      </c>
      <c r="E139" t="b">
        <f ca="1"/>
        <v>1</v>
      </c>
      <c r="F139" t="b">
        <f ca="1"/>
        <v>1</v>
      </c>
      <c r="H139" t="str">
        <f ca="1"/>
        <v>20x2-09-01T00:08:26.304</v>
      </c>
      <c r="I139" t="b">
        <f ca="1"/>
        <v>0</v>
      </c>
      <c r="J139" t="b">
        <f ca="1"/>
        <v>0</v>
      </c>
      <c r="K139" t="b">
        <f ca="1"/>
        <v>0</v>
      </c>
      <c r="L139" t="b">
        <f ca="1"/>
        <v>0</v>
      </c>
      <c r="M139" s="33"/>
    </row>
    <row r="140" spans="2:13" x14ac:dyDescent="0.35">
      <c r="B140" t="str">
        <f ca="1"/>
        <v>2023-02-23</v>
      </c>
      <c r="C140" t="b">
        <f ca="1"/>
        <v>1</v>
      </c>
      <c r="D140" t="b">
        <f ca="1"/>
        <v>1</v>
      </c>
      <c r="E140" t="b">
        <f ca="1"/>
        <v>1</v>
      </c>
      <c r="F140" t="b">
        <f ca="1"/>
        <v>1</v>
      </c>
      <c r="H140" t="str">
        <f ca="1"/>
        <v>202x-09-01T00:08:26.304</v>
      </c>
      <c r="I140" t="b">
        <f ca="1"/>
        <v>0</v>
      </c>
      <c r="J140" t="b">
        <f ca="1"/>
        <v>0</v>
      </c>
      <c r="K140" t="b">
        <f ca="1"/>
        <v>0</v>
      </c>
      <c r="L140" t="b">
        <f ca="1"/>
        <v>0</v>
      </c>
      <c r="M140" s="33"/>
    </row>
    <row r="141" spans="2:13" x14ac:dyDescent="0.35">
      <c r="B141" t="str">
        <f ca="1"/>
        <v>2023-03-04</v>
      </c>
      <c r="C141" t="b">
        <f ca="1"/>
        <v>1</v>
      </c>
      <c r="D141" t="b">
        <f ca="1"/>
        <v>1</v>
      </c>
      <c r="E141" t="b">
        <f ca="1"/>
        <v>1</v>
      </c>
      <c r="F141" t="b">
        <f ca="1"/>
        <v>1</v>
      </c>
      <c r="H141" t="str">
        <f ca="1"/>
        <v>2022x09-01T00:08:26.304</v>
      </c>
      <c r="I141" t="b">
        <f ca="1"/>
        <v>0</v>
      </c>
      <c r="J141" t="b">
        <f ca="1"/>
        <v>0</v>
      </c>
      <c r="K141" t="b">
        <f ca="1"/>
        <v>0</v>
      </c>
      <c r="L141" t="b">
        <f ca="1"/>
        <v>0</v>
      </c>
      <c r="M141" s="33"/>
    </row>
    <row r="142" spans="2:13" x14ac:dyDescent="0.35">
      <c r="B142" t="str">
        <f ca="1"/>
        <v>2022-03-26</v>
      </c>
      <c r="C142" t="b">
        <f ca="1"/>
        <v>1</v>
      </c>
      <c r="D142" t="b">
        <f ca="1"/>
        <v>1</v>
      </c>
      <c r="E142" t="b">
        <f ca="1"/>
        <v>1</v>
      </c>
      <c r="F142" t="b">
        <f ca="1"/>
        <v>1</v>
      </c>
      <c r="H142" t="str">
        <f ca="1"/>
        <v>2022-x9-01T00:08:26.304</v>
      </c>
      <c r="I142" t="b">
        <f ca="1"/>
        <v>0</v>
      </c>
      <c r="J142" t="b">
        <f ca="1"/>
        <v>0</v>
      </c>
      <c r="K142" t="b">
        <f ca="1"/>
        <v>0</v>
      </c>
      <c r="L142" t="b">
        <f ca="1"/>
        <v>0</v>
      </c>
      <c r="M142" s="33"/>
    </row>
    <row r="143" spans="2:13" x14ac:dyDescent="0.35">
      <c r="B143" t="str">
        <f ca="1"/>
        <v>2022-11-15</v>
      </c>
      <c r="C143" t="b">
        <f ca="1"/>
        <v>1</v>
      </c>
      <c r="D143" t="b">
        <f ca="1"/>
        <v>1</v>
      </c>
      <c r="E143" t="b">
        <f ca="1"/>
        <v>1</v>
      </c>
      <c r="F143" t="b">
        <f ca="1"/>
        <v>1</v>
      </c>
      <c r="H143" t="str">
        <f ca="1"/>
        <v>2022-0x-01T00:08:26.304</v>
      </c>
      <c r="I143" t="b">
        <f ca="1"/>
        <v>0</v>
      </c>
      <c r="J143" t="b">
        <f ca="1"/>
        <v>0</v>
      </c>
      <c r="K143" t="b">
        <f ca="1"/>
        <v>0</v>
      </c>
      <c r="L143" t="b">
        <f ca="1"/>
        <v>0</v>
      </c>
      <c r="M143" s="33"/>
    </row>
    <row r="144" spans="2:13" x14ac:dyDescent="0.35">
      <c r="B144" t="str">
        <f ca="1"/>
        <v>2021-11-01</v>
      </c>
      <c r="C144" t="b">
        <f ca="1"/>
        <v>1</v>
      </c>
      <c r="D144" t="b">
        <f ca="1"/>
        <v>1</v>
      </c>
      <c r="E144" t="b">
        <f ca="1"/>
        <v>1</v>
      </c>
      <c r="F144" t="b">
        <f ca="1"/>
        <v>1</v>
      </c>
      <c r="H144" t="str">
        <f ca="1"/>
        <v>2022-09x01T00:08:26.304</v>
      </c>
      <c r="I144" t="b">
        <f ca="1"/>
        <v>0</v>
      </c>
      <c r="J144" t="b">
        <f ca="1"/>
        <v>0</v>
      </c>
      <c r="K144" t="b">
        <f ca="1"/>
        <v>0</v>
      </c>
      <c r="L144" t="b">
        <f ca="1"/>
        <v>0</v>
      </c>
      <c r="M144" s="33"/>
    </row>
    <row r="145" spans="2:13" x14ac:dyDescent="0.35">
      <c r="B145" t="str">
        <f ca="1"/>
        <v>2021-12-29</v>
      </c>
      <c r="C145" t="b">
        <f ca="1"/>
        <v>1</v>
      </c>
      <c r="D145" t="b">
        <f ca="1"/>
        <v>1</v>
      </c>
      <c r="E145" t="b">
        <f ca="1"/>
        <v>1</v>
      </c>
      <c r="F145" t="b">
        <f ca="1"/>
        <v>1</v>
      </c>
      <c r="H145" t="str">
        <f ca="1"/>
        <v>2022-09-x1T00:08:26.304</v>
      </c>
      <c r="I145" t="b">
        <f ca="1"/>
        <v>0</v>
      </c>
      <c r="J145" t="b">
        <f ca="1"/>
        <v>0</v>
      </c>
      <c r="K145" t="b">
        <f ca="1"/>
        <v>0</v>
      </c>
      <c r="L145" t="b">
        <f ca="1"/>
        <v>0</v>
      </c>
      <c r="M145" s="33"/>
    </row>
    <row r="146" spans="2:13" x14ac:dyDescent="0.35">
      <c r="B146" t="str">
        <f ca="1"/>
        <v>2023-01-06</v>
      </c>
      <c r="C146" t="b">
        <f ca="1"/>
        <v>1</v>
      </c>
      <c r="D146" t="b">
        <f ca="1"/>
        <v>1</v>
      </c>
      <c r="E146" t="b">
        <f ca="1"/>
        <v>1</v>
      </c>
      <c r="F146" t="b">
        <f ca="1"/>
        <v>1</v>
      </c>
      <c r="H146" t="str">
        <f ca="1"/>
        <v>2022-09-0xT00:08:26.304</v>
      </c>
      <c r="I146" t="b">
        <f ca="1"/>
        <v>0</v>
      </c>
      <c r="J146" t="b">
        <f ca="1"/>
        <v>0</v>
      </c>
      <c r="K146" t="b">
        <f ca="1"/>
        <v>0</v>
      </c>
      <c r="L146" t="b">
        <f ca="1"/>
        <v>0</v>
      </c>
      <c r="M146" s="33"/>
    </row>
    <row r="147" spans="2:13" x14ac:dyDescent="0.35">
      <c r="B147" t="str">
        <f ca="1"/>
        <v>2024-01-12</v>
      </c>
      <c r="C147" t="b">
        <f ca="1"/>
        <v>1</v>
      </c>
      <c r="D147" t="b">
        <f ca="1"/>
        <v>1</v>
      </c>
      <c r="E147" t="b">
        <f ca="1"/>
        <v>1</v>
      </c>
      <c r="F147" t="b">
        <f ca="1"/>
        <v>1</v>
      </c>
      <c r="H147" t="str">
        <f ca="1"/>
        <v>2022-09-01x00:08:26.304</v>
      </c>
      <c r="I147" t="b">
        <f ca="1"/>
        <v>0</v>
      </c>
      <c r="J147" t="b">
        <f ca="1"/>
        <v>0</v>
      </c>
      <c r="K147" t="b">
        <f ca="1"/>
        <v>0</v>
      </c>
      <c r="L147" t="b">
        <f ca="1"/>
        <v>0</v>
      </c>
      <c r="M147" s="33"/>
    </row>
    <row r="148" spans="2:13" x14ac:dyDescent="0.35">
      <c r="B148" t="str">
        <f ca="1"/>
        <v>2023-08-13</v>
      </c>
      <c r="C148" t="b">
        <f ca="1"/>
        <v>1</v>
      </c>
      <c r="D148" t="b">
        <f ca="1"/>
        <v>1</v>
      </c>
      <c r="E148" t="b">
        <f ca="1"/>
        <v>1</v>
      </c>
      <c r="F148" t="b">
        <f ca="1"/>
        <v>1</v>
      </c>
      <c r="H148" t="str">
        <f ca="1"/>
        <v>2022-09-01Tx0:08:26.304</v>
      </c>
      <c r="I148" t="b">
        <f ca="1"/>
        <v>0</v>
      </c>
      <c r="J148" t="b">
        <f ca="1"/>
        <v>0</v>
      </c>
      <c r="K148" t="b">
        <f ca="1"/>
        <v>0</v>
      </c>
      <c r="L148" t="b">
        <f ca="1"/>
        <v>0</v>
      </c>
      <c r="M148" s="33"/>
    </row>
    <row r="149" spans="2:13" x14ac:dyDescent="0.35">
      <c r="B149" t="str">
        <f ca="1"/>
        <v>2023-08-24</v>
      </c>
      <c r="C149" t="b">
        <f ca="1"/>
        <v>1</v>
      </c>
      <c r="D149" t="b">
        <f ca="1"/>
        <v>1</v>
      </c>
      <c r="E149" t="b">
        <f ca="1"/>
        <v>1</v>
      </c>
      <c r="F149" t="b">
        <f ca="1"/>
        <v>1</v>
      </c>
      <c r="H149" t="str">
        <f ca="1"/>
        <v>2022-09-01T0x:08:26.304</v>
      </c>
      <c r="I149" t="b">
        <f ca="1"/>
        <v>0</v>
      </c>
      <c r="J149" t="b">
        <f ca="1"/>
        <v>0</v>
      </c>
      <c r="K149" t="b">
        <f ca="1"/>
        <v>0</v>
      </c>
      <c r="L149" t="b">
        <f ca="1"/>
        <v>0</v>
      </c>
      <c r="M149" s="33"/>
    </row>
    <row r="150" spans="2:13" x14ac:dyDescent="0.35">
      <c r="B150" t="str">
        <f ca="1"/>
        <v>2021-10-16</v>
      </c>
      <c r="C150" t="b">
        <f ca="1"/>
        <v>1</v>
      </c>
      <c r="D150" t="b">
        <f ca="1"/>
        <v>1</v>
      </c>
      <c r="E150" t="b">
        <f ca="1"/>
        <v>1</v>
      </c>
      <c r="F150" t="b">
        <f ca="1"/>
        <v>1</v>
      </c>
      <c r="H150" t="str">
        <f ca="1"/>
        <v>2022-09-01T00x08:26.304</v>
      </c>
      <c r="I150" t="b">
        <f ca="1"/>
        <v>0</v>
      </c>
      <c r="J150" t="b">
        <f ca="1"/>
        <v>0</v>
      </c>
      <c r="K150" t="b">
        <f ca="1"/>
        <v>0</v>
      </c>
      <c r="L150" t="b">
        <f ca="1"/>
        <v>0</v>
      </c>
      <c r="M150" s="33"/>
    </row>
    <row r="151" spans="2:13" x14ac:dyDescent="0.35">
      <c r="B151" t="str">
        <f ca="1"/>
        <v>2022-03-19</v>
      </c>
      <c r="C151" t="b">
        <f ca="1"/>
        <v>1</v>
      </c>
      <c r="D151" t="b">
        <f ca="1"/>
        <v>1</v>
      </c>
      <c r="E151" t="b">
        <f ca="1"/>
        <v>1</v>
      </c>
      <c r="F151" t="b">
        <f ca="1"/>
        <v>1</v>
      </c>
      <c r="H151" t="str">
        <f ca="1"/>
        <v>2022-09-01T00:x8:26.304</v>
      </c>
      <c r="I151" t="b">
        <f ca="1"/>
        <v>0</v>
      </c>
      <c r="J151" t="b">
        <f ca="1"/>
        <v>0</v>
      </c>
      <c r="K151" t="b">
        <f ca="1"/>
        <v>0</v>
      </c>
      <c r="L151" t="b">
        <f ca="1"/>
        <v>0</v>
      </c>
    </row>
    <row r="152" spans="2:13" x14ac:dyDescent="0.35">
      <c r="B152" t="str">
        <f ca="1"/>
        <v>2022-07-10</v>
      </c>
      <c r="C152" t="b">
        <f ca="1"/>
        <v>1</v>
      </c>
      <c r="D152" t="b">
        <f ca="1"/>
        <v>1</v>
      </c>
      <c r="E152" t="b">
        <f ca="1"/>
        <v>1</v>
      </c>
      <c r="F152" t="b">
        <f ca="1"/>
        <v>1</v>
      </c>
      <c r="H152" t="str">
        <f ca="1"/>
        <v>2022-09-01T00:0x:26.304</v>
      </c>
      <c r="I152" t="b">
        <f ca="1"/>
        <v>0</v>
      </c>
      <c r="J152" t="b">
        <f ca="1"/>
        <v>0</v>
      </c>
      <c r="K152" t="b">
        <f ca="1"/>
        <v>0</v>
      </c>
      <c r="L152" t="b">
        <f ca="1"/>
        <v>0</v>
      </c>
    </row>
    <row r="153" spans="2:13" x14ac:dyDescent="0.35">
      <c r="B153" t="str">
        <f ca="1"/>
        <v>2022-04-25</v>
      </c>
      <c r="C153" t="b">
        <f ca="1"/>
        <v>1</v>
      </c>
      <c r="D153" t="b">
        <f ca="1"/>
        <v>1</v>
      </c>
      <c r="E153" t="b">
        <f ca="1"/>
        <v>1</v>
      </c>
      <c r="F153" t="b">
        <f ca="1"/>
        <v>1</v>
      </c>
      <c r="H153" t="str">
        <f ca="1"/>
        <v>2022-09-01T00:08x26.304</v>
      </c>
      <c r="I153" t="b">
        <f ca="1"/>
        <v>0</v>
      </c>
      <c r="J153" t="b">
        <f ca="1"/>
        <v>0</v>
      </c>
      <c r="K153" t="b">
        <f ca="1"/>
        <v>0</v>
      </c>
      <c r="L153" t="b">
        <f ca="1"/>
        <v>0</v>
      </c>
    </row>
    <row r="154" spans="2:13" x14ac:dyDescent="0.35">
      <c r="H154" t="str">
        <f ca="1"/>
        <v>2022-09-01T00:08:x6.304</v>
      </c>
      <c r="I154" t="b">
        <f ca="1"/>
        <v>0</v>
      </c>
      <c r="J154" t="b">
        <f ca="1"/>
        <v>0</v>
      </c>
      <c r="K154" t="b">
        <f ca="1"/>
        <v>0</v>
      </c>
      <c r="L154" t="b">
        <f ca="1"/>
        <v>0</v>
      </c>
    </row>
    <row r="155" spans="2:13" x14ac:dyDescent="0.35">
      <c r="H155" t="str">
        <f ca="1"/>
        <v>2022-09-01T00:08:2x.304</v>
      </c>
      <c r="I155" t="b">
        <f ca="1"/>
        <v>0</v>
      </c>
      <c r="J155" t="b">
        <f ca="1"/>
        <v>0</v>
      </c>
      <c r="K155" t="b">
        <f ca="1"/>
        <v>0</v>
      </c>
      <c r="L155" t="b">
        <f ca="1"/>
        <v>0</v>
      </c>
    </row>
    <row r="156" spans="2:13" x14ac:dyDescent="0.35">
      <c r="H156" t="str">
        <f ca="1"/>
        <v>2022-09-01T00:08:26x304</v>
      </c>
      <c r="I156" t="b">
        <f ca="1"/>
        <v>0</v>
      </c>
      <c r="J156" t="b">
        <f ca="1"/>
        <v>0</v>
      </c>
      <c r="K156" t="b">
        <f ca="1"/>
        <v>0</v>
      </c>
      <c r="L156" t="b">
        <f ca="1"/>
        <v>0</v>
      </c>
    </row>
    <row r="157" spans="2:13" x14ac:dyDescent="0.35">
      <c r="H157" t="str">
        <f ca="1"/>
        <v>2022-09-01T00:08:26.x04</v>
      </c>
      <c r="I157" t="b">
        <f ca="1"/>
        <v>0</v>
      </c>
      <c r="J157" t="b">
        <f ca="1"/>
        <v>0</v>
      </c>
      <c r="K157" t="b">
        <f ca="1"/>
        <v>0</v>
      </c>
      <c r="L157" t="b">
        <f ca="1"/>
        <v>0</v>
      </c>
    </row>
    <row r="158" spans="2:13" x14ac:dyDescent="0.35">
      <c r="H158" t="str">
        <f ca="1"/>
        <v>2022-09-01T00:08:26.3x4</v>
      </c>
      <c r="I158" t="b">
        <f ca="1"/>
        <v>0</v>
      </c>
      <c r="J158" t="b">
        <f ca="1"/>
        <v>0</v>
      </c>
      <c r="K158" t="b">
        <f ca="1"/>
        <v>0</v>
      </c>
      <c r="L158" t="b">
        <f ca="1"/>
        <v>0</v>
      </c>
    </row>
    <row r="159" spans="2:13" x14ac:dyDescent="0.35">
      <c r="H159" t="str">
        <f ca="1"/>
        <v xml:space="preserve">2022-09-01T00:08:26.30x </v>
      </c>
      <c r="I159" t="b">
        <f ca="1"/>
        <v>0</v>
      </c>
      <c r="J159" t="b">
        <f ca="1"/>
        <v>0</v>
      </c>
      <c r="K159" t="b">
        <f ca="1"/>
        <v>0</v>
      </c>
      <c r="L159" t="b">
        <f ca="1"/>
        <v>0</v>
      </c>
    </row>
    <row r="160" spans="2:13" x14ac:dyDescent="0.35">
      <c r="H160" t="str">
        <f ca="1"/>
        <v xml:space="preserve">2022-09-01T00:08:26.304x </v>
      </c>
      <c r="I160" t="b">
        <f ca="1"/>
        <v>0</v>
      </c>
      <c r="J160" t="b">
        <f ca="1"/>
        <v>0</v>
      </c>
      <c r="K160" t="b">
        <f ca="1"/>
        <v>0</v>
      </c>
      <c r="L160" t="b">
        <f ca="1"/>
        <v>0</v>
      </c>
    </row>
    <row r="161" spans="8:12" x14ac:dyDescent="0.35">
      <c r="H161" t="str">
        <f ca="1"/>
        <v>x022-12-24</v>
      </c>
      <c r="I161" t="b">
        <f ca="1"/>
        <v>0</v>
      </c>
      <c r="J161" t="b">
        <f ca="1"/>
        <v>0</v>
      </c>
      <c r="K161" t="b">
        <f ca="1"/>
        <v>0</v>
      </c>
      <c r="L161" t="b">
        <f ca="1"/>
        <v>0</v>
      </c>
    </row>
    <row r="162" spans="8:12" x14ac:dyDescent="0.35">
      <c r="H162" t="str">
        <f ca="1"/>
        <v>2x22-12-24</v>
      </c>
      <c r="I162" t="b">
        <f ca="1"/>
        <v>0</v>
      </c>
      <c r="J162" t="b">
        <f ca="1"/>
        <v>0</v>
      </c>
      <c r="K162" t="b">
        <f ca="1"/>
        <v>0</v>
      </c>
      <c r="L162" t="b">
        <f ca="1"/>
        <v>0</v>
      </c>
    </row>
    <row r="163" spans="8:12" x14ac:dyDescent="0.35">
      <c r="H163" t="str">
        <f ca="1"/>
        <v>20x2-12-24</v>
      </c>
      <c r="I163" t="b">
        <f ca="1"/>
        <v>0</v>
      </c>
      <c r="J163" t="b">
        <f ca="1"/>
        <v>0</v>
      </c>
      <c r="K163" t="b">
        <f ca="1"/>
        <v>0</v>
      </c>
      <c r="L163" t="b">
        <f ca="1"/>
        <v>0</v>
      </c>
    </row>
    <row r="164" spans="8:12" x14ac:dyDescent="0.35">
      <c r="H164" t="str">
        <f ca="1"/>
        <v>202x-12-24</v>
      </c>
      <c r="I164" t="b">
        <f ca="1"/>
        <v>0</v>
      </c>
      <c r="J164" t="b">
        <f ca="1"/>
        <v>0</v>
      </c>
      <c r="K164" t="b">
        <f ca="1"/>
        <v>0</v>
      </c>
      <c r="L164" t="b">
        <f ca="1"/>
        <v>0</v>
      </c>
    </row>
    <row r="165" spans="8:12" x14ac:dyDescent="0.35">
      <c r="H165" t="str">
        <f ca="1"/>
        <v>2022x12-24</v>
      </c>
      <c r="I165" t="b">
        <f ca="1"/>
        <v>0</v>
      </c>
      <c r="J165" t="b">
        <f ca="1"/>
        <v>0</v>
      </c>
      <c r="K165" t="b">
        <f ca="1"/>
        <v>0</v>
      </c>
      <c r="L165" t="b">
        <f ca="1"/>
        <v>0</v>
      </c>
    </row>
    <row r="166" spans="8:12" x14ac:dyDescent="0.35">
      <c r="H166" t="str">
        <f ca="1"/>
        <v>2022-x2-24</v>
      </c>
      <c r="I166" t="b">
        <f ca="1"/>
        <v>0</v>
      </c>
      <c r="J166" t="b">
        <f ca="1"/>
        <v>0</v>
      </c>
      <c r="K166" t="b">
        <f ca="1"/>
        <v>0</v>
      </c>
      <c r="L166" t="b">
        <f ca="1"/>
        <v>0</v>
      </c>
    </row>
    <row r="167" spans="8:12" x14ac:dyDescent="0.35">
      <c r="H167" t="str">
        <f ca="1"/>
        <v>2022-1x-24</v>
      </c>
      <c r="I167" t="b">
        <f ca="1"/>
        <v>0</v>
      </c>
      <c r="J167" t="b">
        <f ca="1"/>
        <v>0</v>
      </c>
      <c r="K167" t="b">
        <f ca="1"/>
        <v>0</v>
      </c>
      <c r="L167" t="b">
        <f ca="1"/>
        <v>0</v>
      </c>
    </row>
    <row r="168" spans="8:12" x14ac:dyDescent="0.35">
      <c r="H168" t="str">
        <f ca="1"/>
        <v>2022-12x24</v>
      </c>
      <c r="I168" t="b">
        <f ca="1"/>
        <v>0</v>
      </c>
      <c r="J168" t="b">
        <f ca="1"/>
        <v>0</v>
      </c>
      <c r="K168" t="b">
        <f ca="1"/>
        <v>0</v>
      </c>
      <c r="L168" t="b">
        <f ca="1"/>
        <v>0</v>
      </c>
    </row>
    <row r="169" spans="8:12" x14ac:dyDescent="0.35">
      <c r="H169" t="str">
        <f ca="1"/>
        <v>2022-12-x4</v>
      </c>
      <c r="I169" t="b">
        <f ca="1"/>
        <v>0</v>
      </c>
      <c r="J169" t="b">
        <f ca="1"/>
        <v>0</v>
      </c>
      <c r="K169" t="b">
        <f ca="1"/>
        <v>0</v>
      </c>
      <c r="L169" t="b">
        <f ca="1"/>
        <v>0</v>
      </c>
    </row>
    <row r="170" spans="8:12" x14ac:dyDescent="0.35">
      <c r="H170" t="str">
        <f ca="1"/>
        <v xml:space="preserve">2022-12-2x </v>
      </c>
      <c r="I170" t="b">
        <f ca="1"/>
        <v>0</v>
      </c>
      <c r="J170" t="b">
        <f ca="1"/>
        <v>0</v>
      </c>
      <c r="K170" t="b">
        <f ca="1"/>
        <v>0</v>
      </c>
      <c r="L170" t="b">
        <f ca="1"/>
        <v>0</v>
      </c>
    </row>
    <row r="171" spans="8:12" x14ac:dyDescent="0.35">
      <c r="H171" t="str">
        <f ca="1"/>
        <v xml:space="preserve">2022-12-24x </v>
      </c>
      <c r="I171" t="b">
        <f ca="1"/>
        <v>0</v>
      </c>
      <c r="J171" t="b">
        <f ca="1"/>
        <v>0</v>
      </c>
      <c r="K171" t="b">
        <f ca="1"/>
        <v>0</v>
      </c>
      <c r="L171" t="b">
        <f ca="1"/>
        <v>0</v>
      </c>
    </row>
  </sheetData>
  <sheetProtection sheet="1" objects="1" scenarios="1"/>
  <conditionalFormatting sqref="C17:C153">
    <cfRule type="cellIs" dxfId="39" priority="43" operator="equal">
      <formula>FALSE</formula>
    </cfRule>
    <cfRule type="cellIs" dxfId="38" priority="44" operator="equal">
      <formula>TRUE</formula>
    </cfRule>
  </conditionalFormatting>
  <conditionalFormatting sqref="I17:I161">
    <cfRule type="cellIs" dxfId="37" priority="41" operator="equal">
      <formula>FALSE</formula>
    </cfRule>
    <cfRule type="cellIs" dxfId="36" priority="42" operator="equal">
      <formula>TRUE</formula>
    </cfRule>
  </conditionalFormatting>
  <conditionalFormatting sqref="D17:D153">
    <cfRule type="cellIs" dxfId="35" priority="39" operator="equal">
      <formula>FALSE</formula>
    </cfRule>
    <cfRule type="cellIs" dxfId="34" priority="40" operator="equal">
      <formula>TRUE</formula>
    </cfRule>
  </conditionalFormatting>
  <conditionalFormatting sqref="F17:F153">
    <cfRule type="cellIs" dxfId="33" priority="19" operator="equal">
      <formula>FALSE</formula>
    </cfRule>
    <cfRule type="cellIs" dxfId="32" priority="20" operator="equal">
      <formula>TRUE</formula>
    </cfRule>
  </conditionalFormatting>
  <conditionalFormatting sqref="I162:I166">
    <cfRule type="cellIs" dxfId="31" priority="35" operator="equal">
      <formula>FALSE</formula>
    </cfRule>
    <cfRule type="cellIs" dxfId="30" priority="36" operator="equal">
      <formula>TRUE</formula>
    </cfRule>
  </conditionalFormatting>
  <conditionalFormatting sqref="J162:J166">
    <cfRule type="cellIs" dxfId="29" priority="15" operator="equal">
      <formula>FALSE</formula>
    </cfRule>
    <cfRule type="cellIs" dxfId="28" priority="16" operator="equal">
      <formula>TRUE</formula>
    </cfRule>
  </conditionalFormatting>
  <conditionalFormatting sqref="E17:E153">
    <cfRule type="cellIs" dxfId="27" priority="31" operator="equal">
      <formula>FALSE</formula>
    </cfRule>
    <cfRule type="cellIs" dxfId="26" priority="32" operator="equal">
      <formula>TRUE</formula>
    </cfRule>
  </conditionalFormatting>
  <conditionalFormatting sqref="J17:J161">
    <cfRule type="cellIs" dxfId="25" priority="17" operator="equal">
      <formula>FALSE</formula>
    </cfRule>
    <cfRule type="cellIs" dxfId="24" priority="18" operator="equal">
      <formula>TRUE</formula>
    </cfRule>
  </conditionalFormatting>
  <conditionalFormatting sqref="I167:I171">
    <cfRule type="cellIs" dxfId="23" priority="25" operator="equal">
      <formula>FALSE</formula>
    </cfRule>
    <cfRule type="cellIs" dxfId="22" priority="26" operator="equal">
      <formula>TRUE</formula>
    </cfRule>
  </conditionalFormatting>
  <conditionalFormatting sqref="L17:L161">
    <cfRule type="cellIs" dxfId="21" priority="5" operator="equal">
      <formula>FALSE</formula>
    </cfRule>
    <cfRule type="cellIs" dxfId="20" priority="6" operator="equal">
      <formula>TRUE</formula>
    </cfRule>
  </conditionalFormatting>
  <conditionalFormatting sqref="K162:K166">
    <cfRule type="cellIs" dxfId="19" priority="9" operator="equal">
      <formula>FALSE</formula>
    </cfRule>
    <cfRule type="cellIs" dxfId="18" priority="10" operator="equal">
      <formula>TRUE</formula>
    </cfRule>
  </conditionalFormatting>
  <conditionalFormatting sqref="J167:J171">
    <cfRule type="cellIs" dxfId="17" priority="13" operator="equal">
      <formula>FALSE</formula>
    </cfRule>
    <cfRule type="cellIs" dxfId="16" priority="14" operator="equal">
      <formula>TRUE</formula>
    </cfRule>
  </conditionalFormatting>
  <conditionalFormatting sqref="K17:K161">
    <cfRule type="cellIs" dxfId="15" priority="11" operator="equal">
      <formula>FALSE</formula>
    </cfRule>
    <cfRule type="cellIs" dxfId="14" priority="12" operator="equal">
      <formula>TRUE</formula>
    </cfRule>
  </conditionalFormatting>
  <conditionalFormatting sqref="K167:K171">
    <cfRule type="cellIs" dxfId="13" priority="7" operator="equal">
      <formula>FALSE</formula>
    </cfRule>
    <cfRule type="cellIs" dxfId="12" priority="8" operator="equal">
      <formula>TRUE</formula>
    </cfRule>
  </conditionalFormatting>
  <conditionalFormatting sqref="L162:L166">
    <cfRule type="cellIs" dxfId="11" priority="3" operator="equal">
      <formula>FALSE</formula>
    </cfRule>
    <cfRule type="cellIs" dxfId="10" priority="4" operator="equal">
      <formula>TRUE</formula>
    </cfRule>
  </conditionalFormatting>
  <conditionalFormatting sqref="L167:L171">
    <cfRule type="cellIs" dxfId="9" priority="1" operator="equal">
      <formula>FALSE</formula>
    </cfRule>
    <cfRule type="cellIs" dxfId="8" priority="2" operator="equal">
      <formula>TRUE</formula>
    </cfRule>
  </conditionalFormatting>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GIF"/>
  <dimension ref="A1:F1312"/>
  <sheetViews>
    <sheetView showGridLines="0" showRowColHeaders="0" zoomScaleNormal="100" workbookViewId="0"/>
  </sheetViews>
  <sheetFormatPr defaultColWidth="9.1796875" defaultRowHeight="14.5" x14ac:dyDescent="0.35"/>
  <cols>
    <col min="2" max="2" width="27.1796875" bestFit="1" customWidth="1"/>
    <col min="3" max="3" width="7.1796875" bestFit="1" customWidth="1"/>
    <col min="4" max="4" width="6.1796875" bestFit="1" customWidth="1"/>
    <col min="5" max="5" width="11.81640625" bestFit="1" customWidth="1"/>
    <col min="6" max="6" width="12.453125" bestFit="1" customWidth="1"/>
  </cols>
  <sheetData>
    <row r="1" spans="1:6" x14ac:dyDescent="0.35">
      <c r="A1" s="3" t="s">
        <v>0</v>
      </c>
      <c r="B1" s="10" t="s">
        <v>509</v>
      </c>
    </row>
    <row r="2" spans="1:6" x14ac:dyDescent="0.35">
      <c r="B2" s="10"/>
    </row>
    <row r="3" spans="1:6" x14ac:dyDescent="0.35">
      <c r="A3" s="3" t="s">
        <v>586</v>
      </c>
      <c r="B3" t="str" cm="1">
        <f t="array" aca="1" ref="B3:F1312" ca="1">CSVRead(B1,TRUE,,,,,,,,,,,,,"NA",NA())</f>
        <v/>
      </c>
      <c r="C3" t="str">
        <f ca="1"/>
        <v>survived</v>
      </c>
      <c r="D3" t="str">
        <f ca="1"/>
        <v>sex</v>
      </c>
      <c r="E3" t="str">
        <f ca="1"/>
        <v>age</v>
      </c>
      <c r="F3" t="str">
        <f ca="1"/>
        <v>passengerClass</v>
      </c>
    </row>
    <row r="4" spans="1:6" x14ac:dyDescent="0.35">
      <c r="B4" t="str">
        <f ca="1"/>
        <v>Allen, Miss. Elisabeth Walton</v>
      </c>
      <c r="C4" t="str">
        <f ca="1"/>
        <v>yes</v>
      </c>
      <c r="D4" t="str">
        <f ca="1"/>
        <v>female</v>
      </c>
      <c r="E4">
        <f ca="1"/>
        <v>29</v>
      </c>
      <c r="F4" t="str">
        <f ca="1"/>
        <v>1st</v>
      </c>
    </row>
    <row r="5" spans="1:6" x14ac:dyDescent="0.35">
      <c r="B5" t="str">
        <f ca="1"/>
        <v>Allison, Master. Hudson Trevor</v>
      </c>
      <c r="C5" t="str">
        <f ca="1"/>
        <v>yes</v>
      </c>
      <c r="D5" t="str">
        <f ca="1"/>
        <v>male</v>
      </c>
      <c r="E5">
        <f ca="1"/>
        <v>0.91670000600000001</v>
      </c>
      <c r="F5" t="str">
        <f ca="1"/>
        <v>1st</v>
      </c>
    </row>
    <row r="6" spans="1:6" x14ac:dyDescent="0.35">
      <c r="B6" t="str">
        <f ca="1"/>
        <v>Allison, Miss. Helen Loraine</v>
      </c>
      <c r="C6" t="str">
        <f ca="1"/>
        <v>no</v>
      </c>
      <c r="D6" t="str">
        <f ca="1"/>
        <v>female</v>
      </c>
      <c r="E6">
        <f ca="1"/>
        <v>2</v>
      </c>
      <c r="F6" t="str">
        <f ca="1"/>
        <v>1st</v>
      </c>
    </row>
    <row r="7" spans="1:6" x14ac:dyDescent="0.35">
      <c r="B7" t="str">
        <f ca="1"/>
        <v>Allison, Mr. Hudson Joshua Crei</v>
      </c>
      <c r="C7" t="str">
        <f ca="1"/>
        <v>no</v>
      </c>
      <c r="D7" t="str">
        <f ca="1"/>
        <v>male</v>
      </c>
      <c r="E7">
        <f ca="1"/>
        <v>30</v>
      </c>
      <c r="F7" t="str">
        <f ca="1"/>
        <v>1st</v>
      </c>
    </row>
    <row r="8" spans="1:6" x14ac:dyDescent="0.35">
      <c r="B8" t="str">
        <f ca="1"/>
        <v>Allison, Mrs. Hudson J C (Bessi</v>
      </c>
      <c r="C8" t="str">
        <f ca="1"/>
        <v>no</v>
      </c>
      <c r="D8" t="str">
        <f ca="1"/>
        <v>female</v>
      </c>
      <c r="E8">
        <f ca="1"/>
        <v>25</v>
      </c>
      <c r="F8" t="str">
        <f ca="1"/>
        <v>1st</v>
      </c>
    </row>
    <row r="9" spans="1:6" x14ac:dyDescent="0.35">
      <c r="B9" t="str">
        <f ca="1"/>
        <v>Anderson, Mr. Harry</v>
      </c>
      <c r="C9" t="str">
        <f ca="1"/>
        <v>yes</v>
      </c>
      <c r="D9" t="str">
        <f ca="1"/>
        <v>male</v>
      </c>
      <c r="E9">
        <f ca="1"/>
        <v>48</v>
      </c>
      <c r="F9" t="str">
        <f ca="1"/>
        <v>1st</v>
      </c>
    </row>
    <row r="10" spans="1:6" x14ac:dyDescent="0.35">
      <c r="B10" t="str">
        <f ca="1"/>
        <v>Andrews, Miss. Kornelia Theodos</v>
      </c>
      <c r="C10" t="str">
        <f ca="1"/>
        <v>yes</v>
      </c>
      <c r="D10" t="str">
        <f ca="1"/>
        <v>female</v>
      </c>
      <c r="E10">
        <f ca="1"/>
        <v>63</v>
      </c>
      <c r="F10" t="str">
        <f ca="1"/>
        <v>1st</v>
      </c>
    </row>
    <row r="11" spans="1:6" x14ac:dyDescent="0.35">
      <c r="B11" t="str">
        <f ca="1"/>
        <v>Andrews, Mr. Thomas Jr</v>
      </c>
      <c r="C11" t="str">
        <f ca="1"/>
        <v>no</v>
      </c>
      <c r="D11" t="str">
        <f ca="1"/>
        <v>male</v>
      </c>
      <c r="E11">
        <f ca="1"/>
        <v>39</v>
      </c>
      <c r="F11" t="str">
        <f ca="1"/>
        <v>1st</v>
      </c>
    </row>
    <row r="12" spans="1:6" x14ac:dyDescent="0.35">
      <c r="B12" t="str">
        <f ca="1"/>
        <v>Appleton, Mrs. Edward Dale (Cha</v>
      </c>
      <c r="C12" t="str">
        <f ca="1"/>
        <v>yes</v>
      </c>
      <c r="D12" t="str">
        <f ca="1"/>
        <v>female</v>
      </c>
      <c r="E12">
        <f ca="1"/>
        <v>53</v>
      </c>
      <c r="F12" t="str">
        <f ca="1"/>
        <v>1st</v>
      </c>
    </row>
    <row r="13" spans="1:6" x14ac:dyDescent="0.35">
      <c r="B13" t="str">
        <f ca="1"/>
        <v>Artagaveytia, Mr. Ramon</v>
      </c>
      <c r="C13" t="str">
        <f ca="1"/>
        <v>no</v>
      </c>
      <c r="D13" t="str">
        <f ca="1"/>
        <v>male</v>
      </c>
      <c r="E13">
        <f ca="1"/>
        <v>71</v>
      </c>
      <c r="F13" t="str">
        <f ca="1"/>
        <v>1st</v>
      </c>
    </row>
    <row r="14" spans="1:6" x14ac:dyDescent="0.35">
      <c r="B14" t="str">
        <f ca="1"/>
        <v>Astor, Col. John Jacob</v>
      </c>
      <c r="C14" t="str">
        <f ca="1"/>
        <v>no</v>
      </c>
      <c r="D14" t="str">
        <f ca="1"/>
        <v>male</v>
      </c>
      <c r="E14">
        <f ca="1"/>
        <v>47</v>
      </c>
      <c r="F14" t="str">
        <f ca="1"/>
        <v>1st</v>
      </c>
    </row>
    <row r="15" spans="1:6" x14ac:dyDescent="0.35">
      <c r="B15" t="str">
        <f ca="1"/>
        <v>Astor, Mrs. John Jacob (Madelei</v>
      </c>
      <c r="C15" t="str">
        <f ca="1"/>
        <v>yes</v>
      </c>
      <c r="D15" t="str">
        <f ca="1"/>
        <v>female</v>
      </c>
      <c r="E15">
        <f ca="1"/>
        <v>18</v>
      </c>
      <c r="F15" t="str">
        <f ca="1"/>
        <v>1st</v>
      </c>
    </row>
    <row r="16" spans="1:6" x14ac:dyDescent="0.35">
      <c r="B16" t="str">
        <f ca="1"/>
        <v>Aubart, Mme. Leontine Pauline</v>
      </c>
      <c r="C16" t="str">
        <f ca="1"/>
        <v>yes</v>
      </c>
      <c r="D16" t="str">
        <f ca="1"/>
        <v>female</v>
      </c>
      <c r="E16">
        <f ca="1"/>
        <v>24</v>
      </c>
      <c r="F16" t="str">
        <f ca="1"/>
        <v>1st</v>
      </c>
    </row>
    <row r="17" spans="2:6" x14ac:dyDescent="0.35">
      <c r="B17" t="str">
        <f ca="1"/>
        <v>Barber, Miss. Ellen Nellie</v>
      </c>
      <c r="C17" t="str">
        <f ca="1"/>
        <v>yes</v>
      </c>
      <c r="D17" t="str">
        <f ca="1"/>
        <v>female</v>
      </c>
      <c r="E17">
        <f ca="1"/>
        <v>26</v>
      </c>
      <c r="F17" t="str">
        <f ca="1"/>
        <v>1st</v>
      </c>
    </row>
    <row r="18" spans="2:6" x14ac:dyDescent="0.35">
      <c r="B18" t="str">
        <f ca="1"/>
        <v>Barkworth, Mr. Algernon Henry W</v>
      </c>
      <c r="C18" t="str">
        <f ca="1"/>
        <v>yes</v>
      </c>
      <c r="D18" t="str">
        <f ca="1"/>
        <v>male</v>
      </c>
      <c r="E18">
        <f ca="1"/>
        <v>80</v>
      </c>
      <c r="F18" t="str">
        <f ca="1"/>
        <v>1st</v>
      </c>
    </row>
    <row r="19" spans="2:6" x14ac:dyDescent="0.35">
      <c r="B19" t="str">
        <f ca="1"/>
        <v>Baumann, Mr. John D</v>
      </c>
      <c r="C19" t="str">
        <f ca="1"/>
        <v>no</v>
      </c>
      <c r="D19" t="str">
        <f ca="1"/>
        <v>male</v>
      </c>
      <c r="E19" t="e">
        <f ca="1"/>
        <v>#N/A</v>
      </c>
      <c r="F19" t="str">
        <f ca="1"/>
        <v>1st</v>
      </c>
    </row>
    <row r="20" spans="2:6" x14ac:dyDescent="0.35">
      <c r="B20" t="str">
        <f ca="1"/>
        <v>Baxter, Mr. Quigg Edmond</v>
      </c>
      <c r="C20" t="str">
        <f ca="1"/>
        <v>no</v>
      </c>
      <c r="D20" t="str">
        <f ca="1"/>
        <v>male</v>
      </c>
      <c r="E20">
        <f ca="1"/>
        <v>24</v>
      </c>
      <c r="F20" t="str">
        <f ca="1"/>
        <v>1st</v>
      </c>
    </row>
    <row r="21" spans="2:6" x14ac:dyDescent="0.35">
      <c r="B21" t="str">
        <f ca="1"/>
        <v>Baxter, Mrs. James (Helene DeLa</v>
      </c>
      <c r="C21" t="str">
        <f ca="1"/>
        <v>yes</v>
      </c>
      <c r="D21" t="str">
        <f ca="1"/>
        <v>female</v>
      </c>
      <c r="E21">
        <f ca="1"/>
        <v>50</v>
      </c>
      <c r="F21" t="str">
        <f ca="1"/>
        <v>1st</v>
      </c>
    </row>
    <row r="22" spans="2:6" x14ac:dyDescent="0.35">
      <c r="B22" t="str">
        <f ca="1"/>
        <v>Bazzani, Miss. Albina</v>
      </c>
      <c r="C22" t="str">
        <f ca="1"/>
        <v>yes</v>
      </c>
      <c r="D22" t="str">
        <f ca="1"/>
        <v>female</v>
      </c>
      <c r="E22">
        <f ca="1"/>
        <v>32</v>
      </c>
      <c r="F22" t="str">
        <f ca="1"/>
        <v>1st</v>
      </c>
    </row>
    <row r="23" spans="2:6" x14ac:dyDescent="0.35">
      <c r="B23" t="str">
        <f ca="1"/>
        <v>Beattie, Mr. Thomson</v>
      </c>
      <c r="C23" t="str">
        <f ca="1"/>
        <v>no</v>
      </c>
      <c r="D23" t="str">
        <f ca="1"/>
        <v>male</v>
      </c>
      <c r="E23">
        <f ca="1"/>
        <v>36</v>
      </c>
      <c r="F23" t="str">
        <f ca="1"/>
        <v>1st</v>
      </c>
    </row>
    <row r="24" spans="2:6" x14ac:dyDescent="0.35">
      <c r="B24" t="str">
        <f ca="1"/>
        <v>Beckwith, Mr. Richard Leonard</v>
      </c>
      <c r="C24" t="str">
        <f ca="1"/>
        <v>yes</v>
      </c>
      <c r="D24" t="str">
        <f ca="1"/>
        <v>male</v>
      </c>
      <c r="E24">
        <f ca="1"/>
        <v>37</v>
      </c>
      <c r="F24" t="str">
        <f ca="1"/>
        <v>1st</v>
      </c>
    </row>
    <row r="25" spans="2:6" x14ac:dyDescent="0.35">
      <c r="B25" t="str">
        <f ca="1"/>
        <v>Beckwith, Mrs. Richard Leonard</v>
      </c>
      <c r="C25" t="str">
        <f ca="1"/>
        <v>yes</v>
      </c>
      <c r="D25" t="str">
        <f ca="1"/>
        <v>female</v>
      </c>
      <c r="E25">
        <f ca="1"/>
        <v>47</v>
      </c>
      <c r="F25" t="str">
        <f ca="1"/>
        <v>1st</v>
      </c>
    </row>
    <row r="26" spans="2:6" x14ac:dyDescent="0.35">
      <c r="B26" t="str">
        <f ca="1"/>
        <v>Behr, Mr. Karl Howell</v>
      </c>
      <c r="C26" t="str">
        <f ca="1"/>
        <v>yes</v>
      </c>
      <c r="D26" t="str">
        <f ca="1"/>
        <v>male</v>
      </c>
      <c r="E26">
        <f ca="1"/>
        <v>26</v>
      </c>
      <c r="F26" t="str">
        <f ca="1"/>
        <v>1st</v>
      </c>
    </row>
    <row r="27" spans="2:6" x14ac:dyDescent="0.35">
      <c r="B27" t="str">
        <f ca="1"/>
        <v>Bidois, Miss. Rosalie</v>
      </c>
      <c r="C27" t="str">
        <f ca="1"/>
        <v>yes</v>
      </c>
      <c r="D27" t="str">
        <f ca="1"/>
        <v>female</v>
      </c>
      <c r="E27">
        <f ca="1"/>
        <v>42</v>
      </c>
      <c r="F27" t="str">
        <f ca="1"/>
        <v>1st</v>
      </c>
    </row>
    <row r="28" spans="2:6" x14ac:dyDescent="0.35">
      <c r="B28" t="str">
        <f ca="1"/>
        <v>Bird, Miss. Ellen</v>
      </c>
      <c r="C28" t="str">
        <f ca="1"/>
        <v>yes</v>
      </c>
      <c r="D28" t="str">
        <f ca="1"/>
        <v>female</v>
      </c>
      <c r="E28">
        <f ca="1"/>
        <v>29</v>
      </c>
      <c r="F28" t="str">
        <f ca="1"/>
        <v>1st</v>
      </c>
    </row>
    <row r="29" spans="2:6" x14ac:dyDescent="0.35">
      <c r="B29" t="str">
        <f ca="1"/>
        <v>Birnbaum, Mr. Jakob</v>
      </c>
      <c r="C29" t="str">
        <f ca="1"/>
        <v>no</v>
      </c>
      <c r="D29" t="str">
        <f ca="1"/>
        <v>male</v>
      </c>
      <c r="E29">
        <f ca="1"/>
        <v>25</v>
      </c>
      <c r="F29" t="str">
        <f ca="1"/>
        <v>1st</v>
      </c>
    </row>
    <row r="30" spans="2:6" x14ac:dyDescent="0.35">
      <c r="B30" t="str">
        <f ca="1"/>
        <v>Bishop, Mr. Dickinson H</v>
      </c>
      <c r="C30" t="str">
        <f ca="1"/>
        <v>yes</v>
      </c>
      <c r="D30" t="str">
        <f ca="1"/>
        <v>male</v>
      </c>
      <c r="E30">
        <f ca="1"/>
        <v>25</v>
      </c>
      <c r="F30" t="str">
        <f ca="1"/>
        <v>1st</v>
      </c>
    </row>
    <row r="31" spans="2:6" x14ac:dyDescent="0.35">
      <c r="B31" t="str">
        <f ca="1"/>
        <v>Bishop, Mrs. Dickinson H (Helen</v>
      </c>
      <c r="C31" t="str">
        <f ca="1"/>
        <v>yes</v>
      </c>
      <c r="D31" t="str">
        <f ca="1"/>
        <v>female</v>
      </c>
      <c r="E31">
        <f ca="1"/>
        <v>19</v>
      </c>
      <c r="F31" t="str">
        <f ca="1"/>
        <v>1st</v>
      </c>
    </row>
    <row r="32" spans="2:6" x14ac:dyDescent="0.35">
      <c r="B32" t="str">
        <f ca="1"/>
        <v>Bissette, Miss. Amelia</v>
      </c>
      <c r="C32" t="str">
        <f ca="1"/>
        <v>yes</v>
      </c>
      <c r="D32" t="str">
        <f ca="1"/>
        <v>female</v>
      </c>
      <c r="E32">
        <f ca="1"/>
        <v>35</v>
      </c>
      <c r="F32" t="str">
        <f ca="1"/>
        <v>1st</v>
      </c>
    </row>
    <row r="33" spans="2:6" x14ac:dyDescent="0.35">
      <c r="B33" t="str">
        <f ca="1"/>
        <v>Bjornstrom-Steffansson, Mr. Mau</v>
      </c>
      <c r="C33" t="str">
        <f ca="1"/>
        <v>yes</v>
      </c>
      <c r="D33" t="str">
        <f ca="1"/>
        <v>male</v>
      </c>
      <c r="E33">
        <f ca="1"/>
        <v>28</v>
      </c>
      <c r="F33" t="str">
        <f ca="1"/>
        <v>1st</v>
      </c>
    </row>
    <row r="34" spans="2:6" x14ac:dyDescent="0.35">
      <c r="B34" t="str">
        <f ca="1"/>
        <v>Blackwell, Mr. Stephen Weart</v>
      </c>
      <c r="C34" t="str">
        <f ca="1"/>
        <v>no</v>
      </c>
      <c r="D34" t="str">
        <f ca="1"/>
        <v>male</v>
      </c>
      <c r="E34">
        <f ca="1"/>
        <v>45</v>
      </c>
      <c r="F34" t="str">
        <f ca="1"/>
        <v>1st</v>
      </c>
    </row>
    <row r="35" spans="2:6" x14ac:dyDescent="0.35">
      <c r="B35" t="str">
        <f ca="1"/>
        <v>Blank, Mr. Henry</v>
      </c>
      <c r="C35" t="str">
        <f ca="1"/>
        <v>yes</v>
      </c>
      <c r="D35" t="str">
        <f ca="1"/>
        <v>male</v>
      </c>
      <c r="E35">
        <f ca="1"/>
        <v>40</v>
      </c>
      <c r="F35" t="str">
        <f ca="1"/>
        <v>1st</v>
      </c>
    </row>
    <row r="36" spans="2:6" x14ac:dyDescent="0.35">
      <c r="B36" t="str">
        <f ca="1"/>
        <v>Bonnell, Miss. Caroline</v>
      </c>
      <c r="C36" t="str">
        <f ca="1"/>
        <v>yes</v>
      </c>
      <c r="D36" t="str">
        <f ca="1"/>
        <v>female</v>
      </c>
      <c r="E36">
        <f ca="1"/>
        <v>30</v>
      </c>
      <c r="F36" t="str">
        <f ca="1"/>
        <v>1st</v>
      </c>
    </row>
    <row r="37" spans="2:6" x14ac:dyDescent="0.35">
      <c r="B37" t="str">
        <f ca="1"/>
        <v>Bonnell, Miss. Elizabeth</v>
      </c>
      <c r="C37" t="str">
        <f ca="1"/>
        <v>yes</v>
      </c>
      <c r="D37" t="str">
        <f ca="1"/>
        <v>female</v>
      </c>
      <c r="E37">
        <f ca="1"/>
        <v>58</v>
      </c>
      <c r="F37" t="str">
        <f ca="1"/>
        <v>1st</v>
      </c>
    </row>
    <row r="38" spans="2:6" x14ac:dyDescent="0.35">
      <c r="B38" t="str">
        <f ca="1"/>
        <v>Borebank, Mr. John James</v>
      </c>
      <c r="C38" t="str">
        <f ca="1"/>
        <v>no</v>
      </c>
      <c r="D38" t="str">
        <f ca="1"/>
        <v>male</v>
      </c>
      <c r="E38">
        <f ca="1"/>
        <v>42</v>
      </c>
      <c r="F38" t="str">
        <f ca="1"/>
        <v>1st</v>
      </c>
    </row>
    <row r="39" spans="2:6" x14ac:dyDescent="0.35">
      <c r="B39" t="str">
        <f ca="1"/>
        <v>Bowen, Miss. Grace Scott</v>
      </c>
      <c r="C39" t="str">
        <f ca="1"/>
        <v>yes</v>
      </c>
      <c r="D39" t="str">
        <f ca="1"/>
        <v>female</v>
      </c>
      <c r="E39">
        <f ca="1"/>
        <v>45</v>
      </c>
      <c r="F39" t="str">
        <f ca="1"/>
        <v>1st</v>
      </c>
    </row>
    <row r="40" spans="2:6" x14ac:dyDescent="0.35">
      <c r="B40" t="str">
        <f ca="1"/>
        <v>Bowerman, Miss. Elsie Edith</v>
      </c>
      <c r="C40" t="str">
        <f ca="1"/>
        <v>yes</v>
      </c>
      <c r="D40" t="str">
        <f ca="1"/>
        <v>female</v>
      </c>
      <c r="E40">
        <f ca="1"/>
        <v>22</v>
      </c>
      <c r="F40" t="str">
        <f ca="1"/>
        <v>1st</v>
      </c>
    </row>
    <row r="41" spans="2:6" x14ac:dyDescent="0.35">
      <c r="B41" t="str">
        <f ca="1"/>
        <v>Bradley, Mr. George (George Ar</v>
      </c>
      <c r="C41" t="str">
        <f ca="1"/>
        <v>yes</v>
      </c>
      <c r="D41" t="str">
        <f ca="1"/>
        <v>male</v>
      </c>
      <c r="E41" t="e">
        <f ca="1"/>
        <v>#N/A</v>
      </c>
      <c r="F41" t="str">
        <f ca="1"/>
        <v>1st</v>
      </c>
    </row>
    <row r="42" spans="2:6" x14ac:dyDescent="0.35">
      <c r="B42" t="str">
        <f ca="1"/>
        <v>Brady, Mr. John Bertram</v>
      </c>
      <c r="C42" t="str">
        <f ca="1"/>
        <v>no</v>
      </c>
      <c r="D42" t="str">
        <f ca="1"/>
        <v>male</v>
      </c>
      <c r="E42">
        <f ca="1"/>
        <v>41</v>
      </c>
      <c r="F42" t="str">
        <f ca="1"/>
        <v>1st</v>
      </c>
    </row>
    <row r="43" spans="2:6" x14ac:dyDescent="0.35">
      <c r="B43" t="str">
        <f ca="1"/>
        <v>Brandeis, Mr. Emil</v>
      </c>
      <c r="C43" t="str">
        <f ca="1"/>
        <v>no</v>
      </c>
      <c r="D43" t="str">
        <f ca="1"/>
        <v>male</v>
      </c>
      <c r="E43">
        <f ca="1"/>
        <v>48</v>
      </c>
      <c r="F43" t="str">
        <f ca="1"/>
        <v>1st</v>
      </c>
    </row>
    <row r="44" spans="2:6" x14ac:dyDescent="0.35">
      <c r="B44" t="str">
        <f ca="1"/>
        <v>Brewe, Dr. Arthur Jackson</v>
      </c>
      <c r="C44" t="str">
        <f ca="1"/>
        <v>no</v>
      </c>
      <c r="D44" t="str">
        <f ca="1"/>
        <v>male</v>
      </c>
      <c r="E44" t="e">
        <f ca="1"/>
        <v>#N/A</v>
      </c>
      <c r="F44" t="str">
        <f ca="1"/>
        <v>1st</v>
      </c>
    </row>
    <row r="45" spans="2:6" x14ac:dyDescent="0.35">
      <c r="B45" t="str">
        <f ca="1"/>
        <v>Brown, Mrs. James Joseph (Marga</v>
      </c>
      <c r="C45" t="str">
        <f ca="1"/>
        <v>yes</v>
      </c>
      <c r="D45" t="str">
        <f ca="1"/>
        <v>female</v>
      </c>
      <c r="E45">
        <f ca="1"/>
        <v>44</v>
      </c>
      <c r="F45" t="str">
        <f ca="1"/>
        <v>1st</v>
      </c>
    </row>
    <row r="46" spans="2:6" x14ac:dyDescent="0.35">
      <c r="B46" t="str">
        <f ca="1"/>
        <v>Brown, Mrs. John Murray (Caroli</v>
      </c>
      <c r="C46" t="str">
        <f ca="1"/>
        <v>yes</v>
      </c>
      <c r="D46" t="str">
        <f ca="1"/>
        <v>female</v>
      </c>
      <c r="E46">
        <f ca="1"/>
        <v>59</v>
      </c>
      <c r="F46" t="str">
        <f ca="1"/>
        <v>1st</v>
      </c>
    </row>
    <row r="47" spans="2:6" x14ac:dyDescent="0.35">
      <c r="B47" t="str">
        <f ca="1"/>
        <v>Bucknell, Mrs. William Robert (</v>
      </c>
      <c r="C47" t="str">
        <f ca="1"/>
        <v>yes</v>
      </c>
      <c r="D47" t="str">
        <f ca="1"/>
        <v>female</v>
      </c>
      <c r="E47">
        <f ca="1"/>
        <v>60</v>
      </c>
      <c r="F47" t="str">
        <f ca="1"/>
        <v>1st</v>
      </c>
    </row>
    <row r="48" spans="2:6" x14ac:dyDescent="0.35">
      <c r="B48" t="str">
        <f ca="1"/>
        <v>Burns, Miss. Elizabeth Margaret</v>
      </c>
      <c r="C48" t="str">
        <f ca="1"/>
        <v>yes</v>
      </c>
      <c r="D48" t="str">
        <f ca="1"/>
        <v>female</v>
      </c>
      <c r="E48">
        <f ca="1"/>
        <v>41</v>
      </c>
      <c r="F48" t="str">
        <f ca="1"/>
        <v>1st</v>
      </c>
    </row>
    <row r="49" spans="2:6" x14ac:dyDescent="0.35">
      <c r="B49" t="str">
        <f ca="1"/>
        <v>Butt, Major. Archibald Willingh</v>
      </c>
      <c r="C49" t="str">
        <f ca="1"/>
        <v>no</v>
      </c>
      <c r="D49" t="str">
        <f ca="1"/>
        <v>male</v>
      </c>
      <c r="E49">
        <f ca="1"/>
        <v>45</v>
      </c>
      <c r="F49" t="str">
        <f ca="1"/>
        <v>1st</v>
      </c>
    </row>
    <row r="50" spans="2:6" x14ac:dyDescent="0.35">
      <c r="B50" t="str">
        <f ca="1"/>
        <v>Cairns, Mr. Alexander</v>
      </c>
      <c r="C50" t="str">
        <f ca="1"/>
        <v>no</v>
      </c>
      <c r="D50" t="str">
        <f ca="1"/>
        <v>male</v>
      </c>
      <c r="E50" t="e">
        <f ca="1"/>
        <v>#N/A</v>
      </c>
      <c r="F50" t="str">
        <f ca="1"/>
        <v>1st</v>
      </c>
    </row>
    <row r="51" spans="2:6" x14ac:dyDescent="0.35">
      <c r="B51" t="str">
        <f ca="1"/>
        <v>Calderhead, Mr. Edward Penningt</v>
      </c>
      <c r="C51" t="str">
        <f ca="1"/>
        <v>yes</v>
      </c>
      <c r="D51" t="str">
        <f ca="1"/>
        <v>male</v>
      </c>
      <c r="E51">
        <f ca="1"/>
        <v>42</v>
      </c>
      <c r="F51" t="str">
        <f ca="1"/>
        <v>1st</v>
      </c>
    </row>
    <row r="52" spans="2:6" x14ac:dyDescent="0.35">
      <c r="B52" t="str">
        <f ca="1"/>
        <v>Candee, Mrs. Edward (Helen Chur</v>
      </c>
      <c r="C52" t="str">
        <f ca="1"/>
        <v>yes</v>
      </c>
      <c r="D52" t="str">
        <f ca="1"/>
        <v>female</v>
      </c>
      <c r="E52">
        <f ca="1"/>
        <v>53</v>
      </c>
      <c r="F52" t="str">
        <f ca="1"/>
        <v>1st</v>
      </c>
    </row>
    <row r="53" spans="2:6" x14ac:dyDescent="0.35">
      <c r="B53" t="str">
        <f ca="1"/>
        <v>Cardeza, Mr. Thomas Drake Marti</v>
      </c>
      <c r="C53" t="str">
        <f ca="1"/>
        <v>yes</v>
      </c>
      <c r="D53" t="str">
        <f ca="1"/>
        <v>male</v>
      </c>
      <c r="E53">
        <f ca="1"/>
        <v>36</v>
      </c>
      <c r="F53" t="str">
        <f ca="1"/>
        <v>1st</v>
      </c>
    </row>
    <row r="54" spans="2:6" x14ac:dyDescent="0.35">
      <c r="B54" t="str">
        <f ca="1"/>
        <v>Cardeza, Mrs. James Warburton M</v>
      </c>
      <c r="C54" t="str">
        <f ca="1"/>
        <v>yes</v>
      </c>
      <c r="D54" t="str">
        <f ca="1"/>
        <v>female</v>
      </c>
      <c r="E54">
        <f ca="1"/>
        <v>58</v>
      </c>
      <c r="F54" t="str">
        <f ca="1"/>
        <v>1st</v>
      </c>
    </row>
    <row r="55" spans="2:6" x14ac:dyDescent="0.35">
      <c r="B55" t="str">
        <f ca="1"/>
        <v>Carlsson, Mr. Frans Olof</v>
      </c>
      <c r="C55" t="str">
        <f ca="1"/>
        <v>no</v>
      </c>
      <c r="D55" t="str">
        <f ca="1"/>
        <v>male</v>
      </c>
      <c r="E55">
        <f ca="1"/>
        <v>33</v>
      </c>
      <c r="F55" t="str">
        <f ca="1"/>
        <v>1st</v>
      </c>
    </row>
    <row r="56" spans="2:6" x14ac:dyDescent="0.35">
      <c r="B56" t="str">
        <f ca="1"/>
        <v>Carrau, Mr. Francisco M</v>
      </c>
      <c r="C56" t="str">
        <f ca="1"/>
        <v>no</v>
      </c>
      <c r="D56" t="str">
        <f ca="1"/>
        <v>male</v>
      </c>
      <c r="E56">
        <f ca="1"/>
        <v>28</v>
      </c>
      <c r="F56" t="str">
        <f ca="1"/>
        <v>1st</v>
      </c>
    </row>
    <row r="57" spans="2:6" x14ac:dyDescent="0.35">
      <c r="B57" t="str">
        <f ca="1"/>
        <v>Carrau, Mr. Jose Pedro</v>
      </c>
      <c r="C57" t="str">
        <f ca="1"/>
        <v>no</v>
      </c>
      <c r="D57" t="str">
        <f ca="1"/>
        <v>male</v>
      </c>
      <c r="E57">
        <f ca="1"/>
        <v>17</v>
      </c>
      <c r="F57" t="str">
        <f ca="1"/>
        <v>1st</v>
      </c>
    </row>
    <row r="58" spans="2:6" x14ac:dyDescent="0.35">
      <c r="B58" t="str">
        <f ca="1"/>
        <v>Carter, Master. William Thornto</v>
      </c>
      <c r="C58" t="str">
        <f ca="1"/>
        <v>yes</v>
      </c>
      <c r="D58" t="str">
        <f ca="1"/>
        <v>male</v>
      </c>
      <c r="E58">
        <f ca="1"/>
        <v>11</v>
      </c>
      <c r="F58" t="str">
        <f ca="1"/>
        <v>1st</v>
      </c>
    </row>
    <row r="59" spans="2:6" x14ac:dyDescent="0.35">
      <c r="B59" t="str">
        <f ca="1"/>
        <v>Carter, Miss. Lucile Polk</v>
      </c>
      <c r="C59" t="str">
        <f ca="1"/>
        <v>yes</v>
      </c>
      <c r="D59" t="str">
        <f ca="1"/>
        <v>female</v>
      </c>
      <c r="E59">
        <f ca="1"/>
        <v>14</v>
      </c>
      <c r="F59" t="str">
        <f ca="1"/>
        <v>1st</v>
      </c>
    </row>
    <row r="60" spans="2:6" x14ac:dyDescent="0.35">
      <c r="B60" t="str">
        <f ca="1"/>
        <v>Carter, Mr. William Ernest</v>
      </c>
      <c r="C60" t="str">
        <f ca="1"/>
        <v>yes</v>
      </c>
      <c r="D60" t="str">
        <f ca="1"/>
        <v>male</v>
      </c>
      <c r="E60">
        <f ca="1"/>
        <v>36</v>
      </c>
      <c r="F60" t="str">
        <f ca="1"/>
        <v>1st</v>
      </c>
    </row>
    <row r="61" spans="2:6" x14ac:dyDescent="0.35">
      <c r="B61" t="str">
        <f ca="1"/>
        <v>Carter, Mrs. William Ernest (Lu</v>
      </c>
      <c r="C61" t="str">
        <f ca="1"/>
        <v>yes</v>
      </c>
      <c r="D61" t="str">
        <f ca="1"/>
        <v>female</v>
      </c>
      <c r="E61">
        <f ca="1"/>
        <v>36</v>
      </c>
      <c r="F61" t="str">
        <f ca="1"/>
        <v>1st</v>
      </c>
    </row>
    <row r="62" spans="2:6" x14ac:dyDescent="0.35">
      <c r="B62" t="str">
        <f ca="1"/>
        <v>Case, Mr. Howard Brown</v>
      </c>
      <c r="C62" t="str">
        <f ca="1"/>
        <v>no</v>
      </c>
      <c r="D62" t="str">
        <f ca="1"/>
        <v>male</v>
      </c>
      <c r="E62">
        <f ca="1"/>
        <v>49</v>
      </c>
      <c r="F62" t="str">
        <f ca="1"/>
        <v>1st</v>
      </c>
    </row>
    <row r="63" spans="2:6" x14ac:dyDescent="0.35">
      <c r="B63" t="str">
        <f ca="1"/>
        <v>Cassebeer, Mrs. Henry Arthur Jr</v>
      </c>
      <c r="C63" t="str">
        <f ca="1"/>
        <v>yes</v>
      </c>
      <c r="D63" t="str">
        <f ca="1"/>
        <v>female</v>
      </c>
      <c r="E63" t="e">
        <f ca="1"/>
        <v>#N/A</v>
      </c>
      <c r="F63" t="str">
        <f ca="1"/>
        <v>1st</v>
      </c>
    </row>
    <row r="64" spans="2:6" x14ac:dyDescent="0.35">
      <c r="B64" t="str">
        <f ca="1"/>
        <v>Cavendish, Mr. Tyrell William</v>
      </c>
      <c r="C64" t="str">
        <f ca="1"/>
        <v>no</v>
      </c>
      <c r="D64" t="str">
        <f ca="1"/>
        <v>male</v>
      </c>
      <c r="E64">
        <f ca="1"/>
        <v>36</v>
      </c>
      <c r="F64" t="str">
        <f ca="1"/>
        <v>1st</v>
      </c>
    </row>
    <row r="65" spans="2:6" x14ac:dyDescent="0.35">
      <c r="B65" t="str">
        <f ca="1"/>
        <v>Cavendish, Mrs. Tyrell William</v>
      </c>
      <c r="C65" t="str">
        <f ca="1"/>
        <v>yes</v>
      </c>
      <c r="D65" t="str">
        <f ca="1"/>
        <v>female</v>
      </c>
      <c r="E65">
        <f ca="1"/>
        <v>76</v>
      </c>
      <c r="F65" t="str">
        <f ca="1"/>
        <v>1st</v>
      </c>
    </row>
    <row r="66" spans="2:6" x14ac:dyDescent="0.35">
      <c r="B66" t="str">
        <f ca="1"/>
        <v>Chaffee, Mr. Herbert Fuller</v>
      </c>
      <c r="C66" t="str">
        <f ca="1"/>
        <v>no</v>
      </c>
      <c r="D66" t="str">
        <f ca="1"/>
        <v>male</v>
      </c>
      <c r="E66">
        <f ca="1"/>
        <v>46</v>
      </c>
      <c r="F66" t="str">
        <f ca="1"/>
        <v>1st</v>
      </c>
    </row>
    <row r="67" spans="2:6" x14ac:dyDescent="0.35">
      <c r="B67" t="str">
        <f ca="1"/>
        <v>Chaffee, Mrs. Herbert Fuller (C</v>
      </c>
      <c r="C67" t="str">
        <f ca="1"/>
        <v>yes</v>
      </c>
      <c r="D67" t="str">
        <f ca="1"/>
        <v>female</v>
      </c>
      <c r="E67">
        <f ca="1"/>
        <v>47</v>
      </c>
      <c r="F67" t="str">
        <f ca="1"/>
        <v>1st</v>
      </c>
    </row>
    <row r="68" spans="2:6" x14ac:dyDescent="0.35">
      <c r="B68" t="str">
        <f ca="1"/>
        <v>Chambers, Mr. Norman Campbell</v>
      </c>
      <c r="C68" t="str">
        <f ca="1"/>
        <v>yes</v>
      </c>
      <c r="D68" t="str">
        <f ca="1"/>
        <v>male</v>
      </c>
      <c r="E68">
        <f ca="1"/>
        <v>27</v>
      </c>
      <c r="F68" t="str">
        <f ca="1"/>
        <v>1st</v>
      </c>
    </row>
    <row r="69" spans="2:6" x14ac:dyDescent="0.35">
      <c r="B69" t="str">
        <f ca="1"/>
        <v>Chambers, Mrs. Norman Campbell</v>
      </c>
      <c r="C69" t="str">
        <f ca="1"/>
        <v>yes</v>
      </c>
      <c r="D69" t="str">
        <f ca="1"/>
        <v>female</v>
      </c>
      <c r="E69">
        <f ca="1"/>
        <v>33</v>
      </c>
      <c r="F69" t="str">
        <f ca="1"/>
        <v>1st</v>
      </c>
    </row>
    <row r="70" spans="2:6" x14ac:dyDescent="0.35">
      <c r="B70" t="str">
        <f ca="1"/>
        <v>Chaudanson, Miss. Victorine</v>
      </c>
      <c r="C70" t="str">
        <f ca="1"/>
        <v>yes</v>
      </c>
      <c r="D70" t="str">
        <f ca="1"/>
        <v>female</v>
      </c>
      <c r="E70">
        <f ca="1"/>
        <v>36</v>
      </c>
      <c r="F70" t="str">
        <f ca="1"/>
        <v>1st</v>
      </c>
    </row>
    <row r="71" spans="2:6" x14ac:dyDescent="0.35">
      <c r="B71" t="str">
        <f ca="1"/>
        <v>Cherry, Miss. Gladys</v>
      </c>
      <c r="C71" t="str">
        <f ca="1"/>
        <v>yes</v>
      </c>
      <c r="D71" t="str">
        <f ca="1"/>
        <v>female</v>
      </c>
      <c r="E71">
        <f ca="1"/>
        <v>30</v>
      </c>
      <c r="F71" t="str">
        <f ca="1"/>
        <v>1st</v>
      </c>
    </row>
    <row r="72" spans="2:6" x14ac:dyDescent="0.35">
      <c r="B72" t="str">
        <f ca="1"/>
        <v>Chevre, Mr. Paul Romaine</v>
      </c>
      <c r="C72" t="str">
        <f ca="1"/>
        <v>yes</v>
      </c>
      <c r="D72" t="str">
        <f ca="1"/>
        <v>male</v>
      </c>
      <c r="E72">
        <f ca="1"/>
        <v>45</v>
      </c>
      <c r="F72" t="str">
        <f ca="1"/>
        <v>1st</v>
      </c>
    </row>
    <row r="73" spans="2:6" x14ac:dyDescent="0.35">
      <c r="B73" t="str">
        <f ca="1"/>
        <v>Chibnall, Mrs. (Edith Martha Bo</v>
      </c>
      <c r="C73" t="str">
        <f ca="1"/>
        <v>yes</v>
      </c>
      <c r="D73" t="str">
        <f ca="1"/>
        <v>female</v>
      </c>
      <c r="E73" t="e">
        <f ca="1"/>
        <v>#N/A</v>
      </c>
      <c r="F73" t="str">
        <f ca="1"/>
        <v>1st</v>
      </c>
    </row>
    <row r="74" spans="2:6" x14ac:dyDescent="0.35">
      <c r="B74" t="str">
        <f ca="1"/>
        <v>Chisholm, Mr. Roderick Robert C</v>
      </c>
      <c r="C74" t="str">
        <f ca="1"/>
        <v>no</v>
      </c>
      <c r="D74" t="str">
        <f ca="1"/>
        <v>male</v>
      </c>
      <c r="E74" t="e">
        <f ca="1"/>
        <v>#N/A</v>
      </c>
      <c r="F74" t="str">
        <f ca="1"/>
        <v>1st</v>
      </c>
    </row>
    <row r="75" spans="2:6" x14ac:dyDescent="0.35">
      <c r="B75" t="str">
        <f ca="1"/>
        <v>Clark, Mr. Walter Miller</v>
      </c>
      <c r="C75" t="str">
        <f ca="1"/>
        <v>no</v>
      </c>
      <c r="D75" t="str">
        <f ca="1"/>
        <v>male</v>
      </c>
      <c r="E75">
        <f ca="1"/>
        <v>27</v>
      </c>
      <c r="F75" t="str">
        <f ca="1"/>
        <v>1st</v>
      </c>
    </row>
    <row r="76" spans="2:6" x14ac:dyDescent="0.35">
      <c r="B76" t="str">
        <f ca="1"/>
        <v>Clark, Mrs. Walter Miller (Virg</v>
      </c>
      <c r="C76" t="str">
        <f ca="1"/>
        <v>yes</v>
      </c>
      <c r="D76" t="str">
        <f ca="1"/>
        <v>female</v>
      </c>
      <c r="E76">
        <f ca="1"/>
        <v>26</v>
      </c>
      <c r="F76" t="str">
        <f ca="1"/>
        <v>1st</v>
      </c>
    </row>
    <row r="77" spans="2:6" x14ac:dyDescent="0.35">
      <c r="B77" t="str">
        <f ca="1"/>
        <v>Cleaver, Miss. Alice</v>
      </c>
      <c r="C77" t="str">
        <f ca="1"/>
        <v>yes</v>
      </c>
      <c r="D77" t="str">
        <f ca="1"/>
        <v>female</v>
      </c>
      <c r="E77">
        <f ca="1"/>
        <v>22</v>
      </c>
      <c r="F77" t="str">
        <f ca="1"/>
        <v>1st</v>
      </c>
    </row>
    <row r="78" spans="2:6" x14ac:dyDescent="0.35">
      <c r="B78" t="str">
        <f ca="1"/>
        <v>Clifford, Mr. George Quincy</v>
      </c>
      <c r="C78" t="str">
        <f ca="1"/>
        <v>no</v>
      </c>
      <c r="D78" t="str">
        <f ca="1"/>
        <v>male</v>
      </c>
      <c r="E78" t="e">
        <f ca="1"/>
        <v>#N/A</v>
      </c>
      <c r="F78" t="str">
        <f ca="1"/>
        <v>1st</v>
      </c>
    </row>
    <row r="79" spans="2:6" x14ac:dyDescent="0.35">
      <c r="B79" t="str">
        <f ca="1"/>
        <v>Colley, Mr. Edward Pomeroy</v>
      </c>
      <c r="C79" t="str">
        <f ca="1"/>
        <v>no</v>
      </c>
      <c r="D79" t="str">
        <f ca="1"/>
        <v>male</v>
      </c>
      <c r="E79">
        <f ca="1"/>
        <v>47</v>
      </c>
      <c r="F79" t="str">
        <f ca="1"/>
        <v>1st</v>
      </c>
    </row>
    <row r="80" spans="2:6" x14ac:dyDescent="0.35">
      <c r="B80" t="str">
        <f ca="1"/>
        <v>Compton, Miss. Sara Rebecca</v>
      </c>
      <c r="C80" t="str">
        <f ca="1"/>
        <v>yes</v>
      </c>
      <c r="D80" t="str">
        <f ca="1"/>
        <v>female</v>
      </c>
      <c r="E80">
        <f ca="1"/>
        <v>39</v>
      </c>
      <c r="F80" t="str">
        <f ca="1"/>
        <v>1st</v>
      </c>
    </row>
    <row r="81" spans="2:6" x14ac:dyDescent="0.35">
      <c r="B81" t="str">
        <f ca="1"/>
        <v>Compton, Mr. Alexander Taylor J</v>
      </c>
      <c r="C81" t="str">
        <f ca="1"/>
        <v>no</v>
      </c>
      <c r="D81" t="str">
        <f ca="1"/>
        <v>male</v>
      </c>
      <c r="E81">
        <f ca="1"/>
        <v>37</v>
      </c>
      <c r="F81" t="str">
        <f ca="1"/>
        <v>1st</v>
      </c>
    </row>
    <row r="82" spans="2:6" x14ac:dyDescent="0.35">
      <c r="B82" t="str">
        <f ca="1"/>
        <v>Compton, Mrs. Alexander Taylor</v>
      </c>
      <c r="C82" t="str">
        <f ca="1"/>
        <v>yes</v>
      </c>
      <c r="D82" t="str">
        <f ca="1"/>
        <v>female</v>
      </c>
      <c r="E82">
        <f ca="1"/>
        <v>64</v>
      </c>
      <c r="F82" t="str">
        <f ca="1"/>
        <v>1st</v>
      </c>
    </row>
    <row r="83" spans="2:6" x14ac:dyDescent="0.35">
      <c r="B83" t="str">
        <f ca="1"/>
        <v>Cornell, Mrs. Robert Clifford (</v>
      </c>
      <c r="C83" t="str">
        <f ca="1"/>
        <v>yes</v>
      </c>
      <c r="D83" t="str">
        <f ca="1"/>
        <v>female</v>
      </c>
      <c r="E83">
        <f ca="1"/>
        <v>55</v>
      </c>
      <c r="F83" t="str">
        <f ca="1"/>
        <v>1st</v>
      </c>
    </row>
    <row r="84" spans="2:6" x14ac:dyDescent="0.35">
      <c r="B84" t="str">
        <f ca="1"/>
        <v>Crafton, Mr. John Bertram</v>
      </c>
      <c r="C84" t="str">
        <f ca="1"/>
        <v>no</v>
      </c>
      <c r="D84" t="str">
        <f ca="1"/>
        <v>male</v>
      </c>
      <c r="E84" t="e">
        <f ca="1"/>
        <v>#N/A</v>
      </c>
      <c r="F84" t="str">
        <f ca="1"/>
        <v>1st</v>
      </c>
    </row>
    <row r="85" spans="2:6" x14ac:dyDescent="0.35">
      <c r="B85" t="str">
        <f ca="1"/>
        <v>Crosby, Capt. Edward Gifford</v>
      </c>
      <c r="C85" t="str">
        <f ca="1"/>
        <v>no</v>
      </c>
      <c r="D85" t="str">
        <f ca="1"/>
        <v>male</v>
      </c>
      <c r="E85">
        <f ca="1"/>
        <v>70</v>
      </c>
      <c r="F85" t="str">
        <f ca="1"/>
        <v>1st</v>
      </c>
    </row>
    <row r="86" spans="2:6" x14ac:dyDescent="0.35">
      <c r="B86" t="str">
        <f ca="1"/>
        <v>Crosby, Miss. Harriet R</v>
      </c>
      <c r="C86" t="str">
        <f ca="1"/>
        <v>yes</v>
      </c>
      <c r="D86" t="str">
        <f ca="1"/>
        <v>female</v>
      </c>
      <c r="E86">
        <f ca="1"/>
        <v>36</v>
      </c>
      <c r="F86" t="str">
        <f ca="1"/>
        <v>1st</v>
      </c>
    </row>
    <row r="87" spans="2:6" x14ac:dyDescent="0.35">
      <c r="B87" t="str">
        <f ca="1"/>
        <v>Crosby, Mrs. Edward Gifford (Ca</v>
      </c>
      <c r="C87" t="str">
        <f ca="1"/>
        <v>yes</v>
      </c>
      <c r="D87" t="str">
        <f ca="1"/>
        <v>female</v>
      </c>
      <c r="E87">
        <f ca="1"/>
        <v>64</v>
      </c>
      <c r="F87" t="str">
        <f ca="1"/>
        <v>1st</v>
      </c>
    </row>
    <row r="88" spans="2:6" x14ac:dyDescent="0.35">
      <c r="B88" t="str">
        <f ca="1"/>
        <v>Cumings, Mr. John Bradley</v>
      </c>
      <c r="C88" t="str">
        <f ca="1"/>
        <v>no</v>
      </c>
      <c r="D88" t="str">
        <f ca="1"/>
        <v>male</v>
      </c>
      <c r="E88">
        <f ca="1"/>
        <v>39</v>
      </c>
      <c r="F88" t="str">
        <f ca="1"/>
        <v>1st</v>
      </c>
    </row>
    <row r="89" spans="2:6" x14ac:dyDescent="0.35">
      <c r="B89" t="str">
        <f ca="1"/>
        <v>Cumings, Mrs. John Bradley (Flo</v>
      </c>
      <c r="C89" t="str">
        <f ca="1"/>
        <v>yes</v>
      </c>
      <c r="D89" t="str">
        <f ca="1"/>
        <v>female</v>
      </c>
      <c r="E89">
        <f ca="1"/>
        <v>38</v>
      </c>
      <c r="F89" t="str">
        <f ca="1"/>
        <v>1st</v>
      </c>
    </row>
    <row r="90" spans="2:6" x14ac:dyDescent="0.35">
      <c r="B90" t="str">
        <f ca="1"/>
        <v>Daly, Mr. Peter Denis</v>
      </c>
      <c r="C90" t="str">
        <f ca="1"/>
        <v>yes</v>
      </c>
      <c r="D90" t="str">
        <f ca="1"/>
        <v>male</v>
      </c>
      <c r="E90">
        <f ca="1"/>
        <v>51</v>
      </c>
      <c r="F90" t="str">
        <f ca="1"/>
        <v>1st</v>
      </c>
    </row>
    <row r="91" spans="2:6" x14ac:dyDescent="0.35">
      <c r="B91" t="str">
        <f ca="1"/>
        <v>Daniel, Mr. Robert Williams</v>
      </c>
      <c r="C91" t="str">
        <f ca="1"/>
        <v>yes</v>
      </c>
      <c r="D91" t="str">
        <f ca="1"/>
        <v>male</v>
      </c>
      <c r="E91">
        <f ca="1"/>
        <v>27</v>
      </c>
      <c r="F91" t="str">
        <f ca="1"/>
        <v>1st</v>
      </c>
    </row>
    <row r="92" spans="2:6" x14ac:dyDescent="0.35">
      <c r="B92" t="str">
        <f ca="1"/>
        <v>Daniels, Miss. Sarah</v>
      </c>
      <c r="C92" t="str">
        <f ca="1"/>
        <v>yes</v>
      </c>
      <c r="D92" t="str">
        <f ca="1"/>
        <v>female</v>
      </c>
      <c r="E92">
        <f ca="1"/>
        <v>33</v>
      </c>
      <c r="F92" t="str">
        <f ca="1"/>
        <v>1st</v>
      </c>
    </row>
    <row r="93" spans="2:6" x14ac:dyDescent="0.35">
      <c r="B93" t="str">
        <f ca="1"/>
        <v>Davidson, Mr. Thornton</v>
      </c>
      <c r="C93" t="str">
        <f ca="1"/>
        <v>no</v>
      </c>
      <c r="D93" t="str">
        <f ca="1"/>
        <v>male</v>
      </c>
      <c r="E93">
        <f ca="1"/>
        <v>31</v>
      </c>
      <c r="F93" t="str">
        <f ca="1"/>
        <v>1st</v>
      </c>
    </row>
    <row r="94" spans="2:6" x14ac:dyDescent="0.35">
      <c r="B94" t="str">
        <f ca="1"/>
        <v>Davidson, Mrs. Thornton (Orian</v>
      </c>
      <c r="C94" t="str">
        <f ca="1"/>
        <v>yes</v>
      </c>
      <c r="D94" t="str">
        <f ca="1"/>
        <v>female</v>
      </c>
      <c r="E94">
        <f ca="1"/>
        <v>27</v>
      </c>
      <c r="F94" t="str">
        <f ca="1"/>
        <v>1st</v>
      </c>
    </row>
    <row r="95" spans="2:6" x14ac:dyDescent="0.35">
      <c r="B95" t="str">
        <f ca="1"/>
        <v>Dick, Mr. Albert Adrian</v>
      </c>
      <c r="C95" t="str">
        <f ca="1"/>
        <v>yes</v>
      </c>
      <c r="D95" t="str">
        <f ca="1"/>
        <v>male</v>
      </c>
      <c r="E95">
        <f ca="1"/>
        <v>31</v>
      </c>
      <c r="F95" t="str">
        <f ca="1"/>
        <v>1st</v>
      </c>
    </row>
    <row r="96" spans="2:6" x14ac:dyDescent="0.35">
      <c r="B96" t="str">
        <f ca="1"/>
        <v>Dick, Mrs. Albert Adrian (Vera</v>
      </c>
      <c r="C96" t="str">
        <f ca="1"/>
        <v>yes</v>
      </c>
      <c r="D96" t="str">
        <f ca="1"/>
        <v>female</v>
      </c>
      <c r="E96">
        <f ca="1"/>
        <v>17</v>
      </c>
      <c r="F96" t="str">
        <f ca="1"/>
        <v>1st</v>
      </c>
    </row>
    <row r="97" spans="2:6" x14ac:dyDescent="0.35">
      <c r="B97" t="str">
        <f ca="1"/>
        <v>Dodge, Dr. Washington</v>
      </c>
      <c r="C97" t="str">
        <f ca="1"/>
        <v>yes</v>
      </c>
      <c r="D97" t="str">
        <f ca="1"/>
        <v>male</v>
      </c>
      <c r="E97">
        <f ca="1"/>
        <v>53</v>
      </c>
      <c r="F97" t="str">
        <f ca="1"/>
        <v>1st</v>
      </c>
    </row>
    <row r="98" spans="2:6" x14ac:dyDescent="0.35">
      <c r="B98" t="str">
        <f ca="1"/>
        <v>Dodge, Master. Washington</v>
      </c>
      <c r="C98" t="str">
        <f ca="1"/>
        <v>yes</v>
      </c>
      <c r="D98" t="str">
        <f ca="1"/>
        <v>male</v>
      </c>
      <c r="E98">
        <f ca="1"/>
        <v>4</v>
      </c>
      <c r="F98" t="str">
        <f ca="1"/>
        <v>1st</v>
      </c>
    </row>
    <row r="99" spans="2:6" x14ac:dyDescent="0.35">
      <c r="B99" t="str">
        <f ca="1"/>
        <v>Dodge, Mrs. Washington (Ruth Vi</v>
      </c>
      <c r="C99" t="str">
        <f ca="1"/>
        <v>yes</v>
      </c>
      <c r="D99" t="str">
        <f ca="1"/>
        <v>female</v>
      </c>
      <c r="E99">
        <f ca="1"/>
        <v>54</v>
      </c>
      <c r="F99" t="str">
        <f ca="1"/>
        <v>1st</v>
      </c>
    </row>
    <row r="100" spans="2:6" x14ac:dyDescent="0.35">
      <c r="B100" t="str">
        <f ca="1"/>
        <v>Douglas, Mr. Walter Donald</v>
      </c>
      <c r="C100" t="str">
        <f ca="1"/>
        <v>no</v>
      </c>
      <c r="D100" t="str">
        <f ca="1"/>
        <v>male</v>
      </c>
      <c r="E100">
        <f ca="1"/>
        <v>50</v>
      </c>
      <c r="F100" t="str">
        <f ca="1"/>
        <v>1st</v>
      </c>
    </row>
    <row r="101" spans="2:6" x14ac:dyDescent="0.35">
      <c r="B101" t="str">
        <f ca="1"/>
        <v>Douglas, Mrs. Frederick Charles</v>
      </c>
      <c r="C101" t="str">
        <f ca="1"/>
        <v>yes</v>
      </c>
      <c r="D101" t="str">
        <f ca="1"/>
        <v>female</v>
      </c>
      <c r="E101">
        <f ca="1"/>
        <v>27</v>
      </c>
      <c r="F101" t="str">
        <f ca="1"/>
        <v>1st</v>
      </c>
    </row>
    <row r="102" spans="2:6" x14ac:dyDescent="0.35">
      <c r="B102" t="str">
        <f ca="1"/>
        <v>Douglas, Mrs. Walter Donald (Ma</v>
      </c>
      <c r="C102" t="str">
        <f ca="1"/>
        <v>yes</v>
      </c>
      <c r="D102" t="str">
        <f ca="1"/>
        <v>female</v>
      </c>
      <c r="E102">
        <f ca="1"/>
        <v>48</v>
      </c>
      <c r="F102" t="str">
        <f ca="1"/>
        <v>1st</v>
      </c>
    </row>
    <row r="103" spans="2:6" x14ac:dyDescent="0.35">
      <c r="B103" t="str">
        <f ca="1"/>
        <v>Duff Gordon, Lady. (Lucille Chr</v>
      </c>
      <c r="C103" t="str">
        <f ca="1"/>
        <v>yes</v>
      </c>
      <c r="D103" t="str">
        <f ca="1"/>
        <v>female</v>
      </c>
      <c r="E103">
        <f ca="1"/>
        <v>48</v>
      </c>
      <c r="F103" t="str">
        <f ca="1"/>
        <v>1st</v>
      </c>
    </row>
    <row r="104" spans="2:6" x14ac:dyDescent="0.35">
      <c r="B104" t="str">
        <f ca="1"/>
        <v>Duff Gordon, Sir. Cosmo Edmund</v>
      </c>
      <c r="C104" t="str">
        <f ca="1"/>
        <v>yes</v>
      </c>
      <c r="D104" t="str">
        <f ca="1"/>
        <v>male</v>
      </c>
      <c r="E104">
        <f ca="1"/>
        <v>49</v>
      </c>
      <c r="F104" t="str">
        <f ca="1"/>
        <v>1st</v>
      </c>
    </row>
    <row r="105" spans="2:6" x14ac:dyDescent="0.35">
      <c r="B105" t="str">
        <f ca="1"/>
        <v>Dulles, Mr. William Crothers</v>
      </c>
      <c r="C105" t="str">
        <f ca="1"/>
        <v>no</v>
      </c>
      <c r="D105" t="str">
        <f ca="1"/>
        <v>male</v>
      </c>
      <c r="E105">
        <f ca="1"/>
        <v>39</v>
      </c>
      <c r="F105" t="str">
        <f ca="1"/>
        <v>1st</v>
      </c>
    </row>
    <row r="106" spans="2:6" x14ac:dyDescent="0.35">
      <c r="B106" t="str">
        <f ca="1"/>
        <v>Earnshaw, Mrs. Boulton (Olive P</v>
      </c>
      <c r="C106" t="str">
        <f ca="1"/>
        <v>yes</v>
      </c>
      <c r="D106" t="str">
        <f ca="1"/>
        <v>female</v>
      </c>
      <c r="E106">
        <f ca="1"/>
        <v>23</v>
      </c>
      <c r="F106" t="str">
        <f ca="1"/>
        <v>1st</v>
      </c>
    </row>
    <row r="107" spans="2:6" x14ac:dyDescent="0.35">
      <c r="B107" t="str">
        <f ca="1"/>
        <v>Endres, Miss. Caroline Louise</v>
      </c>
      <c r="C107" t="str">
        <f ca="1"/>
        <v>yes</v>
      </c>
      <c r="D107" t="str">
        <f ca="1"/>
        <v>female</v>
      </c>
      <c r="E107">
        <f ca="1"/>
        <v>38</v>
      </c>
      <c r="F107" t="str">
        <f ca="1"/>
        <v>1st</v>
      </c>
    </row>
    <row r="108" spans="2:6" x14ac:dyDescent="0.35">
      <c r="B108" t="str">
        <f ca="1"/>
        <v>Eustis, Miss. Elizabeth Mussey</v>
      </c>
      <c r="C108" t="str">
        <f ca="1"/>
        <v>yes</v>
      </c>
      <c r="D108" t="str">
        <f ca="1"/>
        <v>female</v>
      </c>
      <c r="E108">
        <f ca="1"/>
        <v>54</v>
      </c>
      <c r="F108" t="str">
        <f ca="1"/>
        <v>1st</v>
      </c>
    </row>
    <row r="109" spans="2:6" x14ac:dyDescent="0.35">
      <c r="B109" t="str">
        <f ca="1"/>
        <v>Evans, Miss. Edith Corse</v>
      </c>
      <c r="C109" t="str">
        <f ca="1"/>
        <v>no</v>
      </c>
      <c r="D109" t="str">
        <f ca="1"/>
        <v>female</v>
      </c>
      <c r="E109">
        <f ca="1"/>
        <v>36</v>
      </c>
      <c r="F109" t="str">
        <f ca="1"/>
        <v>1st</v>
      </c>
    </row>
    <row r="110" spans="2:6" x14ac:dyDescent="0.35">
      <c r="B110" t="str">
        <f ca="1"/>
        <v>Farthing, Mr. John</v>
      </c>
      <c r="C110" t="str">
        <f ca="1"/>
        <v>no</v>
      </c>
      <c r="D110" t="str">
        <f ca="1"/>
        <v>male</v>
      </c>
      <c r="E110" t="e">
        <f ca="1"/>
        <v>#N/A</v>
      </c>
      <c r="F110" t="str">
        <f ca="1"/>
        <v>1st</v>
      </c>
    </row>
    <row r="111" spans="2:6" x14ac:dyDescent="0.35">
      <c r="B111" t="str">
        <f ca="1"/>
        <v>Flegenheim, Mrs. Alfred (Antoin</v>
      </c>
      <c r="C111" t="str">
        <f ca="1"/>
        <v>yes</v>
      </c>
      <c r="D111" t="str">
        <f ca="1"/>
        <v>female</v>
      </c>
      <c r="E111" t="e">
        <f ca="1"/>
        <v>#N/A</v>
      </c>
      <c r="F111" t="str">
        <f ca="1"/>
        <v>1st</v>
      </c>
    </row>
    <row r="112" spans="2:6" x14ac:dyDescent="0.35">
      <c r="B112" t="str">
        <f ca="1"/>
        <v>Fleming, Miss. Margaret</v>
      </c>
      <c r="C112" t="str">
        <f ca="1"/>
        <v>yes</v>
      </c>
      <c r="D112" t="str">
        <f ca="1"/>
        <v>female</v>
      </c>
      <c r="E112" t="e">
        <f ca="1"/>
        <v>#N/A</v>
      </c>
      <c r="F112" t="str">
        <f ca="1"/>
        <v>1st</v>
      </c>
    </row>
    <row r="113" spans="2:6" x14ac:dyDescent="0.35">
      <c r="B113" t="str">
        <f ca="1"/>
        <v>Flynn, Mr. John Irwin (Irving</v>
      </c>
      <c r="C113" t="str">
        <f ca="1"/>
        <v>yes</v>
      </c>
      <c r="D113" t="str">
        <f ca="1"/>
        <v>male</v>
      </c>
      <c r="E113">
        <f ca="1"/>
        <v>36</v>
      </c>
      <c r="F113" t="str">
        <f ca="1"/>
        <v>1st</v>
      </c>
    </row>
    <row r="114" spans="2:6" x14ac:dyDescent="0.35">
      <c r="B114" t="str">
        <f ca="1"/>
        <v>Foreman, Mr. Benjamin Laventall</v>
      </c>
      <c r="C114" t="str">
        <f ca="1"/>
        <v>no</v>
      </c>
      <c r="D114" t="str">
        <f ca="1"/>
        <v>male</v>
      </c>
      <c r="E114">
        <f ca="1"/>
        <v>30</v>
      </c>
      <c r="F114" t="str">
        <f ca="1"/>
        <v>1st</v>
      </c>
    </row>
    <row r="115" spans="2:6" x14ac:dyDescent="0.35">
      <c r="B115" t="str">
        <f ca="1"/>
        <v>Fortune, Miss. Alice Elizabeth</v>
      </c>
      <c r="C115" t="str">
        <f ca="1"/>
        <v>yes</v>
      </c>
      <c r="D115" t="str">
        <f ca="1"/>
        <v>female</v>
      </c>
      <c r="E115">
        <f ca="1"/>
        <v>24</v>
      </c>
      <c r="F115" t="str">
        <f ca="1"/>
        <v>1st</v>
      </c>
    </row>
    <row r="116" spans="2:6" x14ac:dyDescent="0.35">
      <c r="B116" t="str">
        <f ca="1"/>
        <v>Fortune, Miss. Ethel Flora</v>
      </c>
      <c r="C116" t="str">
        <f ca="1"/>
        <v>yes</v>
      </c>
      <c r="D116" t="str">
        <f ca="1"/>
        <v>female</v>
      </c>
      <c r="E116">
        <f ca="1"/>
        <v>28</v>
      </c>
      <c r="F116" t="str">
        <f ca="1"/>
        <v>1st</v>
      </c>
    </row>
    <row r="117" spans="2:6" x14ac:dyDescent="0.35">
      <c r="B117" t="str">
        <f ca="1"/>
        <v>Fortune, Miss. Mabel Helen</v>
      </c>
      <c r="C117" t="str">
        <f ca="1"/>
        <v>yes</v>
      </c>
      <c r="D117" t="str">
        <f ca="1"/>
        <v>female</v>
      </c>
      <c r="E117">
        <f ca="1"/>
        <v>23</v>
      </c>
      <c r="F117" t="str">
        <f ca="1"/>
        <v>1st</v>
      </c>
    </row>
    <row r="118" spans="2:6" x14ac:dyDescent="0.35">
      <c r="B118" t="str">
        <f ca="1"/>
        <v>Fortune, Mr. Charles Alexander</v>
      </c>
      <c r="C118" t="str">
        <f ca="1"/>
        <v>no</v>
      </c>
      <c r="D118" t="str">
        <f ca="1"/>
        <v>male</v>
      </c>
      <c r="E118">
        <f ca="1"/>
        <v>19</v>
      </c>
      <c r="F118" t="str">
        <f ca="1"/>
        <v>1st</v>
      </c>
    </row>
    <row r="119" spans="2:6" x14ac:dyDescent="0.35">
      <c r="B119" t="str">
        <f ca="1"/>
        <v>Fortune, Mr. Mark</v>
      </c>
      <c r="C119" t="str">
        <f ca="1"/>
        <v>no</v>
      </c>
      <c r="D119" t="str">
        <f ca="1"/>
        <v>male</v>
      </c>
      <c r="E119">
        <f ca="1"/>
        <v>64</v>
      </c>
      <c r="F119" t="str">
        <f ca="1"/>
        <v>1st</v>
      </c>
    </row>
    <row r="120" spans="2:6" x14ac:dyDescent="0.35">
      <c r="B120" t="str">
        <f ca="1"/>
        <v>Fortune, Mrs. Mark (Mary McDoug</v>
      </c>
      <c r="C120" t="str">
        <f ca="1"/>
        <v>yes</v>
      </c>
      <c r="D120" t="str">
        <f ca="1"/>
        <v>female</v>
      </c>
      <c r="E120">
        <f ca="1"/>
        <v>60</v>
      </c>
      <c r="F120" t="str">
        <f ca="1"/>
        <v>1st</v>
      </c>
    </row>
    <row r="121" spans="2:6" x14ac:dyDescent="0.35">
      <c r="B121" t="str">
        <f ca="1"/>
        <v>Francatelli, Miss. Laura Mabel</v>
      </c>
      <c r="C121" t="str">
        <f ca="1"/>
        <v>yes</v>
      </c>
      <c r="D121" t="str">
        <f ca="1"/>
        <v>female</v>
      </c>
      <c r="E121">
        <f ca="1"/>
        <v>30</v>
      </c>
      <c r="F121" t="str">
        <f ca="1"/>
        <v>1st</v>
      </c>
    </row>
    <row r="122" spans="2:6" x14ac:dyDescent="0.35">
      <c r="B122" t="str">
        <f ca="1"/>
        <v>Franklin, Mr. Thomas Parham</v>
      </c>
      <c r="C122" t="str">
        <f ca="1"/>
        <v>no</v>
      </c>
      <c r="D122" t="str">
        <f ca="1"/>
        <v>male</v>
      </c>
      <c r="E122" t="e">
        <f ca="1"/>
        <v>#N/A</v>
      </c>
      <c r="F122" t="str">
        <f ca="1"/>
        <v>1st</v>
      </c>
    </row>
    <row r="123" spans="2:6" x14ac:dyDescent="0.35">
      <c r="B123" t="str">
        <f ca="1"/>
        <v>Frauenthal, Dr. Henry William</v>
      </c>
      <c r="C123" t="str">
        <f ca="1"/>
        <v>yes</v>
      </c>
      <c r="D123" t="str">
        <f ca="1"/>
        <v>male</v>
      </c>
      <c r="E123">
        <f ca="1"/>
        <v>50</v>
      </c>
      <c r="F123" t="str">
        <f ca="1"/>
        <v>1st</v>
      </c>
    </row>
    <row r="124" spans="2:6" x14ac:dyDescent="0.35">
      <c r="B124" t="str">
        <f ca="1"/>
        <v>Frauenthal, Mr. Isaac Gerald</v>
      </c>
      <c r="C124" t="str">
        <f ca="1"/>
        <v>yes</v>
      </c>
      <c r="D124" t="str">
        <f ca="1"/>
        <v>male</v>
      </c>
      <c r="E124">
        <f ca="1"/>
        <v>43</v>
      </c>
      <c r="F124" t="str">
        <f ca="1"/>
        <v>1st</v>
      </c>
    </row>
    <row r="125" spans="2:6" x14ac:dyDescent="0.35">
      <c r="B125" t="str">
        <f ca="1"/>
        <v>Frauenthal, Mrs. Henry William</v>
      </c>
      <c r="C125" t="str">
        <f ca="1"/>
        <v>yes</v>
      </c>
      <c r="D125" t="str">
        <f ca="1"/>
        <v>female</v>
      </c>
      <c r="E125" t="e">
        <f ca="1"/>
        <v>#N/A</v>
      </c>
      <c r="F125" t="str">
        <f ca="1"/>
        <v>1st</v>
      </c>
    </row>
    <row r="126" spans="2:6" x14ac:dyDescent="0.35">
      <c r="B126" t="str">
        <f ca="1"/>
        <v>Frolicher, Miss. Hedwig Margari</v>
      </c>
      <c r="C126" t="str">
        <f ca="1"/>
        <v>yes</v>
      </c>
      <c r="D126" t="str">
        <f ca="1"/>
        <v>female</v>
      </c>
      <c r="E126">
        <f ca="1"/>
        <v>22</v>
      </c>
      <c r="F126" t="str">
        <f ca="1"/>
        <v>1st</v>
      </c>
    </row>
    <row r="127" spans="2:6" x14ac:dyDescent="0.35">
      <c r="B127" t="str">
        <f ca="1"/>
        <v>Frolicher-Stehli, Mr. Maxmillia</v>
      </c>
      <c r="C127" t="str">
        <f ca="1"/>
        <v>yes</v>
      </c>
      <c r="D127" t="str">
        <f ca="1"/>
        <v>male</v>
      </c>
      <c r="E127">
        <f ca="1"/>
        <v>60</v>
      </c>
      <c r="F127" t="str">
        <f ca="1"/>
        <v>1st</v>
      </c>
    </row>
    <row r="128" spans="2:6" x14ac:dyDescent="0.35">
      <c r="B128" t="str">
        <f ca="1"/>
        <v>Frolicher-Stehli, Mrs. Maxmilli</v>
      </c>
      <c r="C128" t="str">
        <f ca="1"/>
        <v>yes</v>
      </c>
      <c r="D128" t="str">
        <f ca="1"/>
        <v>female</v>
      </c>
      <c r="E128">
        <f ca="1"/>
        <v>48</v>
      </c>
      <c r="F128" t="str">
        <f ca="1"/>
        <v>1st</v>
      </c>
    </row>
    <row r="129" spans="2:6" x14ac:dyDescent="0.35">
      <c r="B129" t="str">
        <f ca="1"/>
        <v>Fry, Mr. Richard</v>
      </c>
      <c r="C129" t="str">
        <f ca="1"/>
        <v>no</v>
      </c>
      <c r="D129" t="str">
        <f ca="1"/>
        <v>male</v>
      </c>
      <c r="E129" t="e">
        <f ca="1"/>
        <v>#N/A</v>
      </c>
      <c r="F129" t="str">
        <f ca="1"/>
        <v>1st</v>
      </c>
    </row>
    <row r="130" spans="2:6" x14ac:dyDescent="0.35">
      <c r="B130" t="str">
        <f ca="1"/>
        <v>Futrelle, Mr. Jacques Heath</v>
      </c>
      <c r="C130" t="str">
        <f ca="1"/>
        <v>no</v>
      </c>
      <c r="D130" t="str">
        <f ca="1"/>
        <v>male</v>
      </c>
      <c r="E130">
        <f ca="1"/>
        <v>37</v>
      </c>
      <c r="F130" t="str">
        <f ca="1"/>
        <v>1st</v>
      </c>
    </row>
    <row r="131" spans="2:6" x14ac:dyDescent="0.35">
      <c r="B131" t="str">
        <f ca="1"/>
        <v>Futrelle, Mrs. Jacques Heath (L</v>
      </c>
      <c r="C131" t="str">
        <f ca="1"/>
        <v>yes</v>
      </c>
      <c r="D131" t="str">
        <f ca="1"/>
        <v>female</v>
      </c>
      <c r="E131">
        <f ca="1"/>
        <v>35</v>
      </c>
      <c r="F131" t="str">
        <f ca="1"/>
        <v>1st</v>
      </c>
    </row>
    <row r="132" spans="2:6" x14ac:dyDescent="0.35">
      <c r="B132" t="str">
        <f ca="1"/>
        <v>Gee, Mr. Arthur H</v>
      </c>
      <c r="C132" t="str">
        <f ca="1"/>
        <v>no</v>
      </c>
      <c r="D132" t="str">
        <f ca="1"/>
        <v>male</v>
      </c>
      <c r="E132">
        <f ca="1"/>
        <v>47</v>
      </c>
      <c r="F132" t="str">
        <f ca="1"/>
        <v>1st</v>
      </c>
    </row>
    <row r="133" spans="2:6" x14ac:dyDescent="0.35">
      <c r="B133" t="str">
        <f ca="1"/>
        <v>Geiger, Miss. Amalie</v>
      </c>
      <c r="C133" t="str">
        <f ca="1"/>
        <v>yes</v>
      </c>
      <c r="D133" t="str">
        <f ca="1"/>
        <v>female</v>
      </c>
      <c r="E133">
        <f ca="1"/>
        <v>35</v>
      </c>
      <c r="F133" t="str">
        <f ca="1"/>
        <v>1st</v>
      </c>
    </row>
    <row r="134" spans="2:6" x14ac:dyDescent="0.35">
      <c r="B134" t="str">
        <f ca="1"/>
        <v>Gibson, Miss. Dorothy Winifred</v>
      </c>
      <c r="C134" t="str">
        <f ca="1"/>
        <v>yes</v>
      </c>
      <c r="D134" t="str">
        <f ca="1"/>
        <v>female</v>
      </c>
      <c r="E134">
        <f ca="1"/>
        <v>22</v>
      </c>
      <c r="F134" t="str">
        <f ca="1"/>
        <v>1st</v>
      </c>
    </row>
    <row r="135" spans="2:6" x14ac:dyDescent="0.35">
      <c r="B135" t="str">
        <f ca="1"/>
        <v>Gibson, Mrs. Leonard (Pauline C</v>
      </c>
      <c r="C135" t="str">
        <f ca="1"/>
        <v>yes</v>
      </c>
      <c r="D135" t="str">
        <f ca="1"/>
        <v>female</v>
      </c>
      <c r="E135">
        <f ca="1"/>
        <v>45</v>
      </c>
      <c r="F135" t="str">
        <f ca="1"/>
        <v>1st</v>
      </c>
    </row>
    <row r="136" spans="2:6" x14ac:dyDescent="0.35">
      <c r="B136" t="str">
        <f ca="1"/>
        <v>Giglio, Mr. Victor</v>
      </c>
      <c r="C136" t="str">
        <f ca="1"/>
        <v>no</v>
      </c>
      <c r="D136" t="str">
        <f ca="1"/>
        <v>male</v>
      </c>
      <c r="E136">
        <f ca="1"/>
        <v>24</v>
      </c>
      <c r="F136" t="str">
        <f ca="1"/>
        <v>1st</v>
      </c>
    </row>
    <row r="137" spans="2:6" x14ac:dyDescent="0.35">
      <c r="B137" t="str">
        <f ca="1"/>
        <v>Goldenberg, Mr. Samuel L</v>
      </c>
      <c r="C137" t="str">
        <f ca="1"/>
        <v>yes</v>
      </c>
      <c r="D137" t="str">
        <f ca="1"/>
        <v>male</v>
      </c>
      <c r="E137">
        <f ca="1"/>
        <v>49</v>
      </c>
      <c r="F137" t="str">
        <f ca="1"/>
        <v>1st</v>
      </c>
    </row>
    <row r="138" spans="2:6" x14ac:dyDescent="0.35">
      <c r="B138" t="str">
        <f ca="1"/>
        <v>Goldenberg, Mrs. Samuel L (Edwi</v>
      </c>
      <c r="C138" t="str">
        <f ca="1"/>
        <v>yes</v>
      </c>
      <c r="D138" t="str">
        <f ca="1"/>
        <v>female</v>
      </c>
      <c r="E138" t="e">
        <f ca="1"/>
        <v>#N/A</v>
      </c>
      <c r="F138" t="str">
        <f ca="1"/>
        <v>1st</v>
      </c>
    </row>
    <row r="139" spans="2:6" x14ac:dyDescent="0.35">
      <c r="B139" t="str">
        <f ca="1"/>
        <v>Goldschmidt, Mr. George B</v>
      </c>
      <c r="C139" t="str">
        <f ca="1"/>
        <v>no</v>
      </c>
      <c r="D139" t="str">
        <f ca="1"/>
        <v>male</v>
      </c>
      <c r="E139">
        <f ca="1"/>
        <v>71</v>
      </c>
      <c r="F139" t="str">
        <f ca="1"/>
        <v>1st</v>
      </c>
    </row>
    <row r="140" spans="2:6" x14ac:dyDescent="0.35">
      <c r="B140" t="str">
        <f ca="1"/>
        <v>Gracie, Col. Archibald IV</v>
      </c>
      <c r="C140" t="str">
        <f ca="1"/>
        <v>yes</v>
      </c>
      <c r="D140" t="str">
        <f ca="1"/>
        <v>male</v>
      </c>
      <c r="E140">
        <f ca="1"/>
        <v>53</v>
      </c>
      <c r="F140" t="str">
        <f ca="1"/>
        <v>1st</v>
      </c>
    </row>
    <row r="141" spans="2:6" x14ac:dyDescent="0.35">
      <c r="B141" t="str">
        <f ca="1"/>
        <v>Graham, Miss. Margaret Edith</v>
      </c>
      <c r="C141" t="str">
        <f ca="1"/>
        <v>yes</v>
      </c>
      <c r="D141" t="str">
        <f ca="1"/>
        <v>female</v>
      </c>
      <c r="E141">
        <f ca="1"/>
        <v>19</v>
      </c>
      <c r="F141" t="str">
        <f ca="1"/>
        <v>1st</v>
      </c>
    </row>
    <row r="142" spans="2:6" x14ac:dyDescent="0.35">
      <c r="B142" t="str">
        <f ca="1"/>
        <v>Graham, Mr. George Edward</v>
      </c>
      <c r="C142" t="str">
        <f ca="1"/>
        <v>no</v>
      </c>
      <c r="D142" t="str">
        <f ca="1"/>
        <v>male</v>
      </c>
      <c r="E142">
        <f ca="1"/>
        <v>38</v>
      </c>
      <c r="F142" t="str">
        <f ca="1"/>
        <v>1st</v>
      </c>
    </row>
    <row r="143" spans="2:6" x14ac:dyDescent="0.35">
      <c r="B143" t="str">
        <f ca="1"/>
        <v>Graham, Mrs. William Thompson (</v>
      </c>
      <c r="C143" t="str">
        <f ca="1"/>
        <v>yes</v>
      </c>
      <c r="D143" t="str">
        <f ca="1"/>
        <v>female</v>
      </c>
      <c r="E143">
        <f ca="1"/>
        <v>58</v>
      </c>
      <c r="F143" t="str">
        <f ca="1"/>
        <v>1st</v>
      </c>
    </row>
    <row r="144" spans="2:6" x14ac:dyDescent="0.35">
      <c r="B144" t="str">
        <f ca="1"/>
        <v>Greenfield, Mr. William Bertram</v>
      </c>
      <c r="C144" t="str">
        <f ca="1"/>
        <v>yes</v>
      </c>
      <c r="D144" t="str">
        <f ca="1"/>
        <v>male</v>
      </c>
      <c r="E144">
        <f ca="1"/>
        <v>23</v>
      </c>
      <c r="F144" t="str">
        <f ca="1"/>
        <v>1st</v>
      </c>
    </row>
    <row r="145" spans="2:6" x14ac:dyDescent="0.35">
      <c r="B145" t="str">
        <f ca="1"/>
        <v>Greenfield, Mrs. Leo David (Bla</v>
      </c>
      <c r="C145" t="str">
        <f ca="1"/>
        <v>yes</v>
      </c>
      <c r="D145" t="str">
        <f ca="1"/>
        <v>female</v>
      </c>
      <c r="E145">
        <f ca="1"/>
        <v>45</v>
      </c>
      <c r="F145" t="str">
        <f ca="1"/>
        <v>1st</v>
      </c>
    </row>
    <row r="146" spans="2:6" x14ac:dyDescent="0.35">
      <c r="B146" t="str">
        <f ca="1"/>
        <v>Guggenheim, Mr. Benjamin</v>
      </c>
      <c r="C146" t="str">
        <f ca="1"/>
        <v>no</v>
      </c>
      <c r="D146" t="str">
        <f ca="1"/>
        <v>male</v>
      </c>
      <c r="E146">
        <f ca="1"/>
        <v>46</v>
      </c>
      <c r="F146" t="str">
        <f ca="1"/>
        <v>1st</v>
      </c>
    </row>
    <row r="147" spans="2:6" x14ac:dyDescent="0.35">
      <c r="B147" t="str">
        <f ca="1"/>
        <v>Harder, Mr. George Achilles</v>
      </c>
      <c r="C147" t="str">
        <f ca="1"/>
        <v>yes</v>
      </c>
      <c r="D147" t="str">
        <f ca="1"/>
        <v>male</v>
      </c>
      <c r="E147">
        <f ca="1"/>
        <v>25</v>
      </c>
      <c r="F147" t="str">
        <f ca="1"/>
        <v>1st</v>
      </c>
    </row>
    <row r="148" spans="2:6" x14ac:dyDescent="0.35">
      <c r="B148" t="str">
        <f ca="1"/>
        <v>Harder, Mrs. George Achilles (D</v>
      </c>
      <c r="C148" t="str">
        <f ca="1"/>
        <v>yes</v>
      </c>
      <c r="D148" t="str">
        <f ca="1"/>
        <v>female</v>
      </c>
      <c r="E148">
        <f ca="1"/>
        <v>25</v>
      </c>
      <c r="F148" t="str">
        <f ca="1"/>
        <v>1st</v>
      </c>
    </row>
    <row r="149" spans="2:6" x14ac:dyDescent="0.35">
      <c r="B149" t="str">
        <f ca="1"/>
        <v>Harper, Mr. Henry Sleeper</v>
      </c>
      <c r="C149" t="str">
        <f ca="1"/>
        <v>yes</v>
      </c>
      <c r="D149" t="str">
        <f ca="1"/>
        <v>male</v>
      </c>
      <c r="E149">
        <f ca="1"/>
        <v>48</v>
      </c>
      <c r="F149" t="str">
        <f ca="1"/>
        <v>1st</v>
      </c>
    </row>
    <row r="150" spans="2:6" x14ac:dyDescent="0.35">
      <c r="B150" t="str">
        <f ca="1"/>
        <v>Harper, Mrs. Henry Sleeper (Myn</v>
      </c>
      <c r="C150" t="str">
        <f ca="1"/>
        <v>yes</v>
      </c>
      <c r="D150" t="str">
        <f ca="1"/>
        <v>female</v>
      </c>
      <c r="E150">
        <f ca="1"/>
        <v>49</v>
      </c>
      <c r="F150" t="str">
        <f ca="1"/>
        <v>1st</v>
      </c>
    </row>
    <row r="151" spans="2:6" x14ac:dyDescent="0.35">
      <c r="B151" t="str">
        <f ca="1"/>
        <v>Harrington, Mr. Charles H</v>
      </c>
      <c r="C151" t="str">
        <f ca="1"/>
        <v>no</v>
      </c>
      <c r="D151" t="str">
        <f ca="1"/>
        <v>male</v>
      </c>
      <c r="E151" t="e">
        <f ca="1"/>
        <v>#N/A</v>
      </c>
      <c r="F151" t="str">
        <f ca="1"/>
        <v>1st</v>
      </c>
    </row>
    <row r="152" spans="2:6" x14ac:dyDescent="0.35">
      <c r="B152" t="str">
        <f ca="1"/>
        <v>Harris, Mr. Henry Birkhardt</v>
      </c>
      <c r="C152" t="str">
        <f ca="1"/>
        <v>no</v>
      </c>
      <c r="D152" t="str">
        <f ca="1"/>
        <v>male</v>
      </c>
      <c r="E152">
        <f ca="1"/>
        <v>45</v>
      </c>
      <c r="F152" t="str">
        <f ca="1"/>
        <v>1st</v>
      </c>
    </row>
    <row r="153" spans="2:6" x14ac:dyDescent="0.35">
      <c r="B153" t="str">
        <f ca="1"/>
        <v>Harris, Mrs. Henry Birkhardt (I</v>
      </c>
      <c r="C153" t="str">
        <f ca="1"/>
        <v>yes</v>
      </c>
      <c r="D153" t="str">
        <f ca="1"/>
        <v>female</v>
      </c>
      <c r="E153">
        <f ca="1"/>
        <v>35</v>
      </c>
      <c r="F153" t="str">
        <f ca="1"/>
        <v>1st</v>
      </c>
    </row>
    <row r="154" spans="2:6" x14ac:dyDescent="0.35">
      <c r="B154" t="str">
        <f ca="1"/>
        <v>Harrison, Mr. William</v>
      </c>
      <c r="C154" t="str">
        <f ca="1"/>
        <v>no</v>
      </c>
      <c r="D154" t="str">
        <f ca="1"/>
        <v>male</v>
      </c>
      <c r="E154">
        <f ca="1"/>
        <v>40</v>
      </c>
      <c r="F154" t="str">
        <f ca="1"/>
        <v>1st</v>
      </c>
    </row>
    <row r="155" spans="2:6" x14ac:dyDescent="0.35">
      <c r="B155" t="str">
        <f ca="1"/>
        <v>Hassab, Mr. Hammad</v>
      </c>
      <c r="C155" t="str">
        <f ca="1"/>
        <v>yes</v>
      </c>
      <c r="D155" t="str">
        <f ca="1"/>
        <v>male</v>
      </c>
      <c r="E155">
        <f ca="1"/>
        <v>27</v>
      </c>
      <c r="F155" t="str">
        <f ca="1"/>
        <v>1st</v>
      </c>
    </row>
    <row r="156" spans="2:6" x14ac:dyDescent="0.35">
      <c r="B156" t="str">
        <f ca="1"/>
        <v>Hawksford, Mr. Walter James</v>
      </c>
      <c r="C156" t="str">
        <f ca="1"/>
        <v>yes</v>
      </c>
      <c r="D156" t="str">
        <f ca="1"/>
        <v>male</v>
      </c>
      <c r="E156" t="e">
        <f ca="1"/>
        <v>#N/A</v>
      </c>
      <c r="F156" t="str">
        <f ca="1"/>
        <v>1st</v>
      </c>
    </row>
    <row r="157" spans="2:6" x14ac:dyDescent="0.35">
      <c r="B157" t="str">
        <f ca="1"/>
        <v>Hays, Miss. Margaret Bechstein</v>
      </c>
      <c r="C157" t="str">
        <f ca="1"/>
        <v>yes</v>
      </c>
      <c r="D157" t="str">
        <f ca="1"/>
        <v>female</v>
      </c>
      <c r="E157">
        <f ca="1"/>
        <v>24</v>
      </c>
      <c r="F157" t="str">
        <f ca="1"/>
        <v>1st</v>
      </c>
    </row>
    <row r="158" spans="2:6" x14ac:dyDescent="0.35">
      <c r="B158" t="str">
        <f ca="1"/>
        <v>Hays, Mr. Charles Melville</v>
      </c>
      <c r="C158" t="str">
        <f ca="1"/>
        <v>no</v>
      </c>
      <c r="D158" t="str">
        <f ca="1"/>
        <v>male</v>
      </c>
      <c r="E158">
        <f ca="1"/>
        <v>55</v>
      </c>
      <c r="F158" t="str">
        <f ca="1"/>
        <v>1st</v>
      </c>
    </row>
    <row r="159" spans="2:6" x14ac:dyDescent="0.35">
      <c r="B159" t="str">
        <f ca="1"/>
        <v>Hays, Mrs. Charles Melville (Cl</v>
      </c>
      <c r="C159" t="str">
        <f ca="1"/>
        <v>yes</v>
      </c>
      <c r="D159" t="str">
        <f ca="1"/>
        <v>female</v>
      </c>
      <c r="E159">
        <f ca="1"/>
        <v>52</v>
      </c>
      <c r="F159" t="str">
        <f ca="1"/>
        <v>1st</v>
      </c>
    </row>
    <row r="160" spans="2:6" x14ac:dyDescent="0.35">
      <c r="B160" t="str">
        <f ca="1"/>
        <v>Head, Mr. Christopher</v>
      </c>
      <c r="C160" t="str">
        <f ca="1"/>
        <v>no</v>
      </c>
      <c r="D160" t="str">
        <f ca="1"/>
        <v>male</v>
      </c>
      <c r="E160">
        <f ca="1"/>
        <v>42</v>
      </c>
      <c r="F160" t="str">
        <f ca="1"/>
        <v>1st</v>
      </c>
    </row>
    <row r="161" spans="2:6" x14ac:dyDescent="0.35">
      <c r="B161" t="str">
        <f ca="1"/>
        <v>Hilliard, Mr. Herbert Henry</v>
      </c>
      <c r="C161" t="str">
        <f ca="1"/>
        <v>no</v>
      </c>
      <c r="D161" t="str">
        <f ca="1"/>
        <v>male</v>
      </c>
      <c r="E161" t="e">
        <f ca="1"/>
        <v>#N/A</v>
      </c>
      <c r="F161" t="str">
        <f ca="1"/>
        <v>1st</v>
      </c>
    </row>
    <row r="162" spans="2:6" x14ac:dyDescent="0.35">
      <c r="B162" t="str">
        <f ca="1"/>
        <v>Hipkins, Mr. William Edward</v>
      </c>
      <c r="C162" t="str">
        <f ca="1"/>
        <v>no</v>
      </c>
      <c r="D162" t="str">
        <f ca="1"/>
        <v>male</v>
      </c>
      <c r="E162">
        <f ca="1"/>
        <v>55</v>
      </c>
      <c r="F162" t="str">
        <f ca="1"/>
        <v>1st</v>
      </c>
    </row>
    <row r="163" spans="2:6" x14ac:dyDescent="0.35">
      <c r="B163" t="str">
        <f ca="1"/>
        <v>Hippach, Miss. Jean Gertrude</v>
      </c>
      <c r="C163" t="str">
        <f ca="1"/>
        <v>yes</v>
      </c>
      <c r="D163" t="str">
        <f ca="1"/>
        <v>female</v>
      </c>
      <c r="E163">
        <f ca="1"/>
        <v>16</v>
      </c>
      <c r="F163" t="str">
        <f ca="1"/>
        <v>1st</v>
      </c>
    </row>
    <row r="164" spans="2:6" x14ac:dyDescent="0.35">
      <c r="B164" t="str">
        <f ca="1"/>
        <v>Hippach, Mrs. Louis Albert (Ida</v>
      </c>
      <c r="C164" t="str">
        <f ca="1"/>
        <v>yes</v>
      </c>
      <c r="D164" t="str">
        <f ca="1"/>
        <v>female</v>
      </c>
      <c r="E164">
        <f ca="1"/>
        <v>44</v>
      </c>
      <c r="F164" t="str">
        <f ca="1"/>
        <v>1st</v>
      </c>
    </row>
    <row r="165" spans="2:6" x14ac:dyDescent="0.35">
      <c r="B165" t="str">
        <f ca="1"/>
        <v>Hogeboom, Mrs. John C (Anna And</v>
      </c>
      <c r="C165" t="str">
        <f ca="1"/>
        <v>yes</v>
      </c>
      <c r="D165" t="str">
        <f ca="1"/>
        <v>female</v>
      </c>
      <c r="E165">
        <f ca="1"/>
        <v>51</v>
      </c>
      <c r="F165" t="str">
        <f ca="1"/>
        <v>1st</v>
      </c>
    </row>
    <row r="166" spans="2:6" x14ac:dyDescent="0.35">
      <c r="B166" t="str">
        <f ca="1"/>
        <v>Holverson, Mr. Alexander Oskar</v>
      </c>
      <c r="C166" t="str">
        <f ca="1"/>
        <v>no</v>
      </c>
      <c r="D166" t="str">
        <f ca="1"/>
        <v>male</v>
      </c>
      <c r="E166">
        <f ca="1"/>
        <v>42</v>
      </c>
      <c r="F166" t="str">
        <f ca="1"/>
        <v>1st</v>
      </c>
    </row>
    <row r="167" spans="2:6" x14ac:dyDescent="0.35">
      <c r="B167" t="str">
        <f ca="1"/>
        <v>Holverson, Mrs. Alexander Oskar</v>
      </c>
      <c r="C167" t="str">
        <f ca="1"/>
        <v>yes</v>
      </c>
      <c r="D167" t="str">
        <f ca="1"/>
        <v>female</v>
      </c>
      <c r="E167">
        <f ca="1"/>
        <v>35</v>
      </c>
      <c r="F167" t="str">
        <f ca="1"/>
        <v>1st</v>
      </c>
    </row>
    <row r="168" spans="2:6" x14ac:dyDescent="0.35">
      <c r="B168" t="str">
        <f ca="1"/>
        <v>Homer, Mr. Harry (Mr E Haven)</v>
      </c>
      <c r="C168" t="str">
        <f ca="1"/>
        <v>yes</v>
      </c>
      <c r="D168" t="str">
        <f ca="1"/>
        <v>male</v>
      </c>
      <c r="E168">
        <f ca="1"/>
        <v>35</v>
      </c>
      <c r="F168" t="str">
        <f ca="1"/>
        <v>1st</v>
      </c>
    </row>
    <row r="169" spans="2:6" x14ac:dyDescent="0.35">
      <c r="B169" t="str">
        <f ca="1"/>
        <v>Hoyt, Mr. Frederick Maxfield</v>
      </c>
      <c r="C169" t="str">
        <f ca="1"/>
        <v>yes</v>
      </c>
      <c r="D169" t="str">
        <f ca="1"/>
        <v>male</v>
      </c>
      <c r="E169">
        <f ca="1"/>
        <v>38</v>
      </c>
      <c r="F169" t="str">
        <f ca="1"/>
        <v>1st</v>
      </c>
    </row>
    <row r="170" spans="2:6" x14ac:dyDescent="0.35">
      <c r="B170" t="str">
        <f ca="1"/>
        <v>Hoyt, Mr. William Fisher</v>
      </c>
      <c r="C170" t="str">
        <f ca="1"/>
        <v>no</v>
      </c>
      <c r="D170" t="str">
        <f ca="1"/>
        <v>male</v>
      </c>
      <c r="E170" t="e">
        <f ca="1"/>
        <v>#N/A</v>
      </c>
      <c r="F170" t="str">
        <f ca="1"/>
        <v>1st</v>
      </c>
    </row>
    <row r="171" spans="2:6" x14ac:dyDescent="0.35">
      <c r="B171" t="str">
        <f ca="1"/>
        <v>Hoyt, Mrs. Frederick Maxfield (</v>
      </c>
      <c r="C171" t="str">
        <f ca="1"/>
        <v>yes</v>
      </c>
      <c r="D171" t="str">
        <f ca="1"/>
        <v>female</v>
      </c>
      <c r="E171">
        <f ca="1"/>
        <v>35</v>
      </c>
      <c r="F171" t="str">
        <f ca="1"/>
        <v>1st</v>
      </c>
    </row>
    <row r="172" spans="2:6" x14ac:dyDescent="0.35">
      <c r="B172" t="str">
        <f ca="1"/>
        <v>Icard, Miss. Amelie</v>
      </c>
      <c r="C172" t="str">
        <f ca="1"/>
        <v>yes</v>
      </c>
      <c r="D172" t="str">
        <f ca="1"/>
        <v>female</v>
      </c>
      <c r="E172">
        <f ca="1"/>
        <v>38</v>
      </c>
      <c r="F172" t="str">
        <f ca="1"/>
        <v>1st</v>
      </c>
    </row>
    <row r="173" spans="2:6" x14ac:dyDescent="0.35">
      <c r="B173" t="str">
        <f ca="1"/>
        <v>Isham, Miss. Ann Elizabeth</v>
      </c>
      <c r="C173" t="str">
        <f ca="1"/>
        <v>no</v>
      </c>
      <c r="D173" t="str">
        <f ca="1"/>
        <v>female</v>
      </c>
      <c r="E173">
        <f ca="1"/>
        <v>50</v>
      </c>
      <c r="F173" t="str">
        <f ca="1"/>
        <v>1st</v>
      </c>
    </row>
    <row r="174" spans="2:6" x14ac:dyDescent="0.35">
      <c r="B174" t="str">
        <f ca="1"/>
        <v>Ismay, Mr. Joseph Bruce</v>
      </c>
      <c r="C174" t="str">
        <f ca="1"/>
        <v>yes</v>
      </c>
      <c r="D174" t="str">
        <f ca="1"/>
        <v>male</v>
      </c>
      <c r="E174">
        <f ca="1"/>
        <v>49</v>
      </c>
      <c r="F174" t="str">
        <f ca="1"/>
        <v>1st</v>
      </c>
    </row>
    <row r="175" spans="2:6" x14ac:dyDescent="0.35">
      <c r="B175" t="str">
        <f ca="1"/>
        <v>Jones, Mr. Charles Cresson</v>
      </c>
      <c r="C175" t="str">
        <f ca="1"/>
        <v>no</v>
      </c>
      <c r="D175" t="str">
        <f ca="1"/>
        <v>male</v>
      </c>
      <c r="E175">
        <f ca="1"/>
        <v>46</v>
      </c>
      <c r="F175" t="str">
        <f ca="1"/>
        <v>1st</v>
      </c>
    </row>
    <row r="176" spans="2:6" x14ac:dyDescent="0.35">
      <c r="B176" t="str">
        <f ca="1"/>
        <v>Julian, Mr. Henry Forbes</v>
      </c>
      <c r="C176" t="str">
        <f ca="1"/>
        <v>no</v>
      </c>
      <c r="D176" t="str">
        <f ca="1"/>
        <v>male</v>
      </c>
      <c r="E176">
        <f ca="1"/>
        <v>50</v>
      </c>
      <c r="F176" t="str">
        <f ca="1"/>
        <v>1st</v>
      </c>
    </row>
    <row r="177" spans="2:6" x14ac:dyDescent="0.35">
      <c r="B177" t="str">
        <f ca="1"/>
        <v>Keeping, Mr. Edwin</v>
      </c>
      <c r="C177" t="str">
        <f ca="1"/>
        <v>no</v>
      </c>
      <c r="D177" t="str">
        <f ca="1"/>
        <v>male</v>
      </c>
      <c r="E177">
        <f ca="1"/>
        <v>32.5</v>
      </c>
      <c r="F177" t="str">
        <f ca="1"/>
        <v>1st</v>
      </c>
    </row>
    <row r="178" spans="2:6" x14ac:dyDescent="0.35">
      <c r="B178" t="str">
        <f ca="1"/>
        <v>Kent, Mr. Edward Austin</v>
      </c>
      <c r="C178" t="str">
        <f ca="1"/>
        <v>no</v>
      </c>
      <c r="D178" t="str">
        <f ca="1"/>
        <v>male</v>
      </c>
      <c r="E178">
        <f ca="1"/>
        <v>58</v>
      </c>
      <c r="F178" t="str">
        <f ca="1"/>
        <v>1st</v>
      </c>
    </row>
    <row r="179" spans="2:6" x14ac:dyDescent="0.35">
      <c r="B179" t="str">
        <f ca="1"/>
        <v>Kenyon, Mr. Frederick R</v>
      </c>
      <c r="C179" t="str">
        <f ca="1"/>
        <v>no</v>
      </c>
      <c r="D179" t="str">
        <f ca="1"/>
        <v>male</v>
      </c>
      <c r="E179">
        <f ca="1"/>
        <v>41</v>
      </c>
      <c r="F179" t="str">
        <f ca="1"/>
        <v>1st</v>
      </c>
    </row>
    <row r="180" spans="2:6" x14ac:dyDescent="0.35">
      <c r="B180" t="str">
        <f ca="1"/>
        <v>Kenyon, Mrs. Frederick R (Mario</v>
      </c>
      <c r="C180" t="str">
        <f ca="1"/>
        <v>yes</v>
      </c>
      <c r="D180" t="str">
        <f ca="1"/>
        <v>female</v>
      </c>
      <c r="E180" t="e">
        <f ca="1"/>
        <v>#N/A</v>
      </c>
      <c r="F180" t="str">
        <f ca="1"/>
        <v>1st</v>
      </c>
    </row>
    <row r="181" spans="2:6" x14ac:dyDescent="0.35">
      <c r="B181" t="str">
        <f ca="1"/>
        <v>Kimball, Mr. Edwin Nelson Jr</v>
      </c>
      <c r="C181" t="str">
        <f ca="1"/>
        <v>yes</v>
      </c>
      <c r="D181" t="str">
        <f ca="1"/>
        <v>male</v>
      </c>
      <c r="E181">
        <f ca="1"/>
        <v>42</v>
      </c>
      <c r="F181" t="str">
        <f ca="1"/>
        <v>1st</v>
      </c>
    </row>
    <row r="182" spans="2:6" x14ac:dyDescent="0.35">
      <c r="B182" t="str">
        <f ca="1"/>
        <v>Kimball, Mrs. Edwin Nelson Jr (</v>
      </c>
      <c r="C182" t="str">
        <f ca="1"/>
        <v>yes</v>
      </c>
      <c r="D182" t="str">
        <f ca="1"/>
        <v>female</v>
      </c>
      <c r="E182">
        <f ca="1"/>
        <v>45</v>
      </c>
      <c r="F182" t="str">
        <f ca="1"/>
        <v>1st</v>
      </c>
    </row>
    <row r="183" spans="2:6" x14ac:dyDescent="0.35">
      <c r="B183" t="str">
        <f ca="1"/>
        <v>Klaber, Mr. Herman</v>
      </c>
      <c r="C183" t="str">
        <f ca="1"/>
        <v>no</v>
      </c>
      <c r="D183" t="str">
        <f ca="1"/>
        <v>male</v>
      </c>
      <c r="E183" t="e">
        <f ca="1"/>
        <v>#N/A</v>
      </c>
      <c r="F183" t="str">
        <f ca="1"/>
        <v>1st</v>
      </c>
    </row>
    <row r="184" spans="2:6" x14ac:dyDescent="0.35">
      <c r="B184" t="str">
        <f ca="1"/>
        <v>Kreuchen, Miss. Emilie</v>
      </c>
      <c r="C184" t="str">
        <f ca="1"/>
        <v>yes</v>
      </c>
      <c r="D184" t="str">
        <f ca="1"/>
        <v>female</v>
      </c>
      <c r="E184">
        <f ca="1"/>
        <v>39</v>
      </c>
      <c r="F184" t="str">
        <f ca="1"/>
        <v>1st</v>
      </c>
    </row>
    <row r="185" spans="2:6" x14ac:dyDescent="0.35">
      <c r="B185" t="str">
        <f ca="1"/>
        <v>Leader, Dr. Alice (Farnham)</v>
      </c>
      <c r="C185" t="str">
        <f ca="1"/>
        <v>yes</v>
      </c>
      <c r="D185" t="str">
        <f ca="1"/>
        <v>female</v>
      </c>
      <c r="E185">
        <f ca="1"/>
        <v>49</v>
      </c>
      <c r="F185" t="str">
        <f ca="1"/>
        <v>1st</v>
      </c>
    </row>
    <row r="186" spans="2:6" x14ac:dyDescent="0.35">
      <c r="B186" t="str">
        <f ca="1"/>
        <v>LeRoy, Miss. Bertha</v>
      </c>
      <c r="C186" t="str">
        <f ca="1"/>
        <v>yes</v>
      </c>
      <c r="D186" t="str">
        <f ca="1"/>
        <v>female</v>
      </c>
      <c r="E186">
        <f ca="1"/>
        <v>30</v>
      </c>
      <c r="F186" t="str">
        <f ca="1"/>
        <v>1st</v>
      </c>
    </row>
    <row r="187" spans="2:6" x14ac:dyDescent="0.35">
      <c r="B187" t="str">
        <f ca="1"/>
        <v>Lesurer, Mr. Gustave J</v>
      </c>
      <c r="C187" t="str">
        <f ca="1"/>
        <v>yes</v>
      </c>
      <c r="D187" t="str">
        <f ca="1"/>
        <v>male</v>
      </c>
      <c r="E187">
        <f ca="1"/>
        <v>35</v>
      </c>
      <c r="F187" t="str">
        <f ca="1"/>
        <v>1st</v>
      </c>
    </row>
    <row r="188" spans="2:6" x14ac:dyDescent="0.35">
      <c r="B188" t="str">
        <f ca="1"/>
        <v>Lewy, Mr. Ervin G</v>
      </c>
      <c r="C188" t="str">
        <f ca="1"/>
        <v>no</v>
      </c>
      <c r="D188" t="str">
        <f ca="1"/>
        <v>male</v>
      </c>
      <c r="E188" t="e">
        <f ca="1"/>
        <v>#N/A</v>
      </c>
      <c r="F188" t="str">
        <f ca="1"/>
        <v>1st</v>
      </c>
    </row>
    <row r="189" spans="2:6" x14ac:dyDescent="0.35">
      <c r="B189" t="str">
        <f ca="1"/>
        <v>Lindeberg-Lind, Mr. Erik Gustaf</v>
      </c>
      <c r="C189" t="str">
        <f ca="1"/>
        <v>no</v>
      </c>
      <c r="D189" t="str">
        <f ca="1"/>
        <v>male</v>
      </c>
      <c r="E189">
        <f ca="1"/>
        <v>42</v>
      </c>
      <c r="F189" t="str">
        <f ca="1"/>
        <v>1st</v>
      </c>
    </row>
    <row r="190" spans="2:6" x14ac:dyDescent="0.35">
      <c r="B190" t="str">
        <f ca="1"/>
        <v>Lindstrom, Mrs. Carl Johan (Sig</v>
      </c>
      <c r="C190" t="str">
        <f ca="1"/>
        <v>yes</v>
      </c>
      <c r="D190" t="str">
        <f ca="1"/>
        <v>female</v>
      </c>
      <c r="E190">
        <f ca="1"/>
        <v>55</v>
      </c>
      <c r="F190" t="str">
        <f ca="1"/>
        <v>1st</v>
      </c>
    </row>
    <row r="191" spans="2:6" x14ac:dyDescent="0.35">
      <c r="B191" t="str">
        <f ca="1"/>
        <v>Lines, Miss. Mary Conover</v>
      </c>
      <c r="C191" t="str">
        <f ca="1"/>
        <v>yes</v>
      </c>
      <c r="D191" t="str">
        <f ca="1"/>
        <v>female</v>
      </c>
      <c r="E191">
        <f ca="1"/>
        <v>16</v>
      </c>
      <c r="F191" t="str">
        <f ca="1"/>
        <v>1st</v>
      </c>
    </row>
    <row r="192" spans="2:6" x14ac:dyDescent="0.35">
      <c r="B192" t="str">
        <f ca="1"/>
        <v>Lines, Mrs. Ernest H (Elizabeth</v>
      </c>
      <c r="C192" t="str">
        <f ca="1"/>
        <v>yes</v>
      </c>
      <c r="D192" t="str">
        <f ca="1"/>
        <v>female</v>
      </c>
      <c r="E192">
        <f ca="1"/>
        <v>51</v>
      </c>
      <c r="F192" t="str">
        <f ca="1"/>
        <v>1st</v>
      </c>
    </row>
    <row r="193" spans="2:6" x14ac:dyDescent="0.35">
      <c r="B193" t="str">
        <f ca="1"/>
        <v>Long, Mr. Milton Clyde</v>
      </c>
      <c r="C193" t="str">
        <f ca="1"/>
        <v>no</v>
      </c>
      <c r="D193" t="str">
        <f ca="1"/>
        <v>male</v>
      </c>
      <c r="E193">
        <f ca="1"/>
        <v>29</v>
      </c>
      <c r="F193" t="str">
        <f ca="1"/>
        <v>1st</v>
      </c>
    </row>
    <row r="194" spans="2:6" x14ac:dyDescent="0.35">
      <c r="B194" t="str">
        <f ca="1"/>
        <v>Longley, Miss. Gretchen Fiske</v>
      </c>
      <c r="C194" t="str">
        <f ca="1"/>
        <v>yes</v>
      </c>
      <c r="D194" t="str">
        <f ca="1"/>
        <v>female</v>
      </c>
      <c r="E194">
        <f ca="1"/>
        <v>21</v>
      </c>
      <c r="F194" t="str">
        <f ca="1"/>
        <v>1st</v>
      </c>
    </row>
    <row r="195" spans="2:6" x14ac:dyDescent="0.35">
      <c r="B195" t="str">
        <f ca="1"/>
        <v>Loring, Mr. Joseph Holland</v>
      </c>
      <c r="C195" t="str">
        <f ca="1"/>
        <v>no</v>
      </c>
      <c r="D195" t="str">
        <f ca="1"/>
        <v>male</v>
      </c>
      <c r="E195">
        <f ca="1"/>
        <v>30</v>
      </c>
      <c r="F195" t="str">
        <f ca="1"/>
        <v>1st</v>
      </c>
    </row>
    <row r="196" spans="2:6" x14ac:dyDescent="0.35">
      <c r="B196" t="str">
        <f ca="1"/>
        <v>Lurette, Miss. Elise</v>
      </c>
      <c r="C196" t="str">
        <f ca="1"/>
        <v>yes</v>
      </c>
      <c r="D196" t="str">
        <f ca="1"/>
        <v>female</v>
      </c>
      <c r="E196">
        <f ca="1"/>
        <v>58</v>
      </c>
      <c r="F196" t="str">
        <f ca="1"/>
        <v>1st</v>
      </c>
    </row>
    <row r="197" spans="2:6" x14ac:dyDescent="0.35">
      <c r="B197" t="str">
        <f ca="1"/>
        <v>Madill, Miss. Georgette Alexand</v>
      </c>
      <c r="C197" t="str">
        <f ca="1"/>
        <v>yes</v>
      </c>
      <c r="D197" t="str">
        <f ca="1"/>
        <v>female</v>
      </c>
      <c r="E197">
        <f ca="1"/>
        <v>15</v>
      </c>
      <c r="F197" t="str">
        <f ca="1"/>
        <v>1st</v>
      </c>
    </row>
    <row r="198" spans="2:6" x14ac:dyDescent="0.35">
      <c r="B198" t="str">
        <f ca="1"/>
        <v>Maguire, Mr. John Edward</v>
      </c>
      <c r="C198" t="str">
        <f ca="1"/>
        <v>no</v>
      </c>
      <c r="D198" t="str">
        <f ca="1"/>
        <v>male</v>
      </c>
      <c r="E198">
        <f ca="1"/>
        <v>30</v>
      </c>
      <c r="F198" t="str">
        <f ca="1"/>
        <v>1st</v>
      </c>
    </row>
    <row r="199" spans="2:6" x14ac:dyDescent="0.35">
      <c r="B199" t="str">
        <f ca="1"/>
        <v>Maioni, Miss. Roberta</v>
      </c>
      <c r="C199" t="str">
        <f ca="1"/>
        <v>yes</v>
      </c>
      <c r="D199" t="str">
        <f ca="1"/>
        <v>female</v>
      </c>
      <c r="E199">
        <f ca="1"/>
        <v>16</v>
      </c>
      <c r="F199" t="str">
        <f ca="1"/>
        <v>1st</v>
      </c>
    </row>
    <row r="200" spans="2:6" x14ac:dyDescent="0.35">
      <c r="B200" t="str">
        <f ca="1"/>
        <v>Marechal, Mr. Pierre</v>
      </c>
      <c r="C200" t="str">
        <f ca="1"/>
        <v>yes</v>
      </c>
      <c r="D200" t="str">
        <f ca="1"/>
        <v>male</v>
      </c>
      <c r="E200" t="e">
        <f ca="1"/>
        <v>#N/A</v>
      </c>
      <c r="F200" t="str">
        <f ca="1"/>
        <v>1st</v>
      </c>
    </row>
    <row r="201" spans="2:6" x14ac:dyDescent="0.35">
      <c r="B201" t="str">
        <f ca="1"/>
        <v>Marvin, Mr. Daniel Warner</v>
      </c>
      <c r="C201" t="str">
        <f ca="1"/>
        <v>no</v>
      </c>
      <c r="D201" t="str">
        <f ca="1"/>
        <v>male</v>
      </c>
      <c r="E201">
        <f ca="1"/>
        <v>19</v>
      </c>
      <c r="F201" t="str">
        <f ca="1"/>
        <v>1st</v>
      </c>
    </row>
    <row r="202" spans="2:6" x14ac:dyDescent="0.35">
      <c r="B202" t="str">
        <f ca="1"/>
        <v>Marvin, Mrs. Daniel Warner (Mar</v>
      </c>
      <c r="C202" t="str">
        <f ca="1"/>
        <v>yes</v>
      </c>
      <c r="D202" t="str">
        <f ca="1"/>
        <v>female</v>
      </c>
      <c r="E202">
        <f ca="1"/>
        <v>18</v>
      </c>
      <c r="F202" t="str">
        <f ca="1"/>
        <v>1st</v>
      </c>
    </row>
    <row r="203" spans="2:6" x14ac:dyDescent="0.35">
      <c r="B203" t="str">
        <f ca="1"/>
        <v>Mayne, Mlle. Berthe Antonine (</v>
      </c>
      <c r="C203" t="str">
        <f ca="1"/>
        <v>yes</v>
      </c>
      <c r="D203" t="str">
        <f ca="1"/>
        <v>female</v>
      </c>
      <c r="E203">
        <f ca="1"/>
        <v>24</v>
      </c>
      <c r="F203" t="str">
        <f ca="1"/>
        <v>1st</v>
      </c>
    </row>
    <row r="204" spans="2:6" x14ac:dyDescent="0.35">
      <c r="B204" t="str">
        <f ca="1"/>
        <v>McCaffry, Mr. Thomas Francis</v>
      </c>
      <c r="C204" t="str">
        <f ca="1"/>
        <v>no</v>
      </c>
      <c r="D204" t="str">
        <f ca="1"/>
        <v>male</v>
      </c>
      <c r="E204">
        <f ca="1"/>
        <v>46</v>
      </c>
      <c r="F204" t="str">
        <f ca="1"/>
        <v>1st</v>
      </c>
    </row>
    <row r="205" spans="2:6" x14ac:dyDescent="0.35">
      <c r="B205" t="str">
        <f ca="1"/>
        <v>McCarthy, Mr. Timothy J</v>
      </c>
      <c r="C205" t="str">
        <f ca="1"/>
        <v>no</v>
      </c>
      <c r="D205" t="str">
        <f ca="1"/>
        <v>male</v>
      </c>
      <c r="E205">
        <f ca="1"/>
        <v>54</v>
      </c>
      <c r="F205" t="str">
        <f ca="1"/>
        <v>1st</v>
      </c>
    </row>
    <row r="206" spans="2:6" x14ac:dyDescent="0.35">
      <c r="B206" t="str">
        <f ca="1"/>
        <v>McGough, Mr. James Robert</v>
      </c>
      <c r="C206" t="str">
        <f ca="1"/>
        <v>yes</v>
      </c>
      <c r="D206" t="str">
        <f ca="1"/>
        <v>male</v>
      </c>
      <c r="E206">
        <f ca="1"/>
        <v>36</v>
      </c>
      <c r="F206" t="str">
        <f ca="1"/>
        <v>1st</v>
      </c>
    </row>
    <row r="207" spans="2:6" x14ac:dyDescent="0.35">
      <c r="B207" t="str">
        <f ca="1"/>
        <v>Meyer, Mr. Edgar Joseph</v>
      </c>
      <c r="C207" t="str">
        <f ca="1"/>
        <v>no</v>
      </c>
      <c r="D207" t="str">
        <f ca="1"/>
        <v>male</v>
      </c>
      <c r="E207">
        <f ca="1"/>
        <v>28</v>
      </c>
      <c r="F207" t="str">
        <f ca="1"/>
        <v>1st</v>
      </c>
    </row>
    <row r="208" spans="2:6" x14ac:dyDescent="0.35">
      <c r="B208" t="str">
        <f ca="1"/>
        <v>Meyer, Mrs. Edgar Joseph (Leila</v>
      </c>
      <c r="C208" t="str">
        <f ca="1"/>
        <v>yes</v>
      </c>
      <c r="D208" t="str">
        <f ca="1"/>
        <v>female</v>
      </c>
      <c r="E208" t="e">
        <f ca="1"/>
        <v>#N/A</v>
      </c>
      <c r="F208" t="str">
        <f ca="1"/>
        <v>1st</v>
      </c>
    </row>
    <row r="209" spans="2:6" x14ac:dyDescent="0.35">
      <c r="B209" t="str">
        <f ca="1"/>
        <v>Millet, Mr. Francis Davis</v>
      </c>
      <c r="C209" t="str">
        <f ca="1"/>
        <v>no</v>
      </c>
      <c r="D209" t="str">
        <f ca="1"/>
        <v>male</v>
      </c>
      <c r="E209">
        <f ca="1"/>
        <v>65</v>
      </c>
      <c r="F209" t="str">
        <f ca="1"/>
        <v>1st</v>
      </c>
    </row>
    <row r="210" spans="2:6" x14ac:dyDescent="0.35">
      <c r="B210" t="str">
        <f ca="1"/>
        <v>Minahan, Dr. William Edward</v>
      </c>
      <c r="C210" t="str">
        <f ca="1"/>
        <v>no</v>
      </c>
      <c r="D210" t="str">
        <f ca="1"/>
        <v>male</v>
      </c>
      <c r="E210">
        <f ca="1"/>
        <v>44</v>
      </c>
      <c r="F210" t="str">
        <f ca="1"/>
        <v>1st</v>
      </c>
    </row>
    <row r="211" spans="2:6" x14ac:dyDescent="0.35">
      <c r="B211" t="str">
        <f ca="1"/>
        <v>Minahan, Miss. Daisy E</v>
      </c>
      <c r="C211" t="str">
        <f ca="1"/>
        <v>yes</v>
      </c>
      <c r="D211" t="str">
        <f ca="1"/>
        <v>female</v>
      </c>
      <c r="E211">
        <f ca="1"/>
        <v>33</v>
      </c>
      <c r="F211" t="str">
        <f ca="1"/>
        <v>1st</v>
      </c>
    </row>
    <row r="212" spans="2:6" x14ac:dyDescent="0.35">
      <c r="B212" t="str">
        <f ca="1"/>
        <v>Minahan, Mrs. William Edward (L</v>
      </c>
      <c r="C212" t="str">
        <f ca="1"/>
        <v>yes</v>
      </c>
      <c r="D212" t="str">
        <f ca="1"/>
        <v>female</v>
      </c>
      <c r="E212">
        <f ca="1"/>
        <v>37</v>
      </c>
      <c r="F212" t="str">
        <f ca="1"/>
        <v>1st</v>
      </c>
    </row>
    <row r="213" spans="2:6" x14ac:dyDescent="0.35">
      <c r="B213" t="str">
        <f ca="1"/>
        <v>Mock, Mr. Philipp Edmund</v>
      </c>
      <c r="C213" t="str">
        <f ca="1"/>
        <v>yes</v>
      </c>
      <c r="D213" t="str">
        <f ca="1"/>
        <v>male</v>
      </c>
      <c r="E213">
        <f ca="1"/>
        <v>30</v>
      </c>
      <c r="F213" t="str">
        <f ca="1"/>
        <v>1st</v>
      </c>
    </row>
    <row r="214" spans="2:6" x14ac:dyDescent="0.35">
      <c r="B214" t="str">
        <f ca="1"/>
        <v>Molson, Mr. Harry Markland</v>
      </c>
      <c r="C214" t="str">
        <f ca="1"/>
        <v>no</v>
      </c>
      <c r="D214" t="str">
        <f ca="1"/>
        <v>male</v>
      </c>
      <c r="E214">
        <f ca="1"/>
        <v>55</v>
      </c>
      <c r="F214" t="str">
        <f ca="1"/>
        <v>1st</v>
      </c>
    </row>
    <row r="215" spans="2:6" x14ac:dyDescent="0.35">
      <c r="B215" t="str">
        <f ca="1"/>
        <v>Moore, Mr. Clarence Bloomfield</v>
      </c>
      <c r="C215" t="str">
        <f ca="1"/>
        <v>no</v>
      </c>
      <c r="D215" t="str">
        <f ca="1"/>
        <v>male</v>
      </c>
      <c r="E215">
        <f ca="1"/>
        <v>47</v>
      </c>
      <c r="F215" t="str">
        <f ca="1"/>
        <v>1st</v>
      </c>
    </row>
    <row r="216" spans="2:6" x14ac:dyDescent="0.35">
      <c r="B216" t="str">
        <f ca="1"/>
        <v>Natsch, Mr. Charles H</v>
      </c>
      <c r="C216" t="str">
        <f ca="1"/>
        <v>no</v>
      </c>
      <c r="D216" t="str">
        <f ca="1"/>
        <v>male</v>
      </c>
      <c r="E216">
        <f ca="1"/>
        <v>37</v>
      </c>
      <c r="F216" t="str">
        <f ca="1"/>
        <v>1st</v>
      </c>
    </row>
    <row r="217" spans="2:6" x14ac:dyDescent="0.35">
      <c r="B217" t="str">
        <f ca="1"/>
        <v>Newell, Miss. Madeleine</v>
      </c>
      <c r="C217" t="str">
        <f ca="1"/>
        <v>yes</v>
      </c>
      <c r="D217" t="str">
        <f ca="1"/>
        <v>female</v>
      </c>
      <c r="E217">
        <f ca="1"/>
        <v>31</v>
      </c>
      <c r="F217" t="str">
        <f ca="1"/>
        <v>1st</v>
      </c>
    </row>
    <row r="218" spans="2:6" x14ac:dyDescent="0.35">
      <c r="B218" t="str">
        <f ca="1"/>
        <v>Newell, Miss. Marjorie</v>
      </c>
      <c r="C218" t="str">
        <f ca="1"/>
        <v>yes</v>
      </c>
      <c r="D218" t="str">
        <f ca="1"/>
        <v>female</v>
      </c>
      <c r="E218">
        <f ca="1"/>
        <v>23</v>
      </c>
      <c r="F218" t="str">
        <f ca="1"/>
        <v>1st</v>
      </c>
    </row>
    <row r="219" spans="2:6" x14ac:dyDescent="0.35">
      <c r="B219" t="str">
        <f ca="1"/>
        <v>Newell, Mr. Arthur Webster</v>
      </c>
      <c r="C219" t="str">
        <f ca="1"/>
        <v>no</v>
      </c>
      <c r="D219" t="str">
        <f ca="1"/>
        <v>male</v>
      </c>
      <c r="E219">
        <f ca="1"/>
        <v>58</v>
      </c>
      <c r="F219" t="str">
        <f ca="1"/>
        <v>1st</v>
      </c>
    </row>
    <row r="220" spans="2:6" x14ac:dyDescent="0.35">
      <c r="B220" t="str">
        <f ca="1"/>
        <v>Newsom, Miss. Helen Monypeny</v>
      </c>
      <c r="C220" t="str">
        <f ca="1"/>
        <v>yes</v>
      </c>
      <c r="D220" t="str">
        <f ca="1"/>
        <v>female</v>
      </c>
      <c r="E220">
        <f ca="1"/>
        <v>19</v>
      </c>
      <c r="F220" t="str">
        <f ca="1"/>
        <v>1st</v>
      </c>
    </row>
    <row r="221" spans="2:6" x14ac:dyDescent="0.35">
      <c r="B221" t="str">
        <f ca="1"/>
        <v>Nicholson, Mr. Arthur Ernest</v>
      </c>
      <c r="C221" t="str">
        <f ca="1"/>
        <v>no</v>
      </c>
      <c r="D221" t="str">
        <f ca="1"/>
        <v>male</v>
      </c>
      <c r="E221">
        <f ca="1"/>
        <v>64</v>
      </c>
      <c r="F221" t="str">
        <f ca="1"/>
        <v>1st</v>
      </c>
    </row>
    <row r="222" spans="2:6" x14ac:dyDescent="0.35">
      <c r="B222" t="str">
        <f ca="1"/>
        <v>Oliva y Ocana, Dona. Fermina</v>
      </c>
      <c r="C222" t="str">
        <f ca="1"/>
        <v>yes</v>
      </c>
      <c r="D222" t="str">
        <f ca="1"/>
        <v>female</v>
      </c>
      <c r="E222">
        <f ca="1"/>
        <v>39</v>
      </c>
      <c r="F222" t="str">
        <f ca="1"/>
        <v>1st</v>
      </c>
    </row>
    <row r="223" spans="2:6" x14ac:dyDescent="0.35">
      <c r="B223" t="str">
        <f ca="1"/>
        <v>Omont, Mr. Alfred Fernand</v>
      </c>
      <c r="C223" t="str">
        <f ca="1"/>
        <v>yes</v>
      </c>
      <c r="D223" t="str">
        <f ca="1"/>
        <v>male</v>
      </c>
      <c r="E223" t="e">
        <f ca="1"/>
        <v>#N/A</v>
      </c>
      <c r="F223" t="str">
        <f ca="1"/>
        <v>1st</v>
      </c>
    </row>
    <row r="224" spans="2:6" x14ac:dyDescent="0.35">
      <c r="B224" t="str">
        <f ca="1"/>
        <v>Ostby, Miss. Helene Ragnhild</v>
      </c>
      <c r="C224" t="str">
        <f ca="1"/>
        <v>yes</v>
      </c>
      <c r="D224" t="str">
        <f ca="1"/>
        <v>female</v>
      </c>
      <c r="E224">
        <f ca="1"/>
        <v>22</v>
      </c>
      <c r="F224" t="str">
        <f ca="1"/>
        <v>1st</v>
      </c>
    </row>
    <row r="225" spans="2:6" x14ac:dyDescent="0.35">
      <c r="B225" t="str">
        <f ca="1"/>
        <v>Ostby, Mr. Engelhart Cornelius</v>
      </c>
      <c r="C225" t="str">
        <f ca="1"/>
        <v>no</v>
      </c>
      <c r="D225" t="str">
        <f ca="1"/>
        <v>male</v>
      </c>
      <c r="E225">
        <f ca="1"/>
        <v>65</v>
      </c>
      <c r="F225" t="str">
        <f ca="1"/>
        <v>1st</v>
      </c>
    </row>
    <row r="226" spans="2:6" x14ac:dyDescent="0.35">
      <c r="B226" t="str">
        <f ca="1"/>
        <v>Ovies y Rodriguez, Mr. Servando</v>
      </c>
      <c r="C226" t="str">
        <f ca="1"/>
        <v>no</v>
      </c>
      <c r="D226" t="str">
        <f ca="1"/>
        <v>male</v>
      </c>
      <c r="E226">
        <f ca="1"/>
        <v>28.5</v>
      </c>
      <c r="F226" t="str">
        <f ca="1"/>
        <v>1st</v>
      </c>
    </row>
    <row r="227" spans="2:6" x14ac:dyDescent="0.35">
      <c r="B227" t="str">
        <f ca="1"/>
        <v>Parr, Mr. William Henry Marsh</v>
      </c>
      <c r="C227" t="str">
        <f ca="1"/>
        <v>no</v>
      </c>
      <c r="D227" t="str">
        <f ca="1"/>
        <v>male</v>
      </c>
      <c r="E227" t="e">
        <f ca="1"/>
        <v>#N/A</v>
      </c>
      <c r="F227" t="str">
        <f ca="1"/>
        <v>1st</v>
      </c>
    </row>
    <row r="228" spans="2:6" x14ac:dyDescent="0.35">
      <c r="B228" t="str">
        <f ca="1"/>
        <v>Partner, Mr. Austen</v>
      </c>
      <c r="C228" t="str">
        <f ca="1"/>
        <v>no</v>
      </c>
      <c r="D228" t="str">
        <f ca="1"/>
        <v>male</v>
      </c>
      <c r="E228">
        <f ca="1"/>
        <v>45.5</v>
      </c>
      <c r="F228" t="str">
        <f ca="1"/>
        <v>1st</v>
      </c>
    </row>
    <row r="229" spans="2:6" x14ac:dyDescent="0.35">
      <c r="B229" t="str">
        <f ca="1"/>
        <v>Payne, Mr. Vivian Ponsonby</v>
      </c>
      <c r="C229" t="str">
        <f ca="1"/>
        <v>no</v>
      </c>
      <c r="D229" t="str">
        <f ca="1"/>
        <v>male</v>
      </c>
      <c r="E229">
        <f ca="1"/>
        <v>23</v>
      </c>
      <c r="F229" t="str">
        <f ca="1"/>
        <v>1st</v>
      </c>
    </row>
    <row r="230" spans="2:6" x14ac:dyDescent="0.35">
      <c r="B230" t="str">
        <f ca="1"/>
        <v>Pears, Mr. Thomas Clinton</v>
      </c>
      <c r="C230" t="str">
        <f ca="1"/>
        <v>no</v>
      </c>
      <c r="D230" t="str">
        <f ca="1"/>
        <v>male</v>
      </c>
      <c r="E230">
        <f ca="1"/>
        <v>29</v>
      </c>
      <c r="F230" t="str">
        <f ca="1"/>
        <v>1st</v>
      </c>
    </row>
    <row r="231" spans="2:6" x14ac:dyDescent="0.35">
      <c r="B231" t="str">
        <f ca="1"/>
        <v>Pears, Mrs. Thomas (Edith Wearn</v>
      </c>
      <c r="C231" t="str">
        <f ca="1"/>
        <v>yes</v>
      </c>
      <c r="D231" t="str">
        <f ca="1"/>
        <v>female</v>
      </c>
      <c r="E231">
        <f ca="1"/>
        <v>22</v>
      </c>
      <c r="F231" t="str">
        <f ca="1"/>
        <v>1st</v>
      </c>
    </row>
    <row r="232" spans="2:6" x14ac:dyDescent="0.35">
      <c r="B232" t="str">
        <f ca="1"/>
        <v>Penasco y Castellana, Mr. Victo</v>
      </c>
      <c r="C232" t="str">
        <f ca="1"/>
        <v>no</v>
      </c>
      <c r="D232" t="str">
        <f ca="1"/>
        <v>male</v>
      </c>
      <c r="E232">
        <f ca="1"/>
        <v>18</v>
      </c>
      <c r="F232" t="str">
        <f ca="1"/>
        <v>1st</v>
      </c>
    </row>
    <row r="233" spans="2:6" x14ac:dyDescent="0.35">
      <c r="B233" t="str">
        <f ca="1"/>
        <v>Penasco y Castellana, Mrs. Vict</v>
      </c>
      <c r="C233" t="str">
        <f ca="1"/>
        <v>yes</v>
      </c>
      <c r="D233" t="str">
        <f ca="1"/>
        <v>female</v>
      </c>
      <c r="E233">
        <f ca="1"/>
        <v>17</v>
      </c>
      <c r="F233" t="str">
        <f ca="1"/>
        <v>1st</v>
      </c>
    </row>
    <row r="234" spans="2:6" x14ac:dyDescent="0.35">
      <c r="B234" t="str">
        <f ca="1"/>
        <v>Perreault, Miss. Anne</v>
      </c>
      <c r="C234" t="str">
        <f ca="1"/>
        <v>yes</v>
      </c>
      <c r="D234" t="str">
        <f ca="1"/>
        <v>female</v>
      </c>
      <c r="E234">
        <f ca="1"/>
        <v>30</v>
      </c>
      <c r="F234" t="str">
        <f ca="1"/>
        <v>1st</v>
      </c>
    </row>
    <row r="235" spans="2:6" x14ac:dyDescent="0.35">
      <c r="B235" t="str">
        <f ca="1"/>
        <v>Peuchen, Major. Arthur Godfrey</v>
      </c>
      <c r="C235" t="str">
        <f ca="1"/>
        <v>yes</v>
      </c>
      <c r="D235" t="str">
        <f ca="1"/>
        <v>male</v>
      </c>
      <c r="E235">
        <f ca="1"/>
        <v>52</v>
      </c>
      <c r="F235" t="str">
        <f ca="1"/>
        <v>1st</v>
      </c>
    </row>
    <row r="236" spans="2:6" x14ac:dyDescent="0.35">
      <c r="B236" t="str">
        <f ca="1"/>
        <v>Porter, Mr. Walter Chamberlain</v>
      </c>
      <c r="C236" t="str">
        <f ca="1"/>
        <v>no</v>
      </c>
      <c r="D236" t="str">
        <f ca="1"/>
        <v>male</v>
      </c>
      <c r="E236">
        <f ca="1"/>
        <v>47</v>
      </c>
      <c r="F236" t="str">
        <f ca="1"/>
        <v>1st</v>
      </c>
    </row>
    <row r="237" spans="2:6" x14ac:dyDescent="0.35">
      <c r="B237" t="str">
        <f ca="1"/>
        <v>Potter, Mrs. Thomas Jr (Lily Al</v>
      </c>
      <c r="C237" t="str">
        <f ca="1"/>
        <v>yes</v>
      </c>
      <c r="D237" t="str">
        <f ca="1"/>
        <v>female</v>
      </c>
      <c r="E237">
        <f ca="1"/>
        <v>56</v>
      </c>
      <c r="F237" t="str">
        <f ca="1"/>
        <v>1st</v>
      </c>
    </row>
    <row r="238" spans="2:6" x14ac:dyDescent="0.35">
      <c r="B238" t="str">
        <f ca="1"/>
        <v>Reuchlin, Jonkheer. John George</v>
      </c>
      <c r="C238" t="str">
        <f ca="1"/>
        <v>no</v>
      </c>
      <c r="D238" t="str">
        <f ca="1"/>
        <v>male</v>
      </c>
      <c r="E238">
        <f ca="1"/>
        <v>38</v>
      </c>
      <c r="F238" t="str">
        <f ca="1"/>
        <v>1st</v>
      </c>
    </row>
    <row r="239" spans="2:6" x14ac:dyDescent="0.35">
      <c r="B239" t="str">
        <f ca="1"/>
        <v>Rheims, Mr. George Alexander Lu</v>
      </c>
      <c r="C239" t="str">
        <f ca="1"/>
        <v>yes</v>
      </c>
      <c r="D239" t="str">
        <f ca="1"/>
        <v>male</v>
      </c>
      <c r="E239" t="e">
        <f ca="1"/>
        <v>#N/A</v>
      </c>
      <c r="F239" t="str">
        <f ca="1"/>
        <v>1st</v>
      </c>
    </row>
    <row r="240" spans="2:6" x14ac:dyDescent="0.35">
      <c r="B240" t="str">
        <f ca="1"/>
        <v>Ringhini, Mr. Sante</v>
      </c>
      <c r="C240" t="str">
        <f ca="1"/>
        <v>no</v>
      </c>
      <c r="D240" t="str">
        <f ca="1"/>
        <v>male</v>
      </c>
      <c r="E240">
        <f ca="1"/>
        <v>22</v>
      </c>
      <c r="F240" t="str">
        <f ca="1"/>
        <v>1st</v>
      </c>
    </row>
    <row r="241" spans="2:6" x14ac:dyDescent="0.35">
      <c r="B241" t="str">
        <f ca="1"/>
        <v>Robbins, Mr. Victor</v>
      </c>
      <c r="C241" t="str">
        <f ca="1"/>
        <v>no</v>
      </c>
      <c r="D241" t="str">
        <f ca="1"/>
        <v>male</v>
      </c>
      <c r="E241" t="e">
        <f ca="1"/>
        <v>#N/A</v>
      </c>
      <c r="F241" t="str">
        <f ca="1"/>
        <v>1st</v>
      </c>
    </row>
    <row r="242" spans="2:6" x14ac:dyDescent="0.35">
      <c r="B242" t="str">
        <f ca="1"/>
        <v>Robert, Mrs. Edward Scott (Elis</v>
      </c>
      <c r="C242" t="str">
        <f ca="1"/>
        <v>yes</v>
      </c>
      <c r="D242" t="str">
        <f ca="1"/>
        <v>female</v>
      </c>
      <c r="E242">
        <f ca="1"/>
        <v>43</v>
      </c>
      <c r="F242" t="str">
        <f ca="1"/>
        <v>1st</v>
      </c>
    </row>
    <row r="243" spans="2:6" x14ac:dyDescent="0.35">
      <c r="B243" t="str">
        <f ca="1"/>
        <v>Roebling, Mr. Washington August</v>
      </c>
      <c r="C243" t="str">
        <f ca="1"/>
        <v>no</v>
      </c>
      <c r="D243" t="str">
        <f ca="1"/>
        <v>male</v>
      </c>
      <c r="E243">
        <f ca="1"/>
        <v>31</v>
      </c>
      <c r="F243" t="str">
        <f ca="1"/>
        <v>1st</v>
      </c>
    </row>
    <row r="244" spans="2:6" x14ac:dyDescent="0.35">
      <c r="B244" t="str">
        <f ca="1"/>
        <v>Romaine, Mr. Charles Hallace (</v>
      </c>
      <c r="C244" t="str">
        <f ca="1"/>
        <v>yes</v>
      </c>
      <c r="D244" t="str">
        <f ca="1"/>
        <v>male</v>
      </c>
      <c r="E244">
        <f ca="1"/>
        <v>45</v>
      </c>
      <c r="F244" t="str">
        <f ca="1"/>
        <v>1st</v>
      </c>
    </row>
    <row r="245" spans="2:6" x14ac:dyDescent="0.35">
      <c r="B245" t="str">
        <f ca="1"/>
        <v>Rood, Mr. Hugh Roscoe</v>
      </c>
      <c r="C245" t="str">
        <f ca="1"/>
        <v>no</v>
      </c>
      <c r="D245" t="str">
        <f ca="1"/>
        <v>male</v>
      </c>
      <c r="E245" t="e">
        <f ca="1"/>
        <v>#N/A</v>
      </c>
      <c r="F245" t="str">
        <f ca="1"/>
        <v>1st</v>
      </c>
    </row>
    <row r="246" spans="2:6" x14ac:dyDescent="0.35">
      <c r="B246" t="str">
        <f ca="1"/>
        <v>Rosenbaum, Miss. Edith Louise</v>
      </c>
      <c r="C246" t="str">
        <f ca="1"/>
        <v>yes</v>
      </c>
      <c r="D246" t="str">
        <f ca="1"/>
        <v>female</v>
      </c>
      <c r="E246">
        <f ca="1"/>
        <v>33</v>
      </c>
      <c r="F246" t="str">
        <f ca="1"/>
        <v>1st</v>
      </c>
    </row>
    <row r="247" spans="2:6" x14ac:dyDescent="0.35">
      <c r="B247" t="str">
        <f ca="1"/>
        <v>Rosenshine, Mr. George (Mr Geo</v>
      </c>
      <c r="C247" t="str">
        <f ca="1"/>
        <v>no</v>
      </c>
      <c r="D247" t="str">
        <f ca="1"/>
        <v>male</v>
      </c>
      <c r="E247">
        <f ca="1"/>
        <v>46</v>
      </c>
      <c r="F247" t="str">
        <f ca="1"/>
        <v>1st</v>
      </c>
    </row>
    <row r="248" spans="2:6" x14ac:dyDescent="0.35">
      <c r="B248" t="str">
        <f ca="1"/>
        <v>Ross, Mr. John Hugo</v>
      </c>
      <c r="C248" t="str">
        <f ca="1"/>
        <v>no</v>
      </c>
      <c r="D248" t="str">
        <f ca="1"/>
        <v>male</v>
      </c>
      <c r="E248">
        <f ca="1"/>
        <v>36</v>
      </c>
      <c r="F248" t="str">
        <f ca="1"/>
        <v>1st</v>
      </c>
    </row>
    <row r="249" spans="2:6" x14ac:dyDescent="0.35">
      <c r="B249" t="str">
        <f ca="1"/>
        <v>Rothes, the Countess. of (Lucy</v>
      </c>
      <c r="C249" t="str">
        <f ca="1"/>
        <v>yes</v>
      </c>
      <c r="D249" t="str">
        <f ca="1"/>
        <v>female</v>
      </c>
      <c r="E249">
        <f ca="1"/>
        <v>33</v>
      </c>
      <c r="F249" t="str">
        <f ca="1"/>
        <v>1st</v>
      </c>
    </row>
    <row r="250" spans="2:6" x14ac:dyDescent="0.35">
      <c r="B250" t="str">
        <f ca="1"/>
        <v>Rothschild, Mr. Martin</v>
      </c>
      <c r="C250" t="str">
        <f ca="1"/>
        <v>no</v>
      </c>
      <c r="D250" t="str">
        <f ca="1"/>
        <v>male</v>
      </c>
      <c r="E250">
        <f ca="1"/>
        <v>55</v>
      </c>
      <c r="F250" t="str">
        <f ca="1"/>
        <v>1st</v>
      </c>
    </row>
    <row r="251" spans="2:6" x14ac:dyDescent="0.35">
      <c r="B251" t="str">
        <f ca="1"/>
        <v>Rothschild, Mrs. Martin (Elizab</v>
      </c>
      <c r="C251" t="str">
        <f ca="1"/>
        <v>yes</v>
      </c>
      <c r="D251" t="str">
        <f ca="1"/>
        <v>female</v>
      </c>
      <c r="E251">
        <f ca="1"/>
        <v>54</v>
      </c>
      <c r="F251" t="str">
        <f ca="1"/>
        <v>1st</v>
      </c>
    </row>
    <row r="252" spans="2:6" x14ac:dyDescent="0.35">
      <c r="B252" t="str">
        <f ca="1"/>
        <v>Rowe, Mr. Alfred G</v>
      </c>
      <c r="C252" t="str">
        <f ca="1"/>
        <v>no</v>
      </c>
      <c r="D252" t="str">
        <f ca="1"/>
        <v>male</v>
      </c>
      <c r="E252">
        <f ca="1"/>
        <v>33</v>
      </c>
      <c r="F252" t="str">
        <f ca="1"/>
        <v>1st</v>
      </c>
    </row>
    <row r="253" spans="2:6" x14ac:dyDescent="0.35">
      <c r="B253" t="str">
        <f ca="1"/>
        <v>Ryerson, Master. John Borie</v>
      </c>
      <c r="C253" t="str">
        <f ca="1"/>
        <v>yes</v>
      </c>
      <c r="D253" t="str">
        <f ca="1"/>
        <v>male</v>
      </c>
      <c r="E253">
        <f ca="1"/>
        <v>13</v>
      </c>
      <c r="F253" t="str">
        <f ca="1"/>
        <v>1st</v>
      </c>
    </row>
    <row r="254" spans="2:6" x14ac:dyDescent="0.35">
      <c r="B254" t="str">
        <f ca="1"/>
        <v>Ryerson, Miss. Emily Borie</v>
      </c>
      <c r="C254" t="str">
        <f ca="1"/>
        <v>yes</v>
      </c>
      <c r="D254" t="str">
        <f ca="1"/>
        <v>female</v>
      </c>
      <c r="E254">
        <f ca="1"/>
        <v>18</v>
      </c>
      <c r="F254" t="str">
        <f ca="1"/>
        <v>1st</v>
      </c>
    </row>
    <row r="255" spans="2:6" x14ac:dyDescent="0.35">
      <c r="B255" t="str">
        <f ca="1"/>
        <v>Ryerson, Miss. Susan Parker Su</v>
      </c>
      <c r="C255" t="str">
        <f ca="1"/>
        <v>yes</v>
      </c>
      <c r="D255" t="str">
        <f ca="1"/>
        <v>female</v>
      </c>
      <c r="E255">
        <f ca="1"/>
        <v>21</v>
      </c>
      <c r="F255" t="str">
        <f ca="1"/>
        <v>1st</v>
      </c>
    </row>
    <row r="256" spans="2:6" x14ac:dyDescent="0.35">
      <c r="B256" t="str">
        <f ca="1"/>
        <v>Ryerson, Mr. Arthur Larned</v>
      </c>
      <c r="C256" t="str">
        <f ca="1"/>
        <v>no</v>
      </c>
      <c r="D256" t="str">
        <f ca="1"/>
        <v>male</v>
      </c>
      <c r="E256">
        <f ca="1"/>
        <v>61</v>
      </c>
      <c r="F256" t="str">
        <f ca="1"/>
        <v>1st</v>
      </c>
    </row>
    <row r="257" spans="2:6" x14ac:dyDescent="0.35">
      <c r="B257" t="str">
        <f ca="1"/>
        <v>Ryerson, Mrs. Arthur Larned (Em</v>
      </c>
      <c r="C257" t="str">
        <f ca="1"/>
        <v>yes</v>
      </c>
      <c r="D257" t="str">
        <f ca="1"/>
        <v>female</v>
      </c>
      <c r="E257">
        <f ca="1"/>
        <v>48</v>
      </c>
      <c r="F257" t="str">
        <f ca="1"/>
        <v>1st</v>
      </c>
    </row>
    <row r="258" spans="2:6" x14ac:dyDescent="0.35">
      <c r="B258" t="str">
        <f ca="1"/>
        <v>Saalfeld, Mr. Adolphe</v>
      </c>
      <c r="C258" t="str">
        <f ca="1"/>
        <v>yes</v>
      </c>
      <c r="D258" t="str">
        <f ca="1"/>
        <v>male</v>
      </c>
      <c r="E258" t="e">
        <f ca="1"/>
        <v>#N/A</v>
      </c>
      <c r="F258" t="str">
        <f ca="1"/>
        <v>1st</v>
      </c>
    </row>
    <row r="259" spans="2:6" x14ac:dyDescent="0.35">
      <c r="B259" t="str">
        <f ca="1"/>
        <v>Sagesser, Mlle. Emma</v>
      </c>
      <c r="C259" t="str">
        <f ca="1"/>
        <v>yes</v>
      </c>
      <c r="D259" t="str">
        <f ca="1"/>
        <v>female</v>
      </c>
      <c r="E259">
        <f ca="1"/>
        <v>24</v>
      </c>
      <c r="F259" t="str">
        <f ca="1"/>
        <v>1st</v>
      </c>
    </row>
    <row r="260" spans="2:6" x14ac:dyDescent="0.35">
      <c r="B260" t="str">
        <f ca="1"/>
        <v>Salomon, Mr. Abraham L</v>
      </c>
      <c r="C260" t="str">
        <f ca="1"/>
        <v>yes</v>
      </c>
      <c r="D260" t="str">
        <f ca="1"/>
        <v>male</v>
      </c>
      <c r="E260" t="e">
        <f ca="1"/>
        <v>#N/A</v>
      </c>
      <c r="F260" t="str">
        <f ca="1"/>
        <v>1st</v>
      </c>
    </row>
    <row r="261" spans="2:6" x14ac:dyDescent="0.35">
      <c r="B261" t="str">
        <f ca="1"/>
        <v>Schabert, Mrs. Paul (Emma Mock)</v>
      </c>
      <c r="C261" t="str">
        <f ca="1"/>
        <v>yes</v>
      </c>
      <c r="D261" t="str">
        <f ca="1"/>
        <v>female</v>
      </c>
      <c r="E261">
        <f ca="1"/>
        <v>35</v>
      </c>
      <c r="F261" t="str">
        <f ca="1"/>
        <v>1st</v>
      </c>
    </row>
    <row r="262" spans="2:6" x14ac:dyDescent="0.35">
      <c r="B262" t="str">
        <f ca="1"/>
        <v>Serepeca, Miss. Augusta</v>
      </c>
      <c r="C262" t="str">
        <f ca="1"/>
        <v>yes</v>
      </c>
      <c r="D262" t="str">
        <f ca="1"/>
        <v>female</v>
      </c>
      <c r="E262">
        <f ca="1"/>
        <v>30</v>
      </c>
      <c r="F262" t="str">
        <f ca="1"/>
        <v>1st</v>
      </c>
    </row>
    <row r="263" spans="2:6" x14ac:dyDescent="0.35">
      <c r="B263" t="str">
        <f ca="1"/>
        <v>Seward, Mr. Frederic Kimber</v>
      </c>
      <c r="C263" t="str">
        <f ca="1"/>
        <v>yes</v>
      </c>
      <c r="D263" t="str">
        <f ca="1"/>
        <v>male</v>
      </c>
      <c r="E263">
        <f ca="1"/>
        <v>34</v>
      </c>
      <c r="F263" t="str">
        <f ca="1"/>
        <v>1st</v>
      </c>
    </row>
    <row r="264" spans="2:6" x14ac:dyDescent="0.35">
      <c r="B264" t="str">
        <f ca="1"/>
        <v>Shutes, Miss. Elizabeth W</v>
      </c>
      <c r="C264" t="str">
        <f ca="1"/>
        <v>yes</v>
      </c>
      <c r="D264" t="str">
        <f ca="1"/>
        <v>female</v>
      </c>
      <c r="E264">
        <f ca="1"/>
        <v>40</v>
      </c>
      <c r="F264" t="str">
        <f ca="1"/>
        <v>1st</v>
      </c>
    </row>
    <row r="265" spans="2:6" x14ac:dyDescent="0.35">
      <c r="B265" t="str">
        <f ca="1"/>
        <v>Silverthorne, Mr. Spencer Victo</v>
      </c>
      <c r="C265" t="str">
        <f ca="1"/>
        <v>yes</v>
      </c>
      <c r="D265" t="str">
        <f ca="1"/>
        <v>male</v>
      </c>
      <c r="E265">
        <f ca="1"/>
        <v>35</v>
      </c>
      <c r="F265" t="str">
        <f ca="1"/>
        <v>1st</v>
      </c>
    </row>
    <row r="266" spans="2:6" x14ac:dyDescent="0.35">
      <c r="B266" t="str">
        <f ca="1"/>
        <v>Silvey, Mr. William Baird</v>
      </c>
      <c r="C266" t="str">
        <f ca="1"/>
        <v>no</v>
      </c>
      <c r="D266" t="str">
        <f ca="1"/>
        <v>male</v>
      </c>
      <c r="E266">
        <f ca="1"/>
        <v>50</v>
      </c>
      <c r="F266" t="str">
        <f ca="1"/>
        <v>1st</v>
      </c>
    </row>
    <row r="267" spans="2:6" x14ac:dyDescent="0.35">
      <c r="B267" t="str">
        <f ca="1"/>
        <v>Silvey, Mrs. William Baird (Ali</v>
      </c>
      <c r="C267" t="str">
        <f ca="1"/>
        <v>yes</v>
      </c>
      <c r="D267" t="str">
        <f ca="1"/>
        <v>female</v>
      </c>
      <c r="E267">
        <f ca="1"/>
        <v>39</v>
      </c>
      <c r="F267" t="str">
        <f ca="1"/>
        <v>1st</v>
      </c>
    </row>
    <row r="268" spans="2:6" x14ac:dyDescent="0.35">
      <c r="B268" t="str">
        <f ca="1"/>
        <v>Simonius-Blumer, Col. Oberst Al</v>
      </c>
      <c r="C268" t="str">
        <f ca="1"/>
        <v>yes</v>
      </c>
      <c r="D268" t="str">
        <f ca="1"/>
        <v>male</v>
      </c>
      <c r="E268">
        <f ca="1"/>
        <v>56</v>
      </c>
      <c r="F268" t="str">
        <f ca="1"/>
        <v>1st</v>
      </c>
    </row>
    <row r="269" spans="2:6" x14ac:dyDescent="0.35">
      <c r="B269" t="str">
        <f ca="1"/>
        <v>Sloper, Mr. William Thompson</v>
      </c>
      <c r="C269" t="str">
        <f ca="1"/>
        <v>yes</v>
      </c>
      <c r="D269" t="str">
        <f ca="1"/>
        <v>male</v>
      </c>
      <c r="E269">
        <f ca="1"/>
        <v>28</v>
      </c>
      <c r="F269" t="str">
        <f ca="1"/>
        <v>1st</v>
      </c>
    </row>
    <row r="270" spans="2:6" x14ac:dyDescent="0.35">
      <c r="B270" t="str">
        <f ca="1"/>
        <v>Smart, Mr. John Montgomery</v>
      </c>
      <c r="C270" t="str">
        <f ca="1"/>
        <v>no</v>
      </c>
      <c r="D270" t="str">
        <f ca="1"/>
        <v>male</v>
      </c>
      <c r="E270">
        <f ca="1"/>
        <v>56</v>
      </c>
      <c r="F270" t="str">
        <f ca="1"/>
        <v>1st</v>
      </c>
    </row>
    <row r="271" spans="2:6" x14ac:dyDescent="0.35">
      <c r="B271" t="str">
        <f ca="1"/>
        <v>Smith, Mr. James Clinch</v>
      </c>
      <c r="C271" t="str">
        <f ca="1"/>
        <v>no</v>
      </c>
      <c r="D271" t="str">
        <f ca="1"/>
        <v>male</v>
      </c>
      <c r="E271">
        <f ca="1"/>
        <v>56</v>
      </c>
      <c r="F271" t="str">
        <f ca="1"/>
        <v>1st</v>
      </c>
    </row>
    <row r="272" spans="2:6" x14ac:dyDescent="0.35">
      <c r="B272" t="str">
        <f ca="1"/>
        <v>Smith, Mr. Lucien Philip</v>
      </c>
      <c r="C272" t="str">
        <f ca="1"/>
        <v>no</v>
      </c>
      <c r="D272" t="str">
        <f ca="1"/>
        <v>male</v>
      </c>
      <c r="E272">
        <f ca="1"/>
        <v>24</v>
      </c>
      <c r="F272" t="str">
        <f ca="1"/>
        <v>1st</v>
      </c>
    </row>
    <row r="273" spans="2:6" x14ac:dyDescent="0.35">
      <c r="B273" t="str">
        <f ca="1"/>
        <v>Smith, Mr. Richard William</v>
      </c>
      <c r="C273" t="str">
        <f ca="1"/>
        <v>no</v>
      </c>
      <c r="D273" t="str">
        <f ca="1"/>
        <v>male</v>
      </c>
      <c r="E273" t="e">
        <f ca="1"/>
        <v>#N/A</v>
      </c>
      <c r="F273" t="str">
        <f ca="1"/>
        <v>1st</v>
      </c>
    </row>
    <row r="274" spans="2:6" x14ac:dyDescent="0.35">
      <c r="B274" t="str">
        <f ca="1"/>
        <v>Smith, Mrs. Lucien Philip (Mary</v>
      </c>
      <c r="C274" t="str">
        <f ca="1"/>
        <v>yes</v>
      </c>
      <c r="D274" t="str">
        <f ca="1"/>
        <v>female</v>
      </c>
      <c r="E274">
        <f ca="1"/>
        <v>18</v>
      </c>
      <c r="F274" t="str">
        <f ca="1"/>
        <v>1st</v>
      </c>
    </row>
    <row r="275" spans="2:6" x14ac:dyDescent="0.35">
      <c r="B275" t="str">
        <f ca="1"/>
        <v>Snyder, Mr. John Pillsbury</v>
      </c>
      <c r="C275" t="str">
        <f ca="1"/>
        <v>yes</v>
      </c>
      <c r="D275" t="str">
        <f ca="1"/>
        <v>male</v>
      </c>
      <c r="E275">
        <f ca="1"/>
        <v>24</v>
      </c>
      <c r="F275" t="str">
        <f ca="1"/>
        <v>1st</v>
      </c>
    </row>
    <row r="276" spans="2:6" x14ac:dyDescent="0.35">
      <c r="B276" t="str">
        <f ca="1"/>
        <v>Snyder, Mrs. John Pillsbury (Ne</v>
      </c>
      <c r="C276" t="str">
        <f ca="1"/>
        <v>yes</v>
      </c>
      <c r="D276" t="str">
        <f ca="1"/>
        <v>female</v>
      </c>
      <c r="E276">
        <f ca="1"/>
        <v>23</v>
      </c>
      <c r="F276" t="str">
        <f ca="1"/>
        <v>1st</v>
      </c>
    </row>
    <row r="277" spans="2:6" x14ac:dyDescent="0.35">
      <c r="B277" t="str">
        <f ca="1"/>
        <v>Spedden, Master. Robert Douglas</v>
      </c>
      <c r="C277" t="str">
        <f ca="1"/>
        <v>yes</v>
      </c>
      <c r="D277" t="str">
        <f ca="1"/>
        <v>male</v>
      </c>
      <c r="E277">
        <f ca="1"/>
        <v>6</v>
      </c>
      <c r="F277" t="str">
        <f ca="1"/>
        <v>1st</v>
      </c>
    </row>
    <row r="278" spans="2:6" x14ac:dyDescent="0.35">
      <c r="B278" t="str">
        <f ca="1"/>
        <v>Spedden, Mr. Frederic Oakley</v>
      </c>
      <c r="C278" t="str">
        <f ca="1"/>
        <v>yes</v>
      </c>
      <c r="D278" t="str">
        <f ca="1"/>
        <v>male</v>
      </c>
      <c r="E278">
        <f ca="1"/>
        <v>45</v>
      </c>
      <c r="F278" t="str">
        <f ca="1"/>
        <v>1st</v>
      </c>
    </row>
    <row r="279" spans="2:6" x14ac:dyDescent="0.35">
      <c r="B279" t="str">
        <f ca="1"/>
        <v>Spedden, Mrs. Frederic Oakley (</v>
      </c>
      <c r="C279" t="str">
        <f ca="1"/>
        <v>yes</v>
      </c>
      <c r="D279" t="str">
        <f ca="1"/>
        <v>female</v>
      </c>
      <c r="E279">
        <f ca="1"/>
        <v>40</v>
      </c>
      <c r="F279" t="str">
        <f ca="1"/>
        <v>1st</v>
      </c>
    </row>
    <row r="280" spans="2:6" x14ac:dyDescent="0.35">
      <c r="B280" t="str">
        <f ca="1"/>
        <v>Spencer, Mr. William Augustus</v>
      </c>
      <c r="C280" t="str">
        <f ca="1"/>
        <v>no</v>
      </c>
      <c r="D280" t="str">
        <f ca="1"/>
        <v>male</v>
      </c>
      <c r="E280">
        <f ca="1"/>
        <v>57</v>
      </c>
      <c r="F280" t="str">
        <f ca="1"/>
        <v>1st</v>
      </c>
    </row>
    <row r="281" spans="2:6" x14ac:dyDescent="0.35">
      <c r="B281" t="str">
        <f ca="1"/>
        <v>Spencer, Mrs. William Augustus</v>
      </c>
      <c r="C281" t="str">
        <f ca="1"/>
        <v>yes</v>
      </c>
      <c r="D281" t="str">
        <f ca="1"/>
        <v>female</v>
      </c>
      <c r="E281" t="e">
        <f ca="1"/>
        <v>#N/A</v>
      </c>
      <c r="F281" t="str">
        <f ca="1"/>
        <v>1st</v>
      </c>
    </row>
    <row r="282" spans="2:6" x14ac:dyDescent="0.35">
      <c r="B282" t="str">
        <f ca="1"/>
        <v>Stahelin-Maeglin, Dr. Max</v>
      </c>
      <c r="C282" t="str">
        <f ca="1"/>
        <v>yes</v>
      </c>
      <c r="D282" t="str">
        <f ca="1"/>
        <v>male</v>
      </c>
      <c r="E282">
        <f ca="1"/>
        <v>32</v>
      </c>
      <c r="F282" t="str">
        <f ca="1"/>
        <v>1st</v>
      </c>
    </row>
    <row r="283" spans="2:6" x14ac:dyDescent="0.35">
      <c r="B283" t="str">
        <f ca="1"/>
        <v>Stead, Mr. William Thomas</v>
      </c>
      <c r="C283" t="str">
        <f ca="1"/>
        <v>no</v>
      </c>
      <c r="D283" t="str">
        <f ca="1"/>
        <v>male</v>
      </c>
      <c r="E283">
        <f ca="1"/>
        <v>62</v>
      </c>
      <c r="F283" t="str">
        <f ca="1"/>
        <v>1st</v>
      </c>
    </row>
    <row r="284" spans="2:6" x14ac:dyDescent="0.35">
      <c r="B284" t="str">
        <f ca="1"/>
        <v>Stengel, Mr. Charles Emil Henry</v>
      </c>
      <c r="C284" t="str">
        <f ca="1"/>
        <v>yes</v>
      </c>
      <c r="D284" t="str">
        <f ca="1"/>
        <v>male</v>
      </c>
      <c r="E284">
        <f ca="1"/>
        <v>54</v>
      </c>
      <c r="F284" t="str">
        <f ca="1"/>
        <v>1st</v>
      </c>
    </row>
    <row r="285" spans="2:6" x14ac:dyDescent="0.35">
      <c r="B285" t="str">
        <f ca="1"/>
        <v>Stengel, Mrs. Charles Emil Henr</v>
      </c>
      <c r="C285" t="str">
        <f ca="1"/>
        <v>yes</v>
      </c>
      <c r="D285" t="str">
        <f ca="1"/>
        <v>female</v>
      </c>
      <c r="E285">
        <f ca="1"/>
        <v>43</v>
      </c>
      <c r="F285" t="str">
        <f ca="1"/>
        <v>1st</v>
      </c>
    </row>
    <row r="286" spans="2:6" x14ac:dyDescent="0.35">
      <c r="B286" t="str">
        <f ca="1"/>
        <v>Stephenson, Mrs. Walter Bertram</v>
      </c>
      <c r="C286" t="str">
        <f ca="1"/>
        <v>yes</v>
      </c>
      <c r="D286" t="str">
        <f ca="1"/>
        <v>female</v>
      </c>
      <c r="E286">
        <f ca="1"/>
        <v>52</v>
      </c>
      <c r="F286" t="str">
        <f ca="1"/>
        <v>1st</v>
      </c>
    </row>
    <row r="287" spans="2:6" x14ac:dyDescent="0.35">
      <c r="B287" t="str">
        <f ca="1"/>
        <v>Stewart, Mr. Albert A</v>
      </c>
      <c r="C287" t="str">
        <f ca="1"/>
        <v>no</v>
      </c>
      <c r="D287" t="str">
        <f ca="1"/>
        <v>male</v>
      </c>
      <c r="E287" t="e">
        <f ca="1"/>
        <v>#N/A</v>
      </c>
      <c r="F287" t="str">
        <f ca="1"/>
        <v>1st</v>
      </c>
    </row>
    <row r="288" spans="2:6" x14ac:dyDescent="0.35">
      <c r="B288" t="str">
        <f ca="1"/>
        <v>Stone, Mrs. George Nelson (Mart</v>
      </c>
      <c r="C288" t="str">
        <f ca="1"/>
        <v>yes</v>
      </c>
      <c r="D288" t="str">
        <f ca="1"/>
        <v>female</v>
      </c>
      <c r="E288">
        <f ca="1"/>
        <v>62</v>
      </c>
      <c r="F288" t="str">
        <f ca="1"/>
        <v>1st</v>
      </c>
    </row>
    <row r="289" spans="2:6" x14ac:dyDescent="0.35">
      <c r="B289" t="str">
        <f ca="1"/>
        <v>Straus, Mr. Isidor</v>
      </c>
      <c r="C289" t="str">
        <f ca="1"/>
        <v>no</v>
      </c>
      <c r="D289" t="str">
        <f ca="1"/>
        <v>male</v>
      </c>
      <c r="E289">
        <f ca="1"/>
        <v>67</v>
      </c>
      <c r="F289" t="str">
        <f ca="1"/>
        <v>1st</v>
      </c>
    </row>
    <row r="290" spans="2:6" x14ac:dyDescent="0.35">
      <c r="B290" t="str">
        <f ca="1"/>
        <v>Straus, Mrs. Isidor (Rosalie Id</v>
      </c>
      <c r="C290" t="str">
        <f ca="1"/>
        <v>no</v>
      </c>
      <c r="D290" t="str">
        <f ca="1"/>
        <v>female</v>
      </c>
      <c r="E290">
        <f ca="1"/>
        <v>63</v>
      </c>
      <c r="F290" t="str">
        <f ca="1"/>
        <v>1st</v>
      </c>
    </row>
    <row r="291" spans="2:6" x14ac:dyDescent="0.35">
      <c r="B291" t="str">
        <f ca="1"/>
        <v>Sutton, Mr. Frederick</v>
      </c>
      <c r="C291" t="str">
        <f ca="1"/>
        <v>no</v>
      </c>
      <c r="D291" t="str">
        <f ca="1"/>
        <v>male</v>
      </c>
      <c r="E291">
        <f ca="1"/>
        <v>61</v>
      </c>
      <c r="F291" t="str">
        <f ca="1"/>
        <v>1st</v>
      </c>
    </row>
    <row r="292" spans="2:6" x14ac:dyDescent="0.35">
      <c r="B292" t="str">
        <f ca="1"/>
        <v>Swift, Mrs. Frederick Joel (Mar</v>
      </c>
      <c r="C292" t="str">
        <f ca="1"/>
        <v>yes</v>
      </c>
      <c r="D292" t="str">
        <f ca="1"/>
        <v>female</v>
      </c>
      <c r="E292">
        <f ca="1"/>
        <v>48</v>
      </c>
      <c r="F292" t="str">
        <f ca="1"/>
        <v>1st</v>
      </c>
    </row>
    <row r="293" spans="2:6" x14ac:dyDescent="0.35">
      <c r="B293" t="str">
        <f ca="1"/>
        <v>Taussig, Miss. Ruth</v>
      </c>
      <c r="C293" t="str">
        <f ca="1"/>
        <v>yes</v>
      </c>
      <c r="D293" t="str">
        <f ca="1"/>
        <v>female</v>
      </c>
      <c r="E293">
        <f ca="1"/>
        <v>18</v>
      </c>
      <c r="F293" t="str">
        <f ca="1"/>
        <v>1st</v>
      </c>
    </row>
    <row r="294" spans="2:6" x14ac:dyDescent="0.35">
      <c r="B294" t="str">
        <f ca="1"/>
        <v>Taussig, Mr. Emil</v>
      </c>
      <c r="C294" t="str">
        <f ca="1"/>
        <v>no</v>
      </c>
      <c r="D294" t="str">
        <f ca="1"/>
        <v>male</v>
      </c>
      <c r="E294">
        <f ca="1"/>
        <v>52</v>
      </c>
      <c r="F294" t="str">
        <f ca="1"/>
        <v>1st</v>
      </c>
    </row>
    <row r="295" spans="2:6" x14ac:dyDescent="0.35">
      <c r="B295" t="str">
        <f ca="1"/>
        <v>Taussig, Mrs. Emil (Tillie Mand</v>
      </c>
      <c r="C295" t="str">
        <f ca="1"/>
        <v>yes</v>
      </c>
      <c r="D295" t="str">
        <f ca="1"/>
        <v>female</v>
      </c>
      <c r="E295">
        <f ca="1"/>
        <v>39</v>
      </c>
      <c r="F295" t="str">
        <f ca="1"/>
        <v>1st</v>
      </c>
    </row>
    <row r="296" spans="2:6" x14ac:dyDescent="0.35">
      <c r="B296" t="str">
        <f ca="1"/>
        <v>Taylor, Mr. Elmer Zebley</v>
      </c>
      <c r="C296" t="str">
        <f ca="1"/>
        <v>yes</v>
      </c>
      <c r="D296" t="str">
        <f ca="1"/>
        <v>male</v>
      </c>
      <c r="E296">
        <f ca="1"/>
        <v>48</v>
      </c>
      <c r="F296" t="str">
        <f ca="1"/>
        <v>1st</v>
      </c>
    </row>
    <row r="297" spans="2:6" x14ac:dyDescent="0.35">
      <c r="B297" t="str">
        <f ca="1"/>
        <v>Taylor, Mrs. Elmer Zebley (Juli</v>
      </c>
      <c r="C297" t="str">
        <f ca="1"/>
        <v>yes</v>
      </c>
      <c r="D297" t="str">
        <f ca="1"/>
        <v>female</v>
      </c>
      <c r="E297" t="e">
        <f ca="1"/>
        <v>#N/A</v>
      </c>
      <c r="F297" t="str">
        <f ca="1"/>
        <v>1st</v>
      </c>
    </row>
    <row r="298" spans="2:6" x14ac:dyDescent="0.35">
      <c r="B298" t="str">
        <f ca="1"/>
        <v>Thayer, Mr. John Borland</v>
      </c>
      <c r="C298" t="str">
        <f ca="1"/>
        <v>no</v>
      </c>
      <c r="D298" t="str">
        <f ca="1"/>
        <v>male</v>
      </c>
      <c r="E298">
        <f ca="1"/>
        <v>49</v>
      </c>
      <c r="F298" t="str">
        <f ca="1"/>
        <v>1st</v>
      </c>
    </row>
    <row r="299" spans="2:6" x14ac:dyDescent="0.35">
      <c r="B299" t="str">
        <f ca="1"/>
        <v>Thayer, Mr. John Borland Jr</v>
      </c>
      <c r="C299" t="str">
        <f ca="1"/>
        <v>yes</v>
      </c>
      <c r="D299" t="str">
        <f ca="1"/>
        <v>male</v>
      </c>
      <c r="E299">
        <f ca="1"/>
        <v>17</v>
      </c>
      <c r="F299" t="str">
        <f ca="1"/>
        <v>1st</v>
      </c>
    </row>
    <row r="300" spans="2:6" x14ac:dyDescent="0.35">
      <c r="B300" t="str">
        <f ca="1"/>
        <v>Thayer, Mrs. John Borland (Mari</v>
      </c>
      <c r="C300" t="str">
        <f ca="1"/>
        <v>yes</v>
      </c>
      <c r="D300" t="str">
        <f ca="1"/>
        <v>female</v>
      </c>
      <c r="E300">
        <f ca="1"/>
        <v>39</v>
      </c>
      <c r="F300" t="str">
        <f ca="1"/>
        <v>1st</v>
      </c>
    </row>
    <row r="301" spans="2:6" x14ac:dyDescent="0.35">
      <c r="B301" t="str">
        <f ca="1"/>
        <v>Thorne, Mrs. Gertrude Maybelle</v>
      </c>
      <c r="C301" t="str">
        <f ca="1"/>
        <v>yes</v>
      </c>
      <c r="D301" t="str">
        <f ca="1"/>
        <v>female</v>
      </c>
      <c r="E301" t="e">
        <f ca="1"/>
        <v>#N/A</v>
      </c>
      <c r="F301" t="str">
        <f ca="1"/>
        <v>1st</v>
      </c>
    </row>
    <row r="302" spans="2:6" x14ac:dyDescent="0.35">
      <c r="B302" t="str">
        <f ca="1"/>
        <v>Tucker, Mr. Gilbert Milligan Jr</v>
      </c>
      <c r="C302" t="str">
        <f ca="1"/>
        <v>yes</v>
      </c>
      <c r="D302" t="str">
        <f ca="1"/>
        <v>male</v>
      </c>
      <c r="E302">
        <f ca="1"/>
        <v>31</v>
      </c>
      <c r="F302" t="str">
        <f ca="1"/>
        <v>1st</v>
      </c>
    </row>
    <row r="303" spans="2:6" x14ac:dyDescent="0.35">
      <c r="B303" t="str">
        <f ca="1"/>
        <v>Uruchurtu, Don. Manuel E</v>
      </c>
      <c r="C303" t="str">
        <f ca="1"/>
        <v>no</v>
      </c>
      <c r="D303" t="str">
        <f ca="1"/>
        <v>male</v>
      </c>
      <c r="E303">
        <f ca="1"/>
        <v>40</v>
      </c>
      <c r="F303" t="str">
        <f ca="1"/>
        <v>1st</v>
      </c>
    </row>
    <row r="304" spans="2:6" x14ac:dyDescent="0.35">
      <c r="B304" t="str">
        <f ca="1"/>
        <v>Van der hoef, Mr. Wyckoff</v>
      </c>
      <c r="C304" t="str">
        <f ca="1"/>
        <v>no</v>
      </c>
      <c r="D304" t="str">
        <f ca="1"/>
        <v>male</v>
      </c>
      <c r="E304">
        <f ca="1"/>
        <v>61</v>
      </c>
      <c r="F304" t="str">
        <f ca="1"/>
        <v>1st</v>
      </c>
    </row>
    <row r="305" spans="2:6" x14ac:dyDescent="0.35">
      <c r="B305" t="str">
        <f ca="1"/>
        <v>Walker, Mr. William Anderson</v>
      </c>
      <c r="C305" t="str">
        <f ca="1"/>
        <v>no</v>
      </c>
      <c r="D305" t="str">
        <f ca="1"/>
        <v>male</v>
      </c>
      <c r="E305">
        <f ca="1"/>
        <v>47</v>
      </c>
      <c r="F305" t="str">
        <f ca="1"/>
        <v>1st</v>
      </c>
    </row>
    <row r="306" spans="2:6" x14ac:dyDescent="0.35">
      <c r="B306" t="str">
        <f ca="1"/>
        <v>Ward, Miss. Anna</v>
      </c>
      <c r="C306" t="str">
        <f ca="1"/>
        <v>yes</v>
      </c>
      <c r="D306" t="str">
        <f ca="1"/>
        <v>female</v>
      </c>
      <c r="E306">
        <f ca="1"/>
        <v>35</v>
      </c>
      <c r="F306" t="str">
        <f ca="1"/>
        <v>1st</v>
      </c>
    </row>
    <row r="307" spans="2:6" x14ac:dyDescent="0.35">
      <c r="B307" t="str">
        <f ca="1"/>
        <v>Warren, Mr. Frank Manley</v>
      </c>
      <c r="C307" t="str">
        <f ca="1"/>
        <v>no</v>
      </c>
      <c r="D307" t="str">
        <f ca="1"/>
        <v>male</v>
      </c>
      <c r="E307">
        <f ca="1"/>
        <v>64</v>
      </c>
      <c r="F307" t="str">
        <f ca="1"/>
        <v>1st</v>
      </c>
    </row>
    <row r="308" spans="2:6" x14ac:dyDescent="0.35">
      <c r="B308" t="str">
        <f ca="1"/>
        <v>Warren, Mrs. Frank Manley (Anna</v>
      </c>
      <c r="C308" t="str">
        <f ca="1"/>
        <v>yes</v>
      </c>
      <c r="D308" t="str">
        <f ca="1"/>
        <v>female</v>
      </c>
      <c r="E308">
        <f ca="1"/>
        <v>60</v>
      </c>
      <c r="F308" t="str">
        <f ca="1"/>
        <v>1st</v>
      </c>
    </row>
    <row r="309" spans="2:6" x14ac:dyDescent="0.35">
      <c r="B309" t="str">
        <f ca="1"/>
        <v>Weir, Col. John</v>
      </c>
      <c r="C309" t="str">
        <f ca="1"/>
        <v>no</v>
      </c>
      <c r="D309" t="str">
        <f ca="1"/>
        <v>male</v>
      </c>
      <c r="E309">
        <f ca="1"/>
        <v>60</v>
      </c>
      <c r="F309" t="str">
        <f ca="1"/>
        <v>1st</v>
      </c>
    </row>
    <row r="310" spans="2:6" x14ac:dyDescent="0.35">
      <c r="B310" t="str">
        <f ca="1"/>
        <v>White, Mr. Percival Wayland</v>
      </c>
      <c r="C310" t="str">
        <f ca="1"/>
        <v>no</v>
      </c>
      <c r="D310" t="str">
        <f ca="1"/>
        <v>male</v>
      </c>
      <c r="E310">
        <f ca="1"/>
        <v>54</v>
      </c>
      <c r="F310" t="str">
        <f ca="1"/>
        <v>1st</v>
      </c>
    </row>
    <row r="311" spans="2:6" x14ac:dyDescent="0.35">
      <c r="B311" t="str">
        <f ca="1"/>
        <v>White, Mr. Richard Frasar</v>
      </c>
      <c r="C311" t="str">
        <f ca="1"/>
        <v>no</v>
      </c>
      <c r="D311" t="str">
        <f ca="1"/>
        <v>male</v>
      </c>
      <c r="E311">
        <f ca="1"/>
        <v>21</v>
      </c>
      <c r="F311" t="str">
        <f ca="1"/>
        <v>1st</v>
      </c>
    </row>
    <row r="312" spans="2:6" x14ac:dyDescent="0.35">
      <c r="B312" t="str">
        <f ca="1"/>
        <v>White, Mrs. John Stuart (Ella H</v>
      </c>
      <c r="C312" t="str">
        <f ca="1"/>
        <v>yes</v>
      </c>
      <c r="D312" t="str">
        <f ca="1"/>
        <v>female</v>
      </c>
      <c r="E312">
        <f ca="1"/>
        <v>55</v>
      </c>
      <c r="F312" t="str">
        <f ca="1"/>
        <v>1st</v>
      </c>
    </row>
    <row r="313" spans="2:6" x14ac:dyDescent="0.35">
      <c r="B313" t="str">
        <f ca="1"/>
        <v>Wick, Miss. Mary Natalie</v>
      </c>
      <c r="C313" t="str">
        <f ca="1"/>
        <v>yes</v>
      </c>
      <c r="D313" t="str">
        <f ca="1"/>
        <v>female</v>
      </c>
      <c r="E313">
        <f ca="1"/>
        <v>31</v>
      </c>
      <c r="F313" t="str">
        <f ca="1"/>
        <v>1st</v>
      </c>
    </row>
    <row r="314" spans="2:6" x14ac:dyDescent="0.35">
      <c r="B314" t="str">
        <f ca="1"/>
        <v>Wick, Mr. George Dennick</v>
      </c>
      <c r="C314" t="str">
        <f ca="1"/>
        <v>no</v>
      </c>
      <c r="D314" t="str">
        <f ca="1"/>
        <v>male</v>
      </c>
      <c r="E314">
        <f ca="1"/>
        <v>57</v>
      </c>
      <c r="F314" t="str">
        <f ca="1"/>
        <v>1st</v>
      </c>
    </row>
    <row r="315" spans="2:6" x14ac:dyDescent="0.35">
      <c r="B315" t="str">
        <f ca="1"/>
        <v>Wick, Mrs. George Dennick (Mary</v>
      </c>
      <c r="C315" t="str">
        <f ca="1"/>
        <v>yes</v>
      </c>
      <c r="D315" t="str">
        <f ca="1"/>
        <v>female</v>
      </c>
      <c r="E315">
        <f ca="1"/>
        <v>45</v>
      </c>
      <c r="F315" t="str">
        <f ca="1"/>
        <v>1st</v>
      </c>
    </row>
    <row r="316" spans="2:6" x14ac:dyDescent="0.35">
      <c r="B316" t="str">
        <f ca="1"/>
        <v>Widener, Mr. George Dunton</v>
      </c>
      <c r="C316" t="str">
        <f ca="1"/>
        <v>no</v>
      </c>
      <c r="D316" t="str">
        <f ca="1"/>
        <v>male</v>
      </c>
      <c r="E316">
        <f ca="1"/>
        <v>50</v>
      </c>
      <c r="F316" t="str">
        <f ca="1"/>
        <v>1st</v>
      </c>
    </row>
    <row r="317" spans="2:6" x14ac:dyDescent="0.35">
      <c r="B317" t="str">
        <f ca="1"/>
        <v>Widener, Mr. Harry Elkins</v>
      </c>
      <c r="C317" t="str">
        <f ca="1"/>
        <v>no</v>
      </c>
      <c r="D317" t="str">
        <f ca="1"/>
        <v>male</v>
      </c>
      <c r="E317">
        <f ca="1"/>
        <v>27</v>
      </c>
      <c r="F317" t="str">
        <f ca="1"/>
        <v>1st</v>
      </c>
    </row>
    <row r="318" spans="2:6" x14ac:dyDescent="0.35">
      <c r="B318" t="str">
        <f ca="1"/>
        <v>Widener, Mrs. George Dunton (El</v>
      </c>
      <c r="C318" t="str">
        <f ca="1"/>
        <v>yes</v>
      </c>
      <c r="D318" t="str">
        <f ca="1"/>
        <v>female</v>
      </c>
      <c r="E318">
        <f ca="1"/>
        <v>50</v>
      </c>
      <c r="F318" t="str">
        <f ca="1"/>
        <v>1st</v>
      </c>
    </row>
    <row r="319" spans="2:6" x14ac:dyDescent="0.35">
      <c r="B319" t="str">
        <f ca="1"/>
        <v>Willard, Miss. Constance</v>
      </c>
      <c r="C319" t="str">
        <f ca="1"/>
        <v>yes</v>
      </c>
      <c r="D319" t="str">
        <f ca="1"/>
        <v>female</v>
      </c>
      <c r="E319">
        <f ca="1"/>
        <v>21</v>
      </c>
      <c r="F319" t="str">
        <f ca="1"/>
        <v>1st</v>
      </c>
    </row>
    <row r="320" spans="2:6" x14ac:dyDescent="0.35">
      <c r="B320" t="str">
        <f ca="1"/>
        <v>Williams, Mr. Charles Duane</v>
      </c>
      <c r="C320" t="str">
        <f ca="1"/>
        <v>no</v>
      </c>
      <c r="D320" t="str">
        <f ca="1"/>
        <v>male</v>
      </c>
      <c r="E320">
        <f ca="1"/>
        <v>51</v>
      </c>
      <c r="F320" t="str">
        <f ca="1"/>
        <v>1st</v>
      </c>
    </row>
    <row r="321" spans="2:6" x14ac:dyDescent="0.35">
      <c r="B321" t="str">
        <f ca="1"/>
        <v>Williams, Mr. Richard Norris II</v>
      </c>
      <c r="C321" t="str">
        <f ca="1"/>
        <v>yes</v>
      </c>
      <c r="D321" t="str">
        <f ca="1"/>
        <v>male</v>
      </c>
      <c r="E321">
        <f ca="1"/>
        <v>21</v>
      </c>
      <c r="F321" t="str">
        <f ca="1"/>
        <v>1st</v>
      </c>
    </row>
    <row r="322" spans="2:6" x14ac:dyDescent="0.35">
      <c r="B322" t="str">
        <f ca="1"/>
        <v>Williams-Lambert, Mr. Fletcher</v>
      </c>
      <c r="C322" t="str">
        <f ca="1"/>
        <v>no</v>
      </c>
      <c r="D322" t="str">
        <f ca="1"/>
        <v>male</v>
      </c>
      <c r="E322" t="e">
        <f ca="1"/>
        <v>#N/A</v>
      </c>
      <c r="F322" t="str">
        <f ca="1"/>
        <v>1st</v>
      </c>
    </row>
    <row r="323" spans="2:6" x14ac:dyDescent="0.35">
      <c r="B323" t="str">
        <f ca="1"/>
        <v>Wilson, Miss. Helen Alice</v>
      </c>
      <c r="C323" t="str">
        <f ca="1"/>
        <v>yes</v>
      </c>
      <c r="D323" t="str">
        <f ca="1"/>
        <v>female</v>
      </c>
      <c r="E323">
        <f ca="1"/>
        <v>31</v>
      </c>
      <c r="F323" t="str">
        <f ca="1"/>
        <v>1st</v>
      </c>
    </row>
    <row r="324" spans="2:6" x14ac:dyDescent="0.35">
      <c r="B324" t="str">
        <f ca="1"/>
        <v>Woolner, Mr. Hugh</v>
      </c>
      <c r="C324" t="str">
        <f ca="1"/>
        <v>yes</v>
      </c>
      <c r="D324" t="str">
        <f ca="1"/>
        <v>male</v>
      </c>
      <c r="E324" t="e">
        <f ca="1"/>
        <v>#N/A</v>
      </c>
      <c r="F324" t="str">
        <f ca="1"/>
        <v>1st</v>
      </c>
    </row>
    <row r="325" spans="2:6" x14ac:dyDescent="0.35">
      <c r="B325" t="str">
        <f ca="1"/>
        <v>Wright, Mr. George</v>
      </c>
      <c r="C325" t="str">
        <f ca="1"/>
        <v>no</v>
      </c>
      <c r="D325" t="str">
        <f ca="1"/>
        <v>male</v>
      </c>
      <c r="E325">
        <f ca="1"/>
        <v>62</v>
      </c>
      <c r="F325" t="str">
        <f ca="1"/>
        <v>1st</v>
      </c>
    </row>
    <row r="326" spans="2:6" x14ac:dyDescent="0.35">
      <c r="B326" t="str">
        <f ca="1"/>
        <v>Young, Miss. Marie Grice</v>
      </c>
      <c r="C326" t="str">
        <f ca="1"/>
        <v>yes</v>
      </c>
      <c r="D326" t="str">
        <f ca="1"/>
        <v>female</v>
      </c>
      <c r="E326">
        <f ca="1"/>
        <v>36</v>
      </c>
      <c r="F326" t="str">
        <f ca="1"/>
        <v>1st</v>
      </c>
    </row>
    <row r="327" spans="2:6" x14ac:dyDescent="0.35">
      <c r="B327" t="str">
        <f ca="1"/>
        <v>Abelson, Mr. Samuel</v>
      </c>
      <c r="C327" t="str">
        <f ca="1"/>
        <v>no</v>
      </c>
      <c r="D327" t="str">
        <f ca="1"/>
        <v>male</v>
      </c>
      <c r="E327">
        <f ca="1"/>
        <v>30</v>
      </c>
      <c r="F327" t="str">
        <f ca="1"/>
        <v>2nd</v>
      </c>
    </row>
    <row r="328" spans="2:6" x14ac:dyDescent="0.35">
      <c r="B328" t="str">
        <f ca="1"/>
        <v>Abelson, Mrs. Samuel (Hannah Wi</v>
      </c>
      <c r="C328" t="str">
        <f ca="1"/>
        <v>yes</v>
      </c>
      <c r="D328" t="str">
        <f ca="1"/>
        <v>female</v>
      </c>
      <c r="E328">
        <f ca="1"/>
        <v>28</v>
      </c>
      <c r="F328" t="str">
        <f ca="1"/>
        <v>2nd</v>
      </c>
    </row>
    <row r="329" spans="2:6" x14ac:dyDescent="0.35">
      <c r="B329" t="str">
        <f ca="1"/>
        <v>Aldworth, Mr. Charles Augustus</v>
      </c>
      <c r="C329" t="str">
        <f ca="1"/>
        <v>no</v>
      </c>
      <c r="D329" t="str">
        <f ca="1"/>
        <v>male</v>
      </c>
      <c r="E329">
        <f ca="1"/>
        <v>30</v>
      </c>
      <c r="F329" t="str">
        <f ca="1"/>
        <v>2nd</v>
      </c>
    </row>
    <row r="330" spans="2:6" x14ac:dyDescent="0.35">
      <c r="B330" t="str">
        <f ca="1"/>
        <v>Andrew, Mr. Edgardo Samuel</v>
      </c>
      <c r="C330" t="str">
        <f ca="1"/>
        <v>no</v>
      </c>
      <c r="D330" t="str">
        <f ca="1"/>
        <v>male</v>
      </c>
      <c r="E330">
        <f ca="1"/>
        <v>18</v>
      </c>
      <c r="F330" t="str">
        <f ca="1"/>
        <v>2nd</v>
      </c>
    </row>
    <row r="331" spans="2:6" x14ac:dyDescent="0.35">
      <c r="B331" t="str">
        <f ca="1"/>
        <v>Andrew, Mr. Frank Thomas</v>
      </c>
      <c r="C331" t="str">
        <f ca="1"/>
        <v>no</v>
      </c>
      <c r="D331" t="str">
        <f ca="1"/>
        <v>male</v>
      </c>
      <c r="E331">
        <f ca="1"/>
        <v>25</v>
      </c>
      <c r="F331" t="str">
        <f ca="1"/>
        <v>2nd</v>
      </c>
    </row>
    <row r="332" spans="2:6" x14ac:dyDescent="0.35">
      <c r="B332" t="str">
        <f ca="1"/>
        <v>Angle, Mr. William A</v>
      </c>
      <c r="C332" t="str">
        <f ca="1"/>
        <v>no</v>
      </c>
      <c r="D332" t="str">
        <f ca="1"/>
        <v>male</v>
      </c>
      <c r="E332">
        <f ca="1"/>
        <v>34</v>
      </c>
      <c r="F332" t="str">
        <f ca="1"/>
        <v>2nd</v>
      </c>
    </row>
    <row r="333" spans="2:6" x14ac:dyDescent="0.35">
      <c r="B333" t="str">
        <f ca="1"/>
        <v>Angle, Mrs. William A (Florence</v>
      </c>
      <c r="C333" t="str">
        <f ca="1"/>
        <v>yes</v>
      </c>
      <c r="D333" t="str">
        <f ca="1"/>
        <v>female</v>
      </c>
      <c r="E333">
        <f ca="1"/>
        <v>36</v>
      </c>
      <c r="F333" t="str">
        <f ca="1"/>
        <v>2nd</v>
      </c>
    </row>
    <row r="334" spans="2:6" x14ac:dyDescent="0.35">
      <c r="B334" t="str">
        <f ca="1"/>
        <v>Ashby, Mr. John</v>
      </c>
      <c r="C334" t="str">
        <f ca="1"/>
        <v>no</v>
      </c>
      <c r="D334" t="str">
        <f ca="1"/>
        <v>male</v>
      </c>
      <c r="E334">
        <f ca="1"/>
        <v>57</v>
      </c>
      <c r="F334" t="str">
        <f ca="1"/>
        <v>2nd</v>
      </c>
    </row>
    <row r="335" spans="2:6" x14ac:dyDescent="0.35">
      <c r="B335" t="str">
        <f ca="1"/>
        <v>Bailey, Mr. Percy Andrew</v>
      </c>
      <c r="C335" t="str">
        <f ca="1"/>
        <v>no</v>
      </c>
      <c r="D335" t="str">
        <f ca="1"/>
        <v>male</v>
      </c>
      <c r="E335">
        <f ca="1"/>
        <v>18</v>
      </c>
      <c r="F335" t="str">
        <f ca="1"/>
        <v>2nd</v>
      </c>
    </row>
    <row r="336" spans="2:6" x14ac:dyDescent="0.35">
      <c r="B336" t="str">
        <f ca="1"/>
        <v>Baimbrigge, Mr. Charles Robert</v>
      </c>
      <c r="C336" t="str">
        <f ca="1"/>
        <v>no</v>
      </c>
      <c r="D336" t="str">
        <f ca="1"/>
        <v>male</v>
      </c>
      <c r="E336">
        <f ca="1"/>
        <v>23</v>
      </c>
      <c r="F336" t="str">
        <f ca="1"/>
        <v>2nd</v>
      </c>
    </row>
    <row r="337" spans="2:6" x14ac:dyDescent="0.35">
      <c r="B337" t="str">
        <f ca="1"/>
        <v>Ball, Mrs. (Ada E Hall)</v>
      </c>
      <c r="C337" t="str">
        <f ca="1"/>
        <v>yes</v>
      </c>
      <c r="D337" t="str">
        <f ca="1"/>
        <v>female</v>
      </c>
      <c r="E337">
        <f ca="1"/>
        <v>36</v>
      </c>
      <c r="F337" t="str">
        <f ca="1"/>
        <v>2nd</v>
      </c>
    </row>
    <row r="338" spans="2:6" x14ac:dyDescent="0.35">
      <c r="B338" t="str">
        <f ca="1"/>
        <v>Banfield, Mr. Frederick James</v>
      </c>
      <c r="C338" t="str">
        <f ca="1"/>
        <v>no</v>
      </c>
      <c r="D338" t="str">
        <f ca="1"/>
        <v>male</v>
      </c>
      <c r="E338">
        <f ca="1"/>
        <v>28</v>
      </c>
      <c r="F338" t="str">
        <f ca="1"/>
        <v>2nd</v>
      </c>
    </row>
    <row r="339" spans="2:6" x14ac:dyDescent="0.35">
      <c r="B339" t="str">
        <f ca="1"/>
        <v>Bateman, Rev. Robert James</v>
      </c>
      <c r="C339" t="str">
        <f ca="1"/>
        <v>no</v>
      </c>
      <c r="D339" t="str">
        <f ca="1"/>
        <v>male</v>
      </c>
      <c r="E339">
        <f ca="1"/>
        <v>51</v>
      </c>
      <c r="F339" t="str">
        <f ca="1"/>
        <v>2nd</v>
      </c>
    </row>
    <row r="340" spans="2:6" x14ac:dyDescent="0.35">
      <c r="B340" t="str">
        <f ca="1"/>
        <v>Beane, Mr. Edward</v>
      </c>
      <c r="C340" t="str">
        <f ca="1"/>
        <v>yes</v>
      </c>
      <c r="D340" t="str">
        <f ca="1"/>
        <v>male</v>
      </c>
      <c r="E340">
        <f ca="1"/>
        <v>32</v>
      </c>
      <c r="F340" t="str">
        <f ca="1"/>
        <v>2nd</v>
      </c>
    </row>
    <row r="341" spans="2:6" x14ac:dyDescent="0.35">
      <c r="B341" t="str">
        <f ca="1"/>
        <v>Beane, Mrs. Edward (Ethel Clark</v>
      </c>
      <c r="C341" t="str">
        <f ca="1"/>
        <v>yes</v>
      </c>
      <c r="D341" t="str">
        <f ca="1"/>
        <v>female</v>
      </c>
      <c r="E341">
        <f ca="1"/>
        <v>19</v>
      </c>
      <c r="F341" t="str">
        <f ca="1"/>
        <v>2nd</v>
      </c>
    </row>
    <row r="342" spans="2:6" x14ac:dyDescent="0.35">
      <c r="B342" t="str">
        <f ca="1"/>
        <v>Beauchamp, Mr. Henry James</v>
      </c>
      <c r="C342" t="str">
        <f ca="1"/>
        <v>no</v>
      </c>
      <c r="D342" t="str">
        <f ca="1"/>
        <v>male</v>
      </c>
      <c r="E342">
        <f ca="1"/>
        <v>28</v>
      </c>
      <c r="F342" t="str">
        <f ca="1"/>
        <v>2nd</v>
      </c>
    </row>
    <row r="343" spans="2:6" x14ac:dyDescent="0.35">
      <c r="B343" t="str">
        <f ca="1"/>
        <v>Becker, Master. Richard F</v>
      </c>
      <c r="C343" t="str">
        <f ca="1"/>
        <v>yes</v>
      </c>
      <c r="D343" t="str">
        <f ca="1"/>
        <v>male</v>
      </c>
      <c r="E343">
        <f ca="1"/>
        <v>1</v>
      </c>
      <c r="F343" t="str">
        <f ca="1"/>
        <v>2nd</v>
      </c>
    </row>
    <row r="344" spans="2:6" x14ac:dyDescent="0.35">
      <c r="B344" t="str">
        <f ca="1"/>
        <v>Becker, Miss. Marion Louise</v>
      </c>
      <c r="C344" t="str">
        <f ca="1"/>
        <v>yes</v>
      </c>
      <c r="D344" t="str">
        <f ca="1"/>
        <v>female</v>
      </c>
      <c r="E344">
        <f ca="1"/>
        <v>4</v>
      </c>
      <c r="F344" t="str">
        <f ca="1"/>
        <v>2nd</v>
      </c>
    </row>
    <row r="345" spans="2:6" x14ac:dyDescent="0.35">
      <c r="B345" t="str">
        <f ca="1"/>
        <v>Becker, Miss. Ruth Elizabeth</v>
      </c>
      <c r="C345" t="str">
        <f ca="1"/>
        <v>yes</v>
      </c>
      <c r="D345" t="str">
        <f ca="1"/>
        <v>female</v>
      </c>
      <c r="E345">
        <f ca="1"/>
        <v>12</v>
      </c>
      <c r="F345" t="str">
        <f ca="1"/>
        <v>2nd</v>
      </c>
    </row>
    <row r="346" spans="2:6" x14ac:dyDescent="0.35">
      <c r="B346" t="str">
        <f ca="1"/>
        <v>Becker, Mrs. Allen Oliver (Nell</v>
      </c>
      <c r="C346" t="str">
        <f ca="1"/>
        <v>yes</v>
      </c>
      <c r="D346" t="str">
        <f ca="1"/>
        <v>female</v>
      </c>
      <c r="E346">
        <f ca="1"/>
        <v>36</v>
      </c>
      <c r="F346" t="str">
        <f ca="1"/>
        <v>2nd</v>
      </c>
    </row>
    <row r="347" spans="2:6" x14ac:dyDescent="0.35">
      <c r="B347" t="str">
        <f ca="1"/>
        <v>Beesley, Mr. Lawrence</v>
      </c>
      <c r="C347" t="str">
        <f ca="1"/>
        <v>yes</v>
      </c>
      <c r="D347" t="str">
        <f ca="1"/>
        <v>male</v>
      </c>
      <c r="E347">
        <f ca="1"/>
        <v>34</v>
      </c>
      <c r="F347" t="str">
        <f ca="1"/>
        <v>2nd</v>
      </c>
    </row>
    <row r="348" spans="2:6" x14ac:dyDescent="0.35">
      <c r="B348" t="str">
        <f ca="1"/>
        <v>Bentham, Miss. Lilian W</v>
      </c>
      <c r="C348" t="str">
        <f ca="1"/>
        <v>yes</v>
      </c>
      <c r="D348" t="str">
        <f ca="1"/>
        <v>female</v>
      </c>
      <c r="E348">
        <f ca="1"/>
        <v>19</v>
      </c>
      <c r="F348" t="str">
        <f ca="1"/>
        <v>2nd</v>
      </c>
    </row>
    <row r="349" spans="2:6" x14ac:dyDescent="0.35">
      <c r="B349" t="str">
        <f ca="1"/>
        <v>Berriman, Mr. William John</v>
      </c>
      <c r="C349" t="str">
        <f ca="1"/>
        <v>no</v>
      </c>
      <c r="D349" t="str">
        <f ca="1"/>
        <v>male</v>
      </c>
      <c r="E349">
        <f ca="1"/>
        <v>23</v>
      </c>
      <c r="F349" t="str">
        <f ca="1"/>
        <v>2nd</v>
      </c>
    </row>
    <row r="350" spans="2:6" x14ac:dyDescent="0.35">
      <c r="B350" t="str">
        <f ca="1"/>
        <v>Botsford, Mr. William Hull</v>
      </c>
      <c r="C350" t="str">
        <f ca="1"/>
        <v>no</v>
      </c>
      <c r="D350" t="str">
        <f ca="1"/>
        <v>male</v>
      </c>
      <c r="E350">
        <f ca="1"/>
        <v>26</v>
      </c>
      <c r="F350" t="str">
        <f ca="1"/>
        <v>2nd</v>
      </c>
    </row>
    <row r="351" spans="2:6" x14ac:dyDescent="0.35">
      <c r="B351" t="str">
        <f ca="1"/>
        <v>Bowenur, Mr. Solomon</v>
      </c>
      <c r="C351" t="str">
        <f ca="1"/>
        <v>no</v>
      </c>
      <c r="D351" t="str">
        <f ca="1"/>
        <v>male</v>
      </c>
      <c r="E351">
        <f ca="1"/>
        <v>42</v>
      </c>
      <c r="F351" t="str">
        <f ca="1"/>
        <v>2nd</v>
      </c>
    </row>
    <row r="352" spans="2:6" x14ac:dyDescent="0.35">
      <c r="B352" t="str">
        <f ca="1"/>
        <v>Bracken, Mr. James H</v>
      </c>
      <c r="C352" t="str">
        <f ca="1"/>
        <v>no</v>
      </c>
      <c r="D352" t="str">
        <f ca="1"/>
        <v>male</v>
      </c>
      <c r="E352">
        <f ca="1"/>
        <v>27</v>
      </c>
      <c r="F352" t="str">
        <f ca="1"/>
        <v>2nd</v>
      </c>
    </row>
    <row r="353" spans="2:6" x14ac:dyDescent="0.35">
      <c r="B353" t="str">
        <f ca="1"/>
        <v>Brown, Miss. Amelia Mildred</v>
      </c>
      <c r="C353" t="str">
        <f ca="1"/>
        <v>yes</v>
      </c>
      <c r="D353" t="str">
        <f ca="1"/>
        <v>female</v>
      </c>
      <c r="E353">
        <f ca="1"/>
        <v>24</v>
      </c>
      <c r="F353" t="str">
        <f ca="1"/>
        <v>2nd</v>
      </c>
    </row>
    <row r="354" spans="2:6" x14ac:dyDescent="0.35">
      <c r="B354" t="str">
        <f ca="1"/>
        <v>Brown, Miss. Edith Eileen</v>
      </c>
      <c r="C354" t="str">
        <f ca="1"/>
        <v>yes</v>
      </c>
      <c r="D354" t="str">
        <f ca="1"/>
        <v>female</v>
      </c>
      <c r="E354">
        <f ca="1"/>
        <v>15</v>
      </c>
      <c r="F354" t="str">
        <f ca="1"/>
        <v>2nd</v>
      </c>
    </row>
    <row r="355" spans="2:6" x14ac:dyDescent="0.35">
      <c r="B355" t="str">
        <f ca="1"/>
        <v>Brown, Mr. Thomas William Solom</v>
      </c>
      <c r="C355" t="str">
        <f ca="1"/>
        <v>no</v>
      </c>
      <c r="D355" t="str">
        <f ca="1"/>
        <v>male</v>
      </c>
      <c r="E355">
        <f ca="1"/>
        <v>60</v>
      </c>
      <c r="F355" t="str">
        <f ca="1"/>
        <v>2nd</v>
      </c>
    </row>
    <row r="356" spans="2:6" x14ac:dyDescent="0.35">
      <c r="B356" t="str">
        <f ca="1"/>
        <v>Brown, Mrs. Thomas William Solo</v>
      </c>
      <c r="C356" t="str">
        <f ca="1"/>
        <v>yes</v>
      </c>
      <c r="D356" t="str">
        <f ca="1"/>
        <v>female</v>
      </c>
      <c r="E356">
        <f ca="1"/>
        <v>40</v>
      </c>
      <c r="F356" t="str">
        <f ca="1"/>
        <v>2nd</v>
      </c>
    </row>
    <row r="357" spans="2:6" x14ac:dyDescent="0.35">
      <c r="B357" t="str">
        <f ca="1"/>
        <v>Bryhl, Miss. Dagmar Jenny Ingeb</v>
      </c>
      <c r="C357" t="str">
        <f ca="1"/>
        <v>yes</v>
      </c>
      <c r="D357" t="str">
        <f ca="1"/>
        <v>female</v>
      </c>
      <c r="E357">
        <f ca="1"/>
        <v>20</v>
      </c>
      <c r="F357" t="str">
        <f ca="1"/>
        <v>2nd</v>
      </c>
    </row>
    <row r="358" spans="2:6" x14ac:dyDescent="0.35">
      <c r="B358" t="str">
        <f ca="1"/>
        <v>Bryhl, Mr. Kurt Arnold Gottfrid</v>
      </c>
      <c r="C358" t="str">
        <f ca="1"/>
        <v>no</v>
      </c>
      <c r="D358" t="str">
        <f ca="1"/>
        <v>male</v>
      </c>
      <c r="E358">
        <f ca="1"/>
        <v>25</v>
      </c>
      <c r="F358" t="str">
        <f ca="1"/>
        <v>2nd</v>
      </c>
    </row>
    <row r="359" spans="2:6" x14ac:dyDescent="0.35">
      <c r="B359" t="str">
        <f ca="1"/>
        <v>Buss, Miss. Kate</v>
      </c>
      <c r="C359" t="str">
        <f ca="1"/>
        <v>yes</v>
      </c>
      <c r="D359" t="str">
        <f ca="1"/>
        <v>female</v>
      </c>
      <c r="E359">
        <f ca="1"/>
        <v>36</v>
      </c>
      <c r="F359" t="str">
        <f ca="1"/>
        <v>2nd</v>
      </c>
    </row>
    <row r="360" spans="2:6" x14ac:dyDescent="0.35">
      <c r="B360" t="str">
        <f ca="1"/>
        <v>Butler, Mr. Reginald Fenton</v>
      </c>
      <c r="C360" t="str">
        <f ca="1"/>
        <v>no</v>
      </c>
      <c r="D360" t="str">
        <f ca="1"/>
        <v>male</v>
      </c>
      <c r="E360">
        <f ca="1"/>
        <v>25</v>
      </c>
      <c r="F360" t="str">
        <f ca="1"/>
        <v>2nd</v>
      </c>
    </row>
    <row r="361" spans="2:6" x14ac:dyDescent="0.35">
      <c r="B361" t="str">
        <f ca="1"/>
        <v>Byles, Rev. Thomas Roussel Davi</v>
      </c>
      <c r="C361" t="str">
        <f ca="1"/>
        <v>no</v>
      </c>
      <c r="D361" t="str">
        <f ca="1"/>
        <v>male</v>
      </c>
      <c r="E361">
        <f ca="1"/>
        <v>42</v>
      </c>
      <c r="F361" t="str">
        <f ca="1"/>
        <v>2nd</v>
      </c>
    </row>
    <row r="362" spans="2:6" x14ac:dyDescent="0.35">
      <c r="B362" t="str">
        <f ca="1"/>
        <v>Bystrom, Mrs. (Karolina)</v>
      </c>
      <c r="C362" t="str">
        <f ca="1"/>
        <v>yes</v>
      </c>
      <c r="D362" t="str">
        <f ca="1"/>
        <v>female</v>
      </c>
      <c r="E362">
        <f ca="1"/>
        <v>42</v>
      </c>
      <c r="F362" t="str">
        <f ca="1"/>
        <v>2nd</v>
      </c>
    </row>
    <row r="363" spans="2:6" x14ac:dyDescent="0.35">
      <c r="B363" t="str">
        <f ca="1"/>
        <v>Caldwell, Master. Alden Gates</v>
      </c>
      <c r="C363" t="str">
        <f ca="1"/>
        <v>yes</v>
      </c>
      <c r="D363" t="str">
        <f ca="1"/>
        <v>male</v>
      </c>
      <c r="E363">
        <f ca="1"/>
        <v>0.83329999399999999</v>
      </c>
      <c r="F363" t="str">
        <f ca="1"/>
        <v>2nd</v>
      </c>
    </row>
    <row r="364" spans="2:6" x14ac:dyDescent="0.35">
      <c r="B364" t="str">
        <f ca="1"/>
        <v>Caldwell, Mr. Albert Francis</v>
      </c>
      <c r="C364" t="str">
        <f ca="1"/>
        <v>yes</v>
      </c>
      <c r="D364" t="str">
        <f ca="1"/>
        <v>male</v>
      </c>
      <c r="E364">
        <f ca="1"/>
        <v>26</v>
      </c>
      <c r="F364" t="str">
        <f ca="1"/>
        <v>2nd</v>
      </c>
    </row>
    <row r="365" spans="2:6" x14ac:dyDescent="0.35">
      <c r="B365" t="str">
        <f ca="1"/>
        <v>Caldwell, Mrs. Albert Francis (</v>
      </c>
      <c r="C365" t="str">
        <f ca="1"/>
        <v>yes</v>
      </c>
      <c r="D365" t="str">
        <f ca="1"/>
        <v>female</v>
      </c>
      <c r="E365">
        <f ca="1"/>
        <v>22</v>
      </c>
      <c r="F365" t="str">
        <f ca="1"/>
        <v>2nd</v>
      </c>
    </row>
    <row r="366" spans="2:6" x14ac:dyDescent="0.35">
      <c r="B366" t="str">
        <f ca="1"/>
        <v>Cameron, Miss. Clear Annie</v>
      </c>
      <c r="C366" t="str">
        <f ca="1"/>
        <v>yes</v>
      </c>
      <c r="D366" t="str">
        <f ca="1"/>
        <v>female</v>
      </c>
      <c r="E366">
        <f ca="1"/>
        <v>35</v>
      </c>
      <c r="F366" t="str">
        <f ca="1"/>
        <v>2nd</v>
      </c>
    </row>
    <row r="367" spans="2:6" x14ac:dyDescent="0.35">
      <c r="B367" t="str">
        <f ca="1"/>
        <v>Campbell, Mr. William</v>
      </c>
      <c r="C367" t="str">
        <f ca="1"/>
        <v>no</v>
      </c>
      <c r="D367" t="str">
        <f ca="1"/>
        <v>male</v>
      </c>
      <c r="E367" t="e">
        <f ca="1"/>
        <v>#N/A</v>
      </c>
      <c r="F367" t="str">
        <f ca="1"/>
        <v>2nd</v>
      </c>
    </row>
    <row r="368" spans="2:6" x14ac:dyDescent="0.35">
      <c r="B368" t="str">
        <f ca="1"/>
        <v>Carbines, Mr. William</v>
      </c>
      <c r="C368" t="str">
        <f ca="1"/>
        <v>no</v>
      </c>
      <c r="D368" t="str">
        <f ca="1"/>
        <v>male</v>
      </c>
      <c r="E368">
        <f ca="1"/>
        <v>19</v>
      </c>
      <c r="F368" t="str">
        <f ca="1"/>
        <v>2nd</v>
      </c>
    </row>
    <row r="369" spans="2:6" x14ac:dyDescent="0.35">
      <c r="B369" t="str">
        <f ca="1"/>
        <v>Carter, Mrs. Ernest Courtenay (</v>
      </c>
      <c r="C369" t="str">
        <f ca="1"/>
        <v>no</v>
      </c>
      <c r="D369" t="str">
        <f ca="1"/>
        <v>female</v>
      </c>
      <c r="E369">
        <f ca="1"/>
        <v>44</v>
      </c>
      <c r="F369" t="str">
        <f ca="1"/>
        <v>2nd</v>
      </c>
    </row>
    <row r="370" spans="2:6" x14ac:dyDescent="0.35">
      <c r="B370" t="str">
        <f ca="1"/>
        <v>Carter, Rev. Ernest Courtenay</v>
      </c>
      <c r="C370" t="str">
        <f ca="1"/>
        <v>no</v>
      </c>
      <c r="D370" t="str">
        <f ca="1"/>
        <v>male</v>
      </c>
      <c r="E370">
        <f ca="1"/>
        <v>54</v>
      </c>
      <c r="F370" t="str">
        <f ca="1"/>
        <v>2nd</v>
      </c>
    </row>
    <row r="371" spans="2:6" x14ac:dyDescent="0.35">
      <c r="B371" t="str">
        <f ca="1"/>
        <v>Chapman, Mr. Charles Henry</v>
      </c>
      <c r="C371" t="str">
        <f ca="1"/>
        <v>no</v>
      </c>
      <c r="D371" t="str">
        <f ca="1"/>
        <v>male</v>
      </c>
      <c r="E371">
        <f ca="1"/>
        <v>52</v>
      </c>
      <c r="F371" t="str">
        <f ca="1"/>
        <v>2nd</v>
      </c>
    </row>
    <row r="372" spans="2:6" x14ac:dyDescent="0.35">
      <c r="B372" t="str">
        <f ca="1"/>
        <v>Chapman, Mr. John Henry</v>
      </c>
      <c r="C372" t="str">
        <f ca="1"/>
        <v>no</v>
      </c>
      <c r="D372" t="str">
        <f ca="1"/>
        <v>male</v>
      </c>
      <c r="E372">
        <f ca="1"/>
        <v>37</v>
      </c>
      <c r="F372" t="str">
        <f ca="1"/>
        <v>2nd</v>
      </c>
    </row>
    <row r="373" spans="2:6" x14ac:dyDescent="0.35">
      <c r="B373" t="str">
        <f ca="1"/>
        <v>Chapman, Mrs. John Henry (Sara</v>
      </c>
      <c r="C373" t="str">
        <f ca="1"/>
        <v>no</v>
      </c>
      <c r="D373" t="str">
        <f ca="1"/>
        <v>female</v>
      </c>
      <c r="E373">
        <f ca="1"/>
        <v>29</v>
      </c>
      <c r="F373" t="str">
        <f ca="1"/>
        <v>2nd</v>
      </c>
    </row>
    <row r="374" spans="2:6" x14ac:dyDescent="0.35">
      <c r="B374" t="str">
        <f ca="1"/>
        <v>Christy, Miss. Julie Rachel</v>
      </c>
      <c r="C374" t="str">
        <f ca="1"/>
        <v>yes</v>
      </c>
      <c r="D374" t="str">
        <f ca="1"/>
        <v>female</v>
      </c>
      <c r="E374">
        <f ca="1"/>
        <v>25</v>
      </c>
      <c r="F374" t="str">
        <f ca="1"/>
        <v>2nd</v>
      </c>
    </row>
    <row r="375" spans="2:6" x14ac:dyDescent="0.35">
      <c r="B375" t="str">
        <f ca="1"/>
        <v>Christy, Mrs. (Alice Frances)</v>
      </c>
      <c r="C375" t="str">
        <f ca="1"/>
        <v>yes</v>
      </c>
      <c r="D375" t="str">
        <f ca="1"/>
        <v>female</v>
      </c>
      <c r="E375">
        <f ca="1"/>
        <v>45</v>
      </c>
      <c r="F375" t="str">
        <f ca="1"/>
        <v>2nd</v>
      </c>
    </row>
    <row r="376" spans="2:6" x14ac:dyDescent="0.35">
      <c r="B376" t="str">
        <f ca="1"/>
        <v>Clarke, Mr. Charles Valentine</v>
      </c>
      <c r="C376" t="str">
        <f ca="1"/>
        <v>no</v>
      </c>
      <c r="D376" t="str">
        <f ca="1"/>
        <v>male</v>
      </c>
      <c r="E376">
        <f ca="1"/>
        <v>29</v>
      </c>
      <c r="F376" t="str">
        <f ca="1"/>
        <v>2nd</v>
      </c>
    </row>
    <row r="377" spans="2:6" x14ac:dyDescent="0.35">
      <c r="B377" t="str">
        <f ca="1"/>
        <v>Clarke, Mrs. Charles V (Ada Mar</v>
      </c>
      <c r="C377" t="str">
        <f ca="1"/>
        <v>yes</v>
      </c>
      <c r="D377" t="str">
        <f ca="1"/>
        <v>female</v>
      </c>
      <c r="E377">
        <f ca="1"/>
        <v>28</v>
      </c>
      <c r="F377" t="str">
        <f ca="1"/>
        <v>2nd</v>
      </c>
    </row>
    <row r="378" spans="2:6" x14ac:dyDescent="0.35">
      <c r="B378" t="str">
        <f ca="1"/>
        <v>Coleridge, Mr. Reginald Charles</v>
      </c>
      <c r="C378" t="str">
        <f ca="1"/>
        <v>no</v>
      </c>
      <c r="D378" t="str">
        <f ca="1"/>
        <v>male</v>
      </c>
      <c r="E378">
        <f ca="1"/>
        <v>29</v>
      </c>
      <c r="F378" t="str">
        <f ca="1"/>
        <v>2nd</v>
      </c>
    </row>
    <row r="379" spans="2:6" x14ac:dyDescent="0.35">
      <c r="B379" t="str">
        <f ca="1"/>
        <v>Collander, Mr. Erik Gustaf</v>
      </c>
      <c r="C379" t="str">
        <f ca="1"/>
        <v>no</v>
      </c>
      <c r="D379" t="str">
        <f ca="1"/>
        <v>male</v>
      </c>
      <c r="E379">
        <f ca="1"/>
        <v>28</v>
      </c>
      <c r="F379" t="str">
        <f ca="1"/>
        <v>2nd</v>
      </c>
    </row>
    <row r="380" spans="2:6" x14ac:dyDescent="0.35">
      <c r="B380" t="str">
        <f ca="1"/>
        <v>Collett, Mr. Sidney C Stuart</v>
      </c>
      <c r="C380" t="str">
        <f ca="1"/>
        <v>yes</v>
      </c>
      <c r="D380" t="str">
        <f ca="1"/>
        <v>male</v>
      </c>
      <c r="E380">
        <f ca="1"/>
        <v>24</v>
      </c>
      <c r="F380" t="str">
        <f ca="1"/>
        <v>2nd</v>
      </c>
    </row>
    <row r="381" spans="2:6" x14ac:dyDescent="0.35">
      <c r="B381" t="str">
        <f ca="1"/>
        <v>Collyer, Miss. Marjorie Lottie</v>
      </c>
      <c r="C381" t="str">
        <f ca="1"/>
        <v>yes</v>
      </c>
      <c r="D381" t="str">
        <f ca="1"/>
        <v>female</v>
      </c>
      <c r="E381">
        <f ca="1"/>
        <v>8</v>
      </c>
      <c r="F381" t="str">
        <f ca="1"/>
        <v>2nd</v>
      </c>
    </row>
    <row r="382" spans="2:6" x14ac:dyDescent="0.35">
      <c r="B382" t="str">
        <f ca="1"/>
        <v>Collyer, Mr. Harvey</v>
      </c>
      <c r="C382" t="str">
        <f ca="1"/>
        <v>no</v>
      </c>
      <c r="D382" t="str">
        <f ca="1"/>
        <v>male</v>
      </c>
      <c r="E382">
        <f ca="1"/>
        <v>31</v>
      </c>
      <c r="F382" t="str">
        <f ca="1"/>
        <v>2nd</v>
      </c>
    </row>
    <row r="383" spans="2:6" x14ac:dyDescent="0.35">
      <c r="B383" t="str">
        <f ca="1"/>
        <v>Collyer, Mrs. Harvey (Charlotte</v>
      </c>
      <c r="C383" t="str">
        <f ca="1"/>
        <v>yes</v>
      </c>
      <c r="D383" t="str">
        <f ca="1"/>
        <v>female</v>
      </c>
      <c r="E383">
        <f ca="1"/>
        <v>31</v>
      </c>
      <c r="F383" t="str">
        <f ca="1"/>
        <v>2nd</v>
      </c>
    </row>
    <row r="384" spans="2:6" x14ac:dyDescent="0.35">
      <c r="B384" t="str">
        <f ca="1"/>
        <v>Cook, Mrs. (Selena Rogers)</v>
      </c>
      <c r="C384" t="str">
        <f ca="1"/>
        <v>yes</v>
      </c>
      <c r="D384" t="str">
        <f ca="1"/>
        <v>female</v>
      </c>
      <c r="E384">
        <f ca="1"/>
        <v>22</v>
      </c>
      <c r="F384" t="str">
        <f ca="1"/>
        <v>2nd</v>
      </c>
    </row>
    <row r="385" spans="2:6" x14ac:dyDescent="0.35">
      <c r="B385" t="str">
        <f ca="1"/>
        <v>Corbett, Mrs. Walter H (Irene C</v>
      </c>
      <c r="C385" t="str">
        <f ca="1"/>
        <v>no</v>
      </c>
      <c r="D385" t="str">
        <f ca="1"/>
        <v>female</v>
      </c>
      <c r="E385">
        <f ca="1"/>
        <v>30</v>
      </c>
      <c r="F385" t="str">
        <f ca="1"/>
        <v>2nd</v>
      </c>
    </row>
    <row r="386" spans="2:6" x14ac:dyDescent="0.35">
      <c r="B386" t="str">
        <f ca="1"/>
        <v>Corey, Mrs. Percy C (Mary Phyll</v>
      </c>
      <c r="C386" t="str">
        <f ca="1"/>
        <v>no</v>
      </c>
      <c r="D386" t="str">
        <f ca="1"/>
        <v>female</v>
      </c>
      <c r="E386" t="e">
        <f ca="1"/>
        <v>#N/A</v>
      </c>
      <c r="F386" t="str">
        <f ca="1"/>
        <v>2nd</v>
      </c>
    </row>
    <row r="387" spans="2:6" x14ac:dyDescent="0.35">
      <c r="B387" t="str">
        <f ca="1"/>
        <v>Cotterill, Mr. Henry Harry</v>
      </c>
      <c r="C387" t="str">
        <f ca="1"/>
        <v>no</v>
      </c>
      <c r="D387" t="str">
        <f ca="1"/>
        <v>male</v>
      </c>
      <c r="E387">
        <f ca="1"/>
        <v>21</v>
      </c>
      <c r="F387" t="str">
        <f ca="1"/>
        <v>2nd</v>
      </c>
    </row>
    <row r="388" spans="2:6" x14ac:dyDescent="0.35">
      <c r="B388" t="str">
        <f ca="1"/>
        <v>Cunningham, Mr. Alfred Fleming</v>
      </c>
      <c r="C388" t="str">
        <f ca="1"/>
        <v>no</v>
      </c>
      <c r="D388" t="str">
        <f ca="1"/>
        <v>male</v>
      </c>
      <c r="E388" t="e">
        <f ca="1"/>
        <v>#N/A</v>
      </c>
      <c r="F388" t="str">
        <f ca="1"/>
        <v>2nd</v>
      </c>
    </row>
    <row r="389" spans="2:6" x14ac:dyDescent="0.35">
      <c r="B389" t="str">
        <f ca="1"/>
        <v>Davies, Master. John Morgan Jr</v>
      </c>
      <c r="C389" t="str">
        <f ca="1"/>
        <v>yes</v>
      </c>
      <c r="D389" t="str">
        <f ca="1"/>
        <v>male</v>
      </c>
      <c r="E389">
        <f ca="1"/>
        <v>8</v>
      </c>
      <c r="F389" t="str">
        <f ca="1"/>
        <v>2nd</v>
      </c>
    </row>
    <row r="390" spans="2:6" x14ac:dyDescent="0.35">
      <c r="B390" t="str">
        <f ca="1"/>
        <v>Davies, Mr. Charles Henry</v>
      </c>
      <c r="C390" t="str">
        <f ca="1"/>
        <v>no</v>
      </c>
      <c r="D390" t="str">
        <f ca="1"/>
        <v>male</v>
      </c>
      <c r="E390">
        <f ca="1"/>
        <v>18</v>
      </c>
      <c r="F390" t="str">
        <f ca="1"/>
        <v>2nd</v>
      </c>
    </row>
    <row r="391" spans="2:6" x14ac:dyDescent="0.35">
      <c r="B391" t="str">
        <f ca="1"/>
        <v>Davies, Mrs. John Morgan (Eliza</v>
      </c>
      <c r="C391" t="str">
        <f ca="1"/>
        <v>yes</v>
      </c>
      <c r="D391" t="str">
        <f ca="1"/>
        <v>female</v>
      </c>
      <c r="E391">
        <f ca="1"/>
        <v>48</v>
      </c>
      <c r="F391" t="str">
        <f ca="1"/>
        <v>2nd</v>
      </c>
    </row>
    <row r="392" spans="2:6" x14ac:dyDescent="0.35">
      <c r="B392" t="str">
        <f ca="1"/>
        <v>Davis, Miss. Mary</v>
      </c>
      <c r="C392" t="str">
        <f ca="1"/>
        <v>yes</v>
      </c>
      <c r="D392" t="str">
        <f ca="1"/>
        <v>female</v>
      </c>
      <c r="E392">
        <f ca="1"/>
        <v>28</v>
      </c>
      <c r="F392" t="str">
        <f ca="1"/>
        <v>2nd</v>
      </c>
    </row>
    <row r="393" spans="2:6" x14ac:dyDescent="0.35">
      <c r="B393" t="str">
        <f ca="1"/>
        <v>de Brito, Mr. Jose Joaquim</v>
      </c>
      <c r="C393" t="str">
        <f ca="1"/>
        <v>no</v>
      </c>
      <c r="D393" t="str">
        <f ca="1"/>
        <v>male</v>
      </c>
      <c r="E393">
        <f ca="1"/>
        <v>32</v>
      </c>
      <c r="F393" t="str">
        <f ca="1"/>
        <v>2nd</v>
      </c>
    </row>
    <row r="394" spans="2:6" x14ac:dyDescent="0.35">
      <c r="B394" t="str">
        <f ca="1"/>
        <v>Deacon, Mr. Percy William</v>
      </c>
      <c r="C394" t="str">
        <f ca="1"/>
        <v>no</v>
      </c>
      <c r="D394" t="str">
        <f ca="1"/>
        <v>male</v>
      </c>
      <c r="E394">
        <f ca="1"/>
        <v>17</v>
      </c>
      <c r="F394" t="str">
        <f ca="1"/>
        <v>2nd</v>
      </c>
    </row>
    <row r="395" spans="2:6" x14ac:dyDescent="0.35">
      <c r="B395" t="str">
        <f ca="1"/>
        <v>del Carlo, Mr. Sebastiano</v>
      </c>
      <c r="C395" t="str">
        <f ca="1"/>
        <v>no</v>
      </c>
      <c r="D395" t="str">
        <f ca="1"/>
        <v>male</v>
      </c>
      <c r="E395">
        <f ca="1"/>
        <v>29</v>
      </c>
      <c r="F395" t="str">
        <f ca="1"/>
        <v>2nd</v>
      </c>
    </row>
    <row r="396" spans="2:6" x14ac:dyDescent="0.35">
      <c r="B396" t="str">
        <f ca="1"/>
        <v>del Carlo, Mrs. Sebastiano (Arg</v>
      </c>
      <c r="C396" t="str">
        <f ca="1"/>
        <v>yes</v>
      </c>
      <c r="D396" t="str">
        <f ca="1"/>
        <v>female</v>
      </c>
      <c r="E396">
        <f ca="1"/>
        <v>24</v>
      </c>
      <c r="F396" t="str">
        <f ca="1"/>
        <v>2nd</v>
      </c>
    </row>
    <row r="397" spans="2:6" x14ac:dyDescent="0.35">
      <c r="B397" t="str">
        <f ca="1"/>
        <v>Denbury, Mr. Herbert</v>
      </c>
      <c r="C397" t="str">
        <f ca="1"/>
        <v>no</v>
      </c>
      <c r="D397" t="str">
        <f ca="1"/>
        <v>male</v>
      </c>
      <c r="E397">
        <f ca="1"/>
        <v>25</v>
      </c>
      <c r="F397" t="str">
        <f ca="1"/>
        <v>2nd</v>
      </c>
    </row>
    <row r="398" spans="2:6" x14ac:dyDescent="0.35">
      <c r="B398" t="str">
        <f ca="1"/>
        <v>Dibden, Mr. William</v>
      </c>
      <c r="C398" t="str">
        <f ca="1"/>
        <v>no</v>
      </c>
      <c r="D398" t="str">
        <f ca="1"/>
        <v>male</v>
      </c>
      <c r="E398">
        <f ca="1"/>
        <v>18</v>
      </c>
      <c r="F398" t="str">
        <f ca="1"/>
        <v>2nd</v>
      </c>
    </row>
    <row r="399" spans="2:6" x14ac:dyDescent="0.35">
      <c r="B399" t="str">
        <f ca="1"/>
        <v>Doling, Miss. Elsie</v>
      </c>
      <c r="C399" t="str">
        <f ca="1"/>
        <v>yes</v>
      </c>
      <c r="D399" t="str">
        <f ca="1"/>
        <v>female</v>
      </c>
      <c r="E399">
        <f ca="1"/>
        <v>18</v>
      </c>
      <c r="F399" t="str">
        <f ca="1"/>
        <v>2nd</v>
      </c>
    </row>
    <row r="400" spans="2:6" x14ac:dyDescent="0.35">
      <c r="B400" t="str">
        <f ca="1"/>
        <v>Doling, Mrs. John T (Ada Julia</v>
      </c>
      <c r="C400" t="str">
        <f ca="1"/>
        <v>yes</v>
      </c>
      <c r="D400" t="str">
        <f ca="1"/>
        <v>female</v>
      </c>
      <c r="E400">
        <f ca="1"/>
        <v>34</v>
      </c>
      <c r="F400" t="str">
        <f ca="1"/>
        <v>2nd</v>
      </c>
    </row>
    <row r="401" spans="2:6" x14ac:dyDescent="0.35">
      <c r="B401" t="str">
        <f ca="1"/>
        <v>Downton, Mr. William James</v>
      </c>
      <c r="C401" t="str">
        <f ca="1"/>
        <v>no</v>
      </c>
      <c r="D401" t="str">
        <f ca="1"/>
        <v>male</v>
      </c>
      <c r="E401">
        <f ca="1"/>
        <v>54</v>
      </c>
      <c r="F401" t="str">
        <f ca="1"/>
        <v>2nd</v>
      </c>
    </row>
    <row r="402" spans="2:6" x14ac:dyDescent="0.35">
      <c r="B402" t="str">
        <f ca="1"/>
        <v>Drew, Master. Marshall Brines</v>
      </c>
      <c r="C402" t="str">
        <f ca="1"/>
        <v>yes</v>
      </c>
      <c r="D402" t="str">
        <f ca="1"/>
        <v>male</v>
      </c>
      <c r="E402">
        <f ca="1"/>
        <v>8</v>
      </c>
      <c r="F402" t="str">
        <f ca="1"/>
        <v>2nd</v>
      </c>
    </row>
    <row r="403" spans="2:6" x14ac:dyDescent="0.35">
      <c r="B403" t="str">
        <f ca="1"/>
        <v>Drew, Mr. James Vivian</v>
      </c>
      <c r="C403" t="str">
        <f ca="1"/>
        <v>no</v>
      </c>
      <c r="D403" t="str">
        <f ca="1"/>
        <v>male</v>
      </c>
      <c r="E403">
        <f ca="1"/>
        <v>42</v>
      </c>
      <c r="F403" t="str">
        <f ca="1"/>
        <v>2nd</v>
      </c>
    </row>
    <row r="404" spans="2:6" x14ac:dyDescent="0.35">
      <c r="B404" t="str">
        <f ca="1"/>
        <v>Drew, Mrs. James Vivian (Lulu T</v>
      </c>
      <c r="C404" t="str">
        <f ca="1"/>
        <v>yes</v>
      </c>
      <c r="D404" t="str">
        <f ca="1"/>
        <v>female</v>
      </c>
      <c r="E404">
        <f ca="1"/>
        <v>34</v>
      </c>
      <c r="F404" t="str">
        <f ca="1"/>
        <v>2nd</v>
      </c>
    </row>
    <row r="405" spans="2:6" x14ac:dyDescent="0.35">
      <c r="B405" t="str">
        <f ca="1"/>
        <v>Duran y More, Miss. Asuncion</v>
      </c>
      <c r="C405" t="str">
        <f ca="1"/>
        <v>yes</v>
      </c>
      <c r="D405" t="str">
        <f ca="1"/>
        <v>female</v>
      </c>
      <c r="E405">
        <f ca="1"/>
        <v>27</v>
      </c>
      <c r="F405" t="str">
        <f ca="1"/>
        <v>2nd</v>
      </c>
    </row>
    <row r="406" spans="2:6" x14ac:dyDescent="0.35">
      <c r="B406" t="str">
        <f ca="1"/>
        <v>Duran y More, Miss. Florentina</v>
      </c>
      <c r="C406" t="str">
        <f ca="1"/>
        <v>yes</v>
      </c>
      <c r="D406" t="str">
        <f ca="1"/>
        <v>female</v>
      </c>
      <c r="E406">
        <f ca="1"/>
        <v>30</v>
      </c>
      <c r="F406" t="str">
        <f ca="1"/>
        <v>2nd</v>
      </c>
    </row>
    <row r="407" spans="2:6" x14ac:dyDescent="0.35">
      <c r="B407" t="str">
        <f ca="1"/>
        <v>Eitemiller, Mr. George Floyd</v>
      </c>
      <c r="C407" t="str">
        <f ca="1"/>
        <v>no</v>
      </c>
      <c r="D407" t="str">
        <f ca="1"/>
        <v>male</v>
      </c>
      <c r="E407">
        <f ca="1"/>
        <v>23</v>
      </c>
      <c r="F407" t="str">
        <f ca="1"/>
        <v>2nd</v>
      </c>
    </row>
    <row r="408" spans="2:6" x14ac:dyDescent="0.35">
      <c r="B408" t="str">
        <f ca="1"/>
        <v>Enander, Mr. Ingvar</v>
      </c>
      <c r="C408" t="str">
        <f ca="1"/>
        <v>no</v>
      </c>
      <c r="D408" t="str">
        <f ca="1"/>
        <v>male</v>
      </c>
      <c r="E408">
        <f ca="1"/>
        <v>21</v>
      </c>
      <c r="F408" t="str">
        <f ca="1"/>
        <v>2nd</v>
      </c>
    </row>
    <row r="409" spans="2:6" x14ac:dyDescent="0.35">
      <c r="B409" t="str">
        <f ca="1"/>
        <v>Fahlstrom, Mr. Arne Jonas</v>
      </c>
      <c r="C409" t="str">
        <f ca="1"/>
        <v>no</v>
      </c>
      <c r="D409" t="str">
        <f ca="1"/>
        <v>male</v>
      </c>
      <c r="E409">
        <f ca="1"/>
        <v>18</v>
      </c>
      <c r="F409" t="str">
        <f ca="1"/>
        <v>2nd</v>
      </c>
    </row>
    <row r="410" spans="2:6" x14ac:dyDescent="0.35">
      <c r="B410" t="str">
        <f ca="1"/>
        <v>Faunthorpe, Mr. Harry</v>
      </c>
      <c r="C410" t="str">
        <f ca="1"/>
        <v>no</v>
      </c>
      <c r="D410" t="str">
        <f ca="1"/>
        <v>male</v>
      </c>
      <c r="E410">
        <f ca="1"/>
        <v>40</v>
      </c>
      <c r="F410" t="str">
        <f ca="1"/>
        <v>2nd</v>
      </c>
    </row>
    <row r="411" spans="2:6" x14ac:dyDescent="0.35">
      <c r="B411" t="str">
        <f ca="1"/>
        <v>Faunthorpe, Mrs. Lizzie (Elizab</v>
      </c>
      <c r="C411" t="str">
        <f ca="1"/>
        <v>yes</v>
      </c>
      <c r="D411" t="str">
        <f ca="1"/>
        <v>female</v>
      </c>
      <c r="E411">
        <f ca="1"/>
        <v>29</v>
      </c>
      <c r="F411" t="str">
        <f ca="1"/>
        <v>2nd</v>
      </c>
    </row>
    <row r="412" spans="2:6" x14ac:dyDescent="0.35">
      <c r="B412" t="str">
        <f ca="1"/>
        <v>Fillbrook, Mr. Joseph Charles</v>
      </c>
      <c r="C412" t="str">
        <f ca="1"/>
        <v>no</v>
      </c>
      <c r="D412" t="str">
        <f ca="1"/>
        <v>male</v>
      </c>
      <c r="E412">
        <f ca="1"/>
        <v>18</v>
      </c>
      <c r="F412" t="str">
        <f ca="1"/>
        <v>2nd</v>
      </c>
    </row>
    <row r="413" spans="2:6" x14ac:dyDescent="0.35">
      <c r="B413" t="str">
        <f ca="1"/>
        <v>Fox, Mr. Stanley Hubert</v>
      </c>
      <c r="C413" t="str">
        <f ca="1"/>
        <v>no</v>
      </c>
      <c r="D413" t="str">
        <f ca="1"/>
        <v>male</v>
      </c>
      <c r="E413">
        <f ca="1"/>
        <v>36</v>
      </c>
      <c r="F413" t="str">
        <f ca="1"/>
        <v>2nd</v>
      </c>
    </row>
    <row r="414" spans="2:6" x14ac:dyDescent="0.35">
      <c r="B414" t="str">
        <f ca="1"/>
        <v>Frost, Mr. Anthony Wood Archie</v>
      </c>
      <c r="C414" t="str">
        <f ca="1"/>
        <v>no</v>
      </c>
      <c r="D414" t="str">
        <f ca="1"/>
        <v>male</v>
      </c>
      <c r="E414" t="e">
        <f ca="1"/>
        <v>#N/A</v>
      </c>
      <c r="F414" t="str">
        <f ca="1"/>
        <v>2nd</v>
      </c>
    </row>
    <row r="415" spans="2:6" x14ac:dyDescent="0.35">
      <c r="B415" t="str">
        <f ca="1"/>
        <v>Funk, Miss. Annie Clemmer</v>
      </c>
      <c r="C415" t="str">
        <f ca="1"/>
        <v>no</v>
      </c>
      <c r="D415" t="str">
        <f ca="1"/>
        <v>female</v>
      </c>
      <c r="E415">
        <f ca="1"/>
        <v>38</v>
      </c>
      <c r="F415" t="str">
        <f ca="1"/>
        <v>2nd</v>
      </c>
    </row>
    <row r="416" spans="2:6" x14ac:dyDescent="0.35">
      <c r="B416" t="str">
        <f ca="1"/>
        <v>Fynney, Mr. Joseph J</v>
      </c>
      <c r="C416" t="str">
        <f ca="1"/>
        <v>no</v>
      </c>
      <c r="D416" t="str">
        <f ca="1"/>
        <v>male</v>
      </c>
      <c r="E416">
        <f ca="1"/>
        <v>35</v>
      </c>
      <c r="F416" t="str">
        <f ca="1"/>
        <v>2nd</v>
      </c>
    </row>
    <row r="417" spans="2:6" x14ac:dyDescent="0.35">
      <c r="B417" t="str">
        <f ca="1"/>
        <v>Gale, Mr. Harry</v>
      </c>
      <c r="C417" t="str">
        <f ca="1"/>
        <v>no</v>
      </c>
      <c r="D417" t="str">
        <f ca="1"/>
        <v>male</v>
      </c>
      <c r="E417">
        <f ca="1"/>
        <v>38</v>
      </c>
      <c r="F417" t="str">
        <f ca="1"/>
        <v>2nd</v>
      </c>
    </row>
    <row r="418" spans="2:6" x14ac:dyDescent="0.35">
      <c r="B418" t="str">
        <f ca="1"/>
        <v>Gale, Mr. Shadrach</v>
      </c>
      <c r="C418" t="str">
        <f ca="1"/>
        <v>no</v>
      </c>
      <c r="D418" t="str">
        <f ca="1"/>
        <v>male</v>
      </c>
      <c r="E418">
        <f ca="1"/>
        <v>34</v>
      </c>
      <c r="F418" t="str">
        <f ca="1"/>
        <v>2nd</v>
      </c>
    </row>
    <row r="419" spans="2:6" x14ac:dyDescent="0.35">
      <c r="B419" t="str">
        <f ca="1"/>
        <v>Garside, Miss. Ethel</v>
      </c>
      <c r="C419" t="str">
        <f ca="1"/>
        <v>yes</v>
      </c>
      <c r="D419" t="str">
        <f ca="1"/>
        <v>female</v>
      </c>
      <c r="E419">
        <f ca="1"/>
        <v>34</v>
      </c>
      <c r="F419" t="str">
        <f ca="1"/>
        <v>2nd</v>
      </c>
    </row>
    <row r="420" spans="2:6" x14ac:dyDescent="0.35">
      <c r="B420" t="str">
        <f ca="1"/>
        <v>Gaskell, Mr. Alfred</v>
      </c>
      <c r="C420" t="str">
        <f ca="1"/>
        <v>no</v>
      </c>
      <c r="D420" t="str">
        <f ca="1"/>
        <v>male</v>
      </c>
      <c r="E420">
        <f ca="1"/>
        <v>16</v>
      </c>
      <c r="F420" t="str">
        <f ca="1"/>
        <v>2nd</v>
      </c>
    </row>
    <row r="421" spans="2:6" x14ac:dyDescent="0.35">
      <c r="B421" t="str">
        <f ca="1"/>
        <v>Gavey, Mr. Lawrence</v>
      </c>
      <c r="C421" t="str">
        <f ca="1"/>
        <v>no</v>
      </c>
      <c r="D421" t="str">
        <f ca="1"/>
        <v>male</v>
      </c>
      <c r="E421">
        <f ca="1"/>
        <v>26</v>
      </c>
      <c r="F421" t="str">
        <f ca="1"/>
        <v>2nd</v>
      </c>
    </row>
    <row r="422" spans="2:6" x14ac:dyDescent="0.35">
      <c r="B422" t="str">
        <f ca="1"/>
        <v>Gilbert, Mr. William</v>
      </c>
      <c r="C422" t="str">
        <f ca="1"/>
        <v>no</v>
      </c>
      <c r="D422" t="str">
        <f ca="1"/>
        <v>male</v>
      </c>
      <c r="E422">
        <f ca="1"/>
        <v>47</v>
      </c>
      <c r="F422" t="str">
        <f ca="1"/>
        <v>2nd</v>
      </c>
    </row>
    <row r="423" spans="2:6" x14ac:dyDescent="0.35">
      <c r="B423" t="str">
        <f ca="1"/>
        <v>Giles, Mr. Edgar</v>
      </c>
      <c r="C423" t="str">
        <f ca="1"/>
        <v>no</v>
      </c>
      <c r="D423" t="str">
        <f ca="1"/>
        <v>male</v>
      </c>
      <c r="E423">
        <f ca="1"/>
        <v>21</v>
      </c>
      <c r="F423" t="str">
        <f ca="1"/>
        <v>2nd</v>
      </c>
    </row>
    <row r="424" spans="2:6" x14ac:dyDescent="0.35">
      <c r="B424" t="str">
        <f ca="1"/>
        <v>Giles, Mr. Frederick Edward</v>
      </c>
      <c r="C424" t="str">
        <f ca="1"/>
        <v>no</v>
      </c>
      <c r="D424" t="str">
        <f ca="1"/>
        <v>male</v>
      </c>
      <c r="E424">
        <f ca="1"/>
        <v>21</v>
      </c>
      <c r="F424" t="str">
        <f ca="1"/>
        <v>2nd</v>
      </c>
    </row>
    <row r="425" spans="2:6" x14ac:dyDescent="0.35">
      <c r="B425" t="str">
        <f ca="1"/>
        <v>Giles, Mr. Ralph</v>
      </c>
      <c r="C425" t="str">
        <f ca="1"/>
        <v>no</v>
      </c>
      <c r="D425" t="str">
        <f ca="1"/>
        <v>male</v>
      </c>
      <c r="E425">
        <f ca="1"/>
        <v>24</v>
      </c>
      <c r="F425" t="str">
        <f ca="1"/>
        <v>2nd</v>
      </c>
    </row>
    <row r="426" spans="2:6" x14ac:dyDescent="0.35">
      <c r="B426" t="str">
        <f ca="1"/>
        <v>Gill, Mr. John William</v>
      </c>
      <c r="C426" t="str">
        <f ca="1"/>
        <v>no</v>
      </c>
      <c r="D426" t="str">
        <f ca="1"/>
        <v>male</v>
      </c>
      <c r="E426">
        <f ca="1"/>
        <v>24</v>
      </c>
      <c r="F426" t="str">
        <f ca="1"/>
        <v>2nd</v>
      </c>
    </row>
    <row r="427" spans="2:6" x14ac:dyDescent="0.35">
      <c r="B427" t="str">
        <f ca="1"/>
        <v>Gillespie, Mr. William Henry</v>
      </c>
      <c r="C427" t="str">
        <f ca="1"/>
        <v>no</v>
      </c>
      <c r="D427" t="str">
        <f ca="1"/>
        <v>male</v>
      </c>
      <c r="E427">
        <f ca="1"/>
        <v>34</v>
      </c>
      <c r="F427" t="str">
        <f ca="1"/>
        <v>2nd</v>
      </c>
    </row>
    <row r="428" spans="2:6" x14ac:dyDescent="0.35">
      <c r="B428" t="str">
        <f ca="1"/>
        <v>Givard, Mr. Hans Kristensen</v>
      </c>
      <c r="C428" t="str">
        <f ca="1"/>
        <v>no</v>
      </c>
      <c r="D428" t="str">
        <f ca="1"/>
        <v>male</v>
      </c>
      <c r="E428">
        <f ca="1"/>
        <v>30</v>
      </c>
      <c r="F428" t="str">
        <f ca="1"/>
        <v>2nd</v>
      </c>
    </row>
    <row r="429" spans="2:6" x14ac:dyDescent="0.35">
      <c r="B429" t="str">
        <f ca="1"/>
        <v>Greenberg, Mr. Samuel</v>
      </c>
      <c r="C429" t="str">
        <f ca="1"/>
        <v>no</v>
      </c>
      <c r="D429" t="str">
        <f ca="1"/>
        <v>male</v>
      </c>
      <c r="E429">
        <f ca="1"/>
        <v>52</v>
      </c>
      <c r="F429" t="str">
        <f ca="1"/>
        <v>2nd</v>
      </c>
    </row>
    <row r="430" spans="2:6" x14ac:dyDescent="0.35">
      <c r="B430" t="str">
        <f ca="1"/>
        <v>Hale, Mr. Reginald</v>
      </c>
      <c r="C430" t="str">
        <f ca="1"/>
        <v>no</v>
      </c>
      <c r="D430" t="str">
        <f ca="1"/>
        <v>male</v>
      </c>
      <c r="E430">
        <f ca="1"/>
        <v>30</v>
      </c>
      <c r="F430" t="str">
        <f ca="1"/>
        <v>2nd</v>
      </c>
    </row>
    <row r="431" spans="2:6" x14ac:dyDescent="0.35">
      <c r="B431" t="str">
        <f ca="1"/>
        <v>Hamalainen, Master. Viljo</v>
      </c>
      <c r="C431" t="str">
        <f ca="1"/>
        <v>yes</v>
      </c>
      <c r="D431" t="str">
        <f ca="1"/>
        <v>male</v>
      </c>
      <c r="E431">
        <f ca="1"/>
        <v>0.66670000600000001</v>
      </c>
      <c r="F431" t="str">
        <f ca="1"/>
        <v>2nd</v>
      </c>
    </row>
    <row r="432" spans="2:6" x14ac:dyDescent="0.35">
      <c r="B432" t="str">
        <f ca="1"/>
        <v>Hamalainen, Mrs. William (Anna)</v>
      </c>
      <c r="C432" t="str">
        <f ca="1"/>
        <v>yes</v>
      </c>
      <c r="D432" t="str">
        <f ca="1"/>
        <v>female</v>
      </c>
      <c r="E432">
        <f ca="1"/>
        <v>24</v>
      </c>
      <c r="F432" t="str">
        <f ca="1"/>
        <v>2nd</v>
      </c>
    </row>
    <row r="433" spans="2:6" x14ac:dyDescent="0.35">
      <c r="B433" t="str">
        <f ca="1"/>
        <v>Harbeck, Mr. William H</v>
      </c>
      <c r="C433" t="str">
        <f ca="1"/>
        <v>no</v>
      </c>
      <c r="D433" t="str">
        <f ca="1"/>
        <v>male</v>
      </c>
      <c r="E433">
        <f ca="1"/>
        <v>44</v>
      </c>
      <c r="F433" t="str">
        <f ca="1"/>
        <v>2nd</v>
      </c>
    </row>
    <row r="434" spans="2:6" x14ac:dyDescent="0.35">
      <c r="B434" t="str">
        <f ca="1"/>
        <v>Harper, Miss. Annie Jessie Nin</v>
      </c>
      <c r="C434" t="str">
        <f ca="1"/>
        <v>yes</v>
      </c>
      <c r="D434" t="str">
        <f ca="1"/>
        <v>female</v>
      </c>
      <c r="E434">
        <f ca="1"/>
        <v>6</v>
      </c>
      <c r="F434" t="str">
        <f ca="1"/>
        <v>2nd</v>
      </c>
    </row>
    <row r="435" spans="2:6" x14ac:dyDescent="0.35">
      <c r="B435" t="str">
        <f ca="1"/>
        <v>Harper, Rev. John</v>
      </c>
      <c r="C435" t="str">
        <f ca="1"/>
        <v>no</v>
      </c>
      <c r="D435" t="str">
        <f ca="1"/>
        <v>male</v>
      </c>
      <c r="E435">
        <f ca="1"/>
        <v>28</v>
      </c>
      <c r="F435" t="str">
        <f ca="1"/>
        <v>2nd</v>
      </c>
    </row>
    <row r="436" spans="2:6" x14ac:dyDescent="0.35">
      <c r="B436" t="str">
        <f ca="1"/>
        <v>Harris, Mr. George</v>
      </c>
      <c r="C436" t="str">
        <f ca="1"/>
        <v>yes</v>
      </c>
      <c r="D436" t="str">
        <f ca="1"/>
        <v>male</v>
      </c>
      <c r="E436">
        <f ca="1"/>
        <v>62</v>
      </c>
      <c r="F436" t="str">
        <f ca="1"/>
        <v>2nd</v>
      </c>
    </row>
    <row r="437" spans="2:6" x14ac:dyDescent="0.35">
      <c r="B437" t="str">
        <f ca="1"/>
        <v>Harris, Mr. Walter</v>
      </c>
      <c r="C437" t="str">
        <f ca="1"/>
        <v>no</v>
      </c>
      <c r="D437" t="str">
        <f ca="1"/>
        <v>male</v>
      </c>
      <c r="E437">
        <f ca="1"/>
        <v>30</v>
      </c>
      <c r="F437" t="str">
        <f ca="1"/>
        <v>2nd</v>
      </c>
    </row>
    <row r="438" spans="2:6" x14ac:dyDescent="0.35">
      <c r="B438" t="str">
        <f ca="1"/>
        <v>Hart, Miss. Eva Miriam</v>
      </c>
      <c r="C438" t="str">
        <f ca="1"/>
        <v>yes</v>
      </c>
      <c r="D438" t="str">
        <f ca="1"/>
        <v>female</v>
      </c>
      <c r="E438">
        <f ca="1"/>
        <v>7</v>
      </c>
      <c r="F438" t="str">
        <f ca="1"/>
        <v>2nd</v>
      </c>
    </row>
    <row r="439" spans="2:6" x14ac:dyDescent="0.35">
      <c r="B439" t="str">
        <f ca="1"/>
        <v>Hart, Mr. Benjamin</v>
      </c>
      <c r="C439" t="str">
        <f ca="1"/>
        <v>no</v>
      </c>
      <c r="D439" t="str">
        <f ca="1"/>
        <v>male</v>
      </c>
      <c r="E439">
        <f ca="1"/>
        <v>43</v>
      </c>
      <c r="F439" t="str">
        <f ca="1"/>
        <v>2nd</v>
      </c>
    </row>
    <row r="440" spans="2:6" x14ac:dyDescent="0.35">
      <c r="B440" t="str">
        <f ca="1"/>
        <v>Hart, Mrs. Benjamin (Esther Ada</v>
      </c>
      <c r="C440" t="str">
        <f ca="1"/>
        <v>yes</v>
      </c>
      <c r="D440" t="str">
        <f ca="1"/>
        <v>female</v>
      </c>
      <c r="E440">
        <f ca="1"/>
        <v>45</v>
      </c>
      <c r="F440" t="str">
        <f ca="1"/>
        <v>2nd</v>
      </c>
    </row>
    <row r="441" spans="2:6" x14ac:dyDescent="0.35">
      <c r="B441" t="str">
        <f ca="1"/>
        <v>Herman, Miss. Alice</v>
      </c>
      <c r="C441" t="str">
        <f ca="1"/>
        <v>yes</v>
      </c>
      <c r="D441" t="str">
        <f ca="1"/>
        <v>female</v>
      </c>
      <c r="E441">
        <f ca="1"/>
        <v>24</v>
      </c>
      <c r="F441" t="str">
        <f ca="1"/>
        <v>2nd</v>
      </c>
    </row>
    <row r="442" spans="2:6" x14ac:dyDescent="0.35">
      <c r="B442" t="str">
        <f ca="1"/>
        <v>Herman, Miss. Kate</v>
      </c>
      <c r="C442" t="str">
        <f ca="1"/>
        <v>yes</v>
      </c>
      <c r="D442" t="str">
        <f ca="1"/>
        <v>female</v>
      </c>
      <c r="E442">
        <f ca="1"/>
        <v>24</v>
      </c>
      <c r="F442" t="str">
        <f ca="1"/>
        <v>2nd</v>
      </c>
    </row>
    <row r="443" spans="2:6" x14ac:dyDescent="0.35">
      <c r="B443" t="str">
        <f ca="1"/>
        <v>Herman, Mr. Samuel</v>
      </c>
      <c r="C443" t="str">
        <f ca="1"/>
        <v>no</v>
      </c>
      <c r="D443" t="str">
        <f ca="1"/>
        <v>male</v>
      </c>
      <c r="E443">
        <f ca="1"/>
        <v>49</v>
      </c>
      <c r="F443" t="str">
        <f ca="1"/>
        <v>2nd</v>
      </c>
    </row>
    <row r="444" spans="2:6" x14ac:dyDescent="0.35">
      <c r="B444" t="str">
        <f ca="1"/>
        <v>Herman, Mrs. Samuel (Jane Laver</v>
      </c>
      <c r="C444" t="str">
        <f ca="1"/>
        <v>yes</v>
      </c>
      <c r="D444" t="str">
        <f ca="1"/>
        <v>female</v>
      </c>
      <c r="E444">
        <f ca="1"/>
        <v>48</v>
      </c>
      <c r="F444" t="str">
        <f ca="1"/>
        <v>2nd</v>
      </c>
    </row>
    <row r="445" spans="2:6" x14ac:dyDescent="0.35">
      <c r="B445" t="str">
        <f ca="1"/>
        <v>Hewlett, Mrs. (Mary D Kingcome)</v>
      </c>
      <c r="C445" t="str">
        <f ca="1"/>
        <v>yes</v>
      </c>
      <c r="D445" t="str">
        <f ca="1"/>
        <v>female</v>
      </c>
      <c r="E445">
        <f ca="1"/>
        <v>55</v>
      </c>
      <c r="F445" t="str">
        <f ca="1"/>
        <v>2nd</v>
      </c>
    </row>
    <row r="446" spans="2:6" x14ac:dyDescent="0.35">
      <c r="B446" t="str">
        <f ca="1"/>
        <v>Hickman, Mr. Leonard Mark</v>
      </c>
      <c r="C446" t="str">
        <f ca="1"/>
        <v>no</v>
      </c>
      <c r="D446" t="str">
        <f ca="1"/>
        <v>male</v>
      </c>
      <c r="E446">
        <f ca="1"/>
        <v>24</v>
      </c>
      <c r="F446" t="str">
        <f ca="1"/>
        <v>2nd</v>
      </c>
    </row>
    <row r="447" spans="2:6" x14ac:dyDescent="0.35">
      <c r="B447" t="str">
        <f ca="1"/>
        <v>Hickman, Mr. Lewis</v>
      </c>
      <c r="C447" t="str">
        <f ca="1"/>
        <v>no</v>
      </c>
      <c r="D447" t="str">
        <f ca="1"/>
        <v>male</v>
      </c>
      <c r="E447">
        <f ca="1"/>
        <v>32</v>
      </c>
      <c r="F447" t="str">
        <f ca="1"/>
        <v>2nd</v>
      </c>
    </row>
    <row r="448" spans="2:6" x14ac:dyDescent="0.35">
      <c r="B448" t="str">
        <f ca="1"/>
        <v>Hickman, Mr. Stanley George</v>
      </c>
      <c r="C448" t="str">
        <f ca="1"/>
        <v>no</v>
      </c>
      <c r="D448" t="str">
        <f ca="1"/>
        <v>male</v>
      </c>
      <c r="E448">
        <f ca="1"/>
        <v>21</v>
      </c>
      <c r="F448" t="str">
        <f ca="1"/>
        <v>2nd</v>
      </c>
    </row>
    <row r="449" spans="2:6" x14ac:dyDescent="0.35">
      <c r="B449" t="str">
        <f ca="1"/>
        <v>Hiltunen, Miss. Marta</v>
      </c>
      <c r="C449" t="str">
        <f ca="1"/>
        <v>no</v>
      </c>
      <c r="D449" t="str">
        <f ca="1"/>
        <v>female</v>
      </c>
      <c r="E449">
        <f ca="1"/>
        <v>18</v>
      </c>
      <c r="F449" t="str">
        <f ca="1"/>
        <v>2nd</v>
      </c>
    </row>
    <row r="450" spans="2:6" x14ac:dyDescent="0.35">
      <c r="B450" t="str">
        <f ca="1"/>
        <v>Hocking, Miss. Ellen Nellie</v>
      </c>
      <c r="C450" t="str">
        <f ca="1"/>
        <v>yes</v>
      </c>
      <c r="D450" t="str">
        <f ca="1"/>
        <v>female</v>
      </c>
      <c r="E450">
        <f ca="1"/>
        <v>20</v>
      </c>
      <c r="F450" t="str">
        <f ca="1"/>
        <v>2nd</v>
      </c>
    </row>
    <row r="451" spans="2:6" x14ac:dyDescent="0.35">
      <c r="B451" t="str">
        <f ca="1"/>
        <v>Hocking, Mr. Richard George</v>
      </c>
      <c r="C451" t="str">
        <f ca="1"/>
        <v>no</v>
      </c>
      <c r="D451" t="str">
        <f ca="1"/>
        <v>male</v>
      </c>
      <c r="E451">
        <f ca="1"/>
        <v>23</v>
      </c>
      <c r="F451" t="str">
        <f ca="1"/>
        <v>2nd</v>
      </c>
    </row>
    <row r="452" spans="2:6" x14ac:dyDescent="0.35">
      <c r="B452" t="str">
        <f ca="1"/>
        <v>Hocking, Mr. Samuel James Metca</v>
      </c>
      <c r="C452" t="str">
        <f ca="1"/>
        <v>no</v>
      </c>
      <c r="D452" t="str">
        <f ca="1"/>
        <v>male</v>
      </c>
      <c r="E452">
        <f ca="1"/>
        <v>36</v>
      </c>
      <c r="F452" t="str">
        <f ca="1"/>
        <v>2nd</v>
      </c>
    </row>
    <row r="453" spans="2:6" x14ac:dyDescent="0.35">
      <c r="B453" t="str">
        <f ca="1"/>
        <v>Hocking, Mrs. Elizabeth (Eliza</v>
      </c>
      <c r="C453" t="str">
        <f ca="1"/>
        <v>yes</v>
      </c>
      <c r="D453" t="str">
        <f ca="1"/>
        <v>female</v>
      </c>
      <c r="E453">
        <f ca="1"/>
        <v>54</v>
      </c>
      <c r="F453" t="str">
        <f ca="1"/>
        <v>2nd</v>
      </c>
    </row>
    <row r="454" spans="2:6" x14ac:dyDescent="0.35">
      <c r="B454" t="str">
        <f ca="1"/>
        <v>Hodges, Mr. Henry Price</v>
      </c>
      <c r="C454" t="str">
        <f ca="1"/>
        <v>no</v>
      </c>
      <c r="D454" t="str">
        <f ca="1"/>
        <v>male</v>
      </c>
      <c r="E454">
        <f ca="1"/>
        <v>50</v>
      </c>
      <c r="F454" t="str">
        <f ca="1"/>
        <v>2nd</v>
      </c>
    </row>
    <row r="455" spans="2:6" x14ac:dyDescent="0.35">
      <c r="B455" t="str">
        <f ca="1"/>
        <v>Hold, Mr. Stephen</v>
      </c>
      <c r="C455" t="str">
        <f ca="1"/>
        <v>no</v>
      </c>
      <c r="D455" t="str">
        <f ca="1"/>
        <v>male</v>
      </c>
      <c r="E455">
        <f ca="1"/>
        <v>44</v>
      </c>
      <c r="F455" t="str">
        <f ca="1"/>
        <v>2nd</v>
      </c>
    </row>
    <row r="456" spans="2:6" x14ac:dyDescent="0.35">
      <c r="B456" t="str">
        <f ca="1"/>
        <v>Hold, Mrs. Stephen (Annie Marga</v>
      </c>
      <c r="C456" t="str">
        <f ca="1"/>
        <v>yes</v>
      </c>
      <c r="D456" t="str">
        <f ca="1"/>
        <v>female</v>
      </c>
      <c r="E456">
        <f ca="1"/>
        <v>29</v>
      </c>
      <c r="F456" t="str">
        <f ca="1"/>
        <v>2nd</v>
      </c>
    </row>
    <row r="457" spans="2:6" x14ac:dyDescent="0.35">
      <c r="B457" t="str">
        <f ca="1"/>
        <v>Hood, Mr. Ambrose Jr</v>
      </c>
      <c r="C457" t="str">
        <f ca="1"/>
        <v>no</v>
      </c>
      <c r="D457" t="str">
        <f ca="1"/>
        <v>male</v>
      </c>
      <c r="E457">
        <f ca="1"/>
        <v>21</v>
      </c>
      <c r="F457" t="str">
        <f ca="1"/>
        <v>2nd</v>
      </c>
    </row>
    <row r="458" spans="2:6" x14ac:dyDescent="0.35">
      <c r="B458" t="str">
        <f ca="1"/>
        <v>Hosono, Mr. Masabumi</v>
      </c>
      <c r="C458" t="str">
        <f ca="1"/>
        <v>yes</v>
      </c>
      <c r="D458" t="str">
        <f ca="1"/>
        <v>male</v>
      </c>
      <c r="E458">
        <f ca="1"/>
        <v>42</v>
      </c>
      <c r="F458" t="str">
        <f ca="1"/>
        <v>2nd</v>
      </c>
    </row>
    <row r="459" spans="2:6" x14ac:dyDescent="0.35">
      <c r="B459" t="str">
        <f ca="1"/>
        <v>Howard, Mr. Benjamin</v>
      </c>
      <c r="C459" t="str">
        <f ca="1"/>
        <v>no</v>
      </c>
      <c r="D459" t="str">
        <f ca="1"/>
        <v>male</v>
      </c>
      <c r="E459">
        <f ca="1"/>
        <v>63</v>
      </c>
      <c r="F459" t="str">
        <f ca="1"/>
        <v>2nd</v>
      </c>
    </row>
    <row r="460" spans="2:6" x14ac:dyDescent="0.35">
      <c r="B460" t="str">
        <f ca="1"/>
        <v>Howard, Mrs. Benjamin (Ellen Tr</v>
      </c>
      <c r="C460" t="str">
        <f ca="1"/>
        <v>no</v>
      </c>
      <c r="D460" t="str">
        <f ca="1"/>
        <v>female</v>
      </c>
      <c r="E460">
        <f ca="1"/>
        <v>60</v>
      </c>
      <c r="F460" t="str">
        <f ca="1"/>
        <v>2nd</v>
      </c>
    </row>
    <row r="461" spans="2:6" x14ac:dyDescent="0.35">
      <c r="B461" t="str">
        <f ca="1"/>
        <v>Hunt, Mr. George Henry</v>
      </c>
      <c r="C461" t="str">
        <f ca="1"/>
        <v>no</v>
      </c>
      <c r="D461" t="str">
        <f ca="1"/>
        <v>male</v>
      </c>
      <c r="E461">
        <f ca="1"/>
        <v>33</v>
      </c>
      <c r="F461" t="str">
        <f ca="1"/>
        <v>2nd</v>
      </c>
    </row>
    <row r="462" spans="2:6" x14ac:dyDescent="0.35">
      <c r="B462" t="str">
        <f ca="1"/>
        <v>Ilett, Miss. Bertha</v>
      </c>
      <c r="C462" t="str">
        <f ca="1"/>
        <v>yes</v>
      </c>
      <c r="D462" t="str">
        <f ca="1"/>
        <v>female</v>
      </c>
      <c r="E462">
        <f ca="1"/>
        <v>17</v>
      </c>
      <c r="F462" t="str">
        <f ca="1"/>
        <v>2nd</v>
      </c>
    </row>
    <row r="463" spans="2:6" x14ac:dyDescent="0.35">
      <c r="B463" t="str">
        <f ca="1"/>
        <v>Jacobsohn, Mr. Sidney Samuel</v>
      </c>
      <c r="C463" t="str">
        <f ca="1"/>
        <v>no</v>
      </c>
      <c r="D463" t="str">
        <f ca="1"/>
        <v>male</v>
      </c>
      <c r="E463">
        <f ca="1"/>
        <v>42</v>
      </c>
      <c r="F463" t="str">
        <f ca="1"/>
        <v>2nd</v>
      </c>
    </row>
    <row r="464" spans="2:6" x14ac:dyDescent="0.35">
      <c r="B464" t="str">
        <f ca="1"/>
        <v>Jacobsohn, Mrs. Sidney Samuel (</v>
      </c>
      <c r="C464" t="str">
        <f ca="1"/>
        <v>yes</v>
      </c>
      <c r="D464" t="str">
        <f ca="1"/>
        <v>female</v>
      </c>
      <c r="E464">
        <f ca="1"/>
        <v>24</v>
      </c>
      <c r="F464" t="str">
        <f ca="1"/>
        <v>2nd</v>
      </c>
    </row>
    <row r="465" spans="2:6" x14ac:dyDescent="0.35">
      <c r="B465" t="str">
        <f ca="1"/>
        <v>Jarvis, Mr. John Denzil</v>
      </c>
      <c r="C465" t="str">
        <f ca="1"/>
        <v>no</v>
      </c>
      <c r="D465" t="str">
        <f ca="1"/>
        <v>male</v>
      </c>
      <c r="E465">
        <f ca="1"/>
        <v>47</v>
      </c>
      <c r="F465" t="str">
        <f ca="1"/>
        <v>2nd</v>
      </c>
    </row>
    <row r="466" spans="2:6" x14ac:dyDescent="0.35">
      <c r="B466" t="str">
        <f ca="1"/>
        <v>Jefferys, Mr. Clifford Thomas</v>
      </c>
      <c r="C466" t="str">
        <f ca="1"/>
        <v>no</v>
      </c>
      <c r="D466" t="str">
        <f ca="1"/>
        <v>male</v>
      </c>
      <c r="E466">
        <f ca="1"/>
        <v>24</v>
      </c>
      <c r="F466" t="str">
        <f ca="1"/>
        <v>2nd</v>
      </c>
    </row>
    <row r="467" spans="2:6" x14ac:dyDescent="0.35">
      <c r="B467" t="str">
        <f ca="1"/>
        <v>Jefferys, Mr. Ernest Wilfred</v>
      </c>
      <c r="C467" t="str">
        <f ca="1"/>
        <v>no</v>
      </c>
      <c r="D467" t="str">
        <f ca="1"/>
        <v>male</v>
      </c>
      <c r="E467">
        <f ca="1"/>
        <v>22</v>
      </c>
      <c r="F467" t="str">
        <f ca="1"/>
        <v>2nd</v>
      </c>
    </row>
    <row r="468" spans="2:6" x14ac:dyDescent="0.35">
      <c r="B468" t="str">
        <f ca="1"/>
        <v>Jenkin, Mr. Stephen Curnow</v>
      </c>
      <c r="C468" t="str">
        <f ca="1"/>
        <v>no</v>
      </c>
      <c r="D468" t="str">
        <f ca="1"/>
        <v>male</v>
      </c>
      <c r="E468">
        <f ca="1"/>
        <v>32</v>
      </c>
      <c r="F468" t="str">
        <f ca="1"/>
        <v>2nd</v>
      </c>
    </row>
    <row r="469" spans="2:6" x14ac:dyDescent="0.35">
      <c r="B469" t="str">
        <f ca="1"/>
        <v>Jerwan, Mrs. Amin S (Marie Mart</v>
      </c>
      <c r="C469" t="str">
        <f ca="1"/>
        <v>yes</v>
      </c>
      <c r="D469" t="str">
        <f ca="1"/>
        <v>female</v>
      </c>
      <c r="E469">
        <f ca="1"/>
        <v>23</v>
      </c>
      <c r="F469" t="str">
        <f ca="1"/>
        <v>2nd</v>
      </c>
    </row>
    <row r="470" spans="2:6" x14ac:dyDescent="0.35">
      <c r="B470" t="str">
        <f ca="1"/>
        <v>Kantor, Mr. Sinai</v>
      </c>
      <c r="C470" t="str">
        <f ca="1"/>
        <v>no</v>
      </c>
      <c r="D470" t="str">
        <f ca="1"/>
        <v>male</v>
      </c>
      <c r="E470">
        <f ca="1"/>
        <v>34</v>
      </c>
      <c r="F470" t="str">
        <f ca="1"/>
        <v>2nd</v>
      </c>
    </row>
    <row r="471" spans="2:6" x14ac:dyDescent="0.35">
      <c r="B471" t="str">
        <f ca="1"/>
        <v>Kantor, Mrs. Sinai (Miriam Ster</v>
      </c>
      <c r="C471" t="str">
        <f ca="1"/>
        <v>yes</v>
      </c>
      <c r="D471" t="str">
        <f ca="1"/>
        <v>female</v>
      </c>
      <c r="E471">
        <f ca="1"/>
        <v>24</v>
      </c>
      <c r="F471" t="str">
        <f ca="1"/>
        <v>2nd</v>
      </c>
    </row>
    <row r="472" spans="2:6" x14ac:dyDescent="0.35">
      <c r="B472" t="str">
        <f ca="1"/>
        <v>Karnes, Mrs. J Frank (Claire Be</v>
      </c>
      <c r="C472" t="str">
        <f ca="1"/>
        <v>no</v>
      </c>
      <c r="D472" t="str">
        <f ca="1"/>
        <v>female</v>
      </c>
      <c r="E472">
        <f ca="1"/>
        <v>22</v>
      </c>
      <c r="F472" t="str">
        <f ca="1"/>
        <v>2nd</v>
      </c>
    </row>
    <row r="473" spans="2:6" x14ac:dyDescent="0.35">
      <c r="B473" t="str">
        <f ca="1"/>
        <v>Keane, Miss. Nora A</v>
      </c>
      <c r="C473" t="str">
        <f ca="1"/>
        <v>yes</v>
      </c>
      <c r="D473" t="str">
        <f ca="1"/>
        <v>female</v>
      </c>
      <c r="E473" t="e">
        <f ca="1"/>
        <v>#N/A</v>
      </c>
      <c r="F473" t="str">
        <f ca="1"/>
        <v>2nd</v>
      </c>
    </row>
    <row r="474" spans="2:6" x14ac:dyDescent="0.35">
      <c r="B474" t="str">
        <f ca="1"/>
        <v>Keane, Mr. Daniel</v>
      </c>
      <c r="C474" t="str">
        <f ca="1"/>
        <v>no</v>
      </c>
      <c r="D474" t="str">
        <f ca="1"/>
        <v>male</v>
      </c>
      <c r="E474">
        <f ca="1"/>
        <v>35</v>
      </c>
      <c r="F474" t="str">
        <f ca="1"/>
        <v>2nd</v>
      </c>
    </row>
    <row r="475" spans="2:6" x14ac:dyDescent="0.35">
      <c r="B475" t="str">
        <f ca="1"/>
        <v>Kelly, Mrs. Florence Fannie</v>
      </c>
      <c r="C475" t="str">
        <f ca="1"/>
        <v>yes</v>
      </c>
      <c r="D475" t="str">
        <f ca="1"/>
        <v>female</v>
      </c>
      <c r="E475">
        <f ca="1"/>
        <v>45</v>
      </c>
      <c r="F475" t="str">
        <f ca="1"/>
        <v>2nd</v>
      </c>
    </row>
    <row r="476" spans="2:6" x14ac:dyDescent="0.35">
      <c r="B476" t="str">
        <f ca="1"/>
        <v>Kirkland, Rev. Charles Leonard</v>
      </c>
      <c r="C476" t="str">
        <f ca="1"/>
        <v>no</v>
      </c>
      <c r="D476" t="str">
        <f ca="1"/>
        <v>male</v>
      </c>
      <c r="E476">
        <f ca="1"/>
        <v>57</v>
      </c>
      <c r="F476" t="str">
        <f ca="1"/>
        <v>2nd</v>
      </c>
    </row>
    <row r="477" spans="2:6" x14ac:dyDescent="0.35">
      <c r="B477" t="str">
        <f ca="1"/>
        <v>Knight, Mr. Robert J</v>
      </c>
      <c r="C477" t="str">
        <f ca="1"/>
        <v>no</v>
      </c>
      <c r="D477" t="str">
        <f ca="1"/>
        <v>male</v>
      </c>
      <c r="E477" t="e">
        <f ca="1"/>
        <v>#N/A</v>
      </c>
      <c r="F477" t="str">
        <f ca="1"/>
        <v>2nd</v>
      </c>
    </row>
    <row r="478" spans="2:6" x14ac:dyDescent="0.35">
      <c r="B478" t="str">
        <f ca="1"/>
        <v>Kvillner, Mr. Johan Henrik Joha</v>
      </c>
      <c r="C478" t="str">
        <f ca="1"/>
        <v>no</v>
      </c>
      <c r="D478" t="str">
        <f ca="1"/>
        <v>male</v>
      </c>
      <c r="E478">
        <f ca="1"/>
        <v>31</v>
      </c>
      <c r="F478" t="str">
        <f ca="1"/>
        <v>2nd</v>
      </c>
    </row>
    <row r="479" spans="2:6" x14ac:dyDescent="0.35">
      <c r="B479" t="str">
        <f ca="1"/>
        <v>Lahtinen, Mrs. William (Anna Sy</v>
      </c>
      <c r="C479" t="str">
        <f ca="1"/>
        <v>no</v>
      </c>
      <c r="D479" t="str">
        <f ca="1"/>
        <v>female</v>
      </c>
      <c r="E479">
        <f ca="1"/>
        <v>26</v>
      </c>
      <c r="F479" t="str">
        <f ca="1"/>
        <v>2nd</v>
      </c>
    </row>
    <row r="480" spans="2:6" x14ac:dyDescent="0.35">
      <c r="B480" t="str">
        <f ca="1"/>
        <v>Lahtinen, Rev. William</v>
      </c>
      <c r="C480" t="str">
        <f ca="1"/>
        <v>no</v>
      </c>
      <c r="D480" t="str">
        <f ca="1"/>
        <v>male</v>
      </c>
      <c r="E480">
        <f ca="1"/>
        <v>30</v>
      </c>
      <c r="F480" t="str">
        <f ca="1"/>
        <v>2nd</v>
      </c>
    </row>
    <row r="481" spans="2:6" x14ac:dyDescent="0.35">
      <c r="B481" t="str">
        <f ca="1"/>
        <v>Lamb, Mr. John Joseph</v>
      </c>
      <c r="C481" t="str">
        <f ca="1"/>
        <v>no</v>
      </c>
      <c r="D481" t="str">
        <f ca="1"/>
        <v>male</v>
      </c>
      <c r="E481" t="e">
        <f ca="1"/>
        <v>#N/A</v>
      </c>
      <c r="F481" t="str">
        <f ca="1"/>
        <v>2nd</v>
      </c>
    </row>
    <row r="482" spans="2:6" x14ac:dyDescent="0.35">
      <c r="B482" t="str">
        <f ca="1"/>
        <v>Laroche, Miss. Louise</v>
      </c>
      <c r="C482" t="str">
        <f ca="1"/>
        <v>yes</v>
      </c>
      <c r="D482" t="str">
        <f ca="1"/>
        <v>female</v>
      </c>
      <c r="E482">
        <f ca="1"/>
        <v>1</v>
      </c>
      <c r="F482" t="str">
        <f ca="1"/>
        <v>2nd</v>
      </c>
    </row>
    <row r="483" spans="2:6" x14ac:dyDescent="0.35">
      <c r="B483" t="str">
        <f ca="1"/>
        <v>Laroche, Miss. Simonne Marie An</v>
      </c>
      <c r="C483" t="str">
        <f ca="1"/>
        <v>yes</v>
      </c>
      <c r="D483" t="str">
        <f ca="1"/>
        <v>female</v>
      </c>
      <c r="E483">
        <f ca="1"/>
        <v>3</v>
      </c>
      <c r="F483" t="str">
        <f ca="1"/>
        <v>2nd</v>
      </c>
    </row>
    <row r="484" spans="2:6" x14ac:dyDescent="0.35">
      <c r="B484" t="str">
        <f ca="1"/>
        <v>Laroche, Mr. Joseph Philippe Le</v>
      </c>
      <c r="C484" t="str">
        <f ca="1"/>
        <v>no</v>
      </c>
      <c r="D484" t="str">
        <f ca="1"/>
        <v>male</v>
      </c>
      <c r="E484">
        <f ca="1"/>
        <v>25</v>
      </c>
      <c r="F484" t="str">
        <f ca="1"/>
        <v>2nd</v>
      </c>
    </row>
    <row r="485" spans="2:6" x14ac:dyDescent="0.35">
      <c r="B485" t="str">
        <f ca="1"/>
        <v>Laroche, Mrs. Joseph (Juliette</v>
      </c>
      <c r="C485" t="str">
        <f ca="1"/>
        <v>yes</v>
      </c>
      <c r="D485" t="str">
        <f ca="1"/>
        <v>female</v>
      </c>
      <c r="E485">
        <f ca="1"/>
        <v>22</v>
      </c>
      <c r="F485" t="str">
        <f ca="1"/>
        <v>2nd</v>
      </c>
    </row>
    <row r="486" spans="2:6" x14ac:dyDescent="0.35">
      <c r="B486" t="str">
        <f ca="1"/>
        <v>Lehmann, Miss. Bertha</v>
      </c>
      <c r="C486" t="str">
        <f ca="1"/>
        <v>yes</v>
      </c>
      <c r="D486" t="str">
        <f ca="1"/>
        <v>female</v>
      </c>
      <c r="E486">
        <f ca="1"/>
        <v>17</v>
      </c>
      <c r="F486" t="str">
        <f ca="1"/>
        <v>2nd</v>
      </c>
    </row>
    <row r="487" spans="2:6" x14ac:dyDescent="0.35">
      <c r="B487" t="str">
        <f ca="1"/>
        <v>Leitch, Miss. Jessie Wills</v>
      </c>
      <c r="C487" t="str">
        <f ca="1"/>
        <v>yes</v>
      </c>
      <c r="D487" t="str">
        <f ca="1"/>
        <v>female</v>
      </c>
      <c r="E487" t="e">
        <f ca="1"/>
        <v>#N/A</v>
      </c>
      <c r="F487" t="str">
        <f ca="1"/>
        <v>2nd</v>
      </c>
    </row>
    <row r="488" spans="2:6" x14ac:dyDescent="0.35">
      <c r="B488" t="str">
        <f ca="1"/>
        <v>Lemore, Mrs. (Amelia Milley)</v>
      </c>
      <c r="C488" t="str">
        <f ca="1"/>
        <v>yes</v>
      </c>
      <c r="D488" t="str">
        <f ca="1"/>
        <v>female</v>
      </c>
      <c r="E488">
        <f ca="1"/>
        <v>34</v>
      </c>
      <c r="F488" t="str">
        <f ca="1"/>
        <v>2nd</v>
      </c>
    </row>
    <row r="489" spans="2:6" x14ac:dyDescent="0.35">
      <c r="B489" t="str">
        <f ca="1"/>
        <v>Levy, Mr. Rene Jacques</v>
      </c>
      <c r="C489" t="str">
        <f ca="1"/>
        <v>no</v>
      </c>
      <c r="D489" t="str">
        <f ca="1"/>
        <v>male</v>
      </c>
      <c r="E489">
        <f ca="1"/>
        <v>36</v>
      </c>
      <c r="F489" t="str">
        <f ca="1"/>
        <v>2nd</v>
      </c>
    </row>
    <row r="490" spans="2:6" x14ac:dyDescent="0.35">
      <c r="B490" t="str">
        <f ca="1"/>
        <v>Leyson, Mr. Robert William Norm</v>
      </c>
      <c r="C490" t="str">
        <f ca="1"/>
        <v>no</v>
      </c>
      <c r="D490" t="str">
        <f ca="1"/>
        <v>male</v>
      </c>
      <c r="E490">
        <f ca="1"/>
        <v>24</v>
      </c>
      <c r="F490" t="str">
        <f ca="1"/>
        <v>2nd</v>
      </c>
    </row>
    <row r="491" spans="2:6" x14ac:dyDescent="0.35">
      <c r="B491" t="str">
        <f ca="1"/>
        <v>Lingane, Mr. John</v>
      </c>
      <c r="C491" t="str">
        <f ca="1"/>
        <v>no</v>
      </c>
      <c r="D491" t="str">
        <f ca="1"/>
        <v>male</v>
      </c>
      <c r="E491">
        <f ca="1"/>
        <v>61</v>
      </c>
      <c r="F491" t="str">
        <f ca="1"/>
        <v>2nd</v>
      </c>
    </row>
    <row r="492" spans="2:6" x14ac:dyDescent="0.35">
      <c r="B492" t="str">
        <f ca="1"/>
        <v>Louch, Mr. Charles Alexander</v>
      </c>
      <c r="C492" t="str">
        <f ca="1"/>
        <v>no</v>
      </c>
      <c r="D492" t="str">
        <f ca="1"/>
        <v>male</v>
      </c>
      <c r="E492">
        <f ca="1"/>
        <v>50</v>
      </c>
      <c r="F492" t="str">
        <f ca="1"/>
        <v>2nd</v>
      </c>
    </row>
    <row r="493" spans="2:6" x14ac:dyDescent="0.35">
      <c r="B493" t="str">
        <f ca="1"/>
        <v>Louch, Mrs. Charles Alexander (</v>
      </c>
      <c r="C493" t="str">
        <f ca="1"/>
        <v>yes</v>
      </c>
      <c r="D493" t="str">
        <f ca="1"/>
        <v>female</v>
      </c>
      <c r="E493">
        <f ca="1"/>
        <v>42</v>
      </c>
      <c r="F493" t="str">
        <f ca="1"/>
        <v>2nd</v>
      </c>
    </row>
    <row r="494" spans="2:6" x14ac:dyDescent="0.35">
      <c r="B494" t="str">
        <f ca="1"/>
        <v>Mack, Mrs. (Mary)</v>
      </c>
      <c r="C494" t="str">
        <f ca="1"/>
        <v>no</v>
      </c>
      <c r="D494" t="str">
        <f ca="1"/>
        <v>female</v>
      </c>
      <c r="E494">
        <f ca="1"/>
        <v>57</v>
      </c>
      <c r="F494" t="str">
        <f ca="1"/>
        <v>2nd</v>
      </c>
    </row>
    <row r="495" spans="2:6" x14ac:dyDescent="0.35">
      <c r="B495" t="str">
        <f ca="1"/>
        <v>Malachard, Mr. Noel</v>
      </c>
      <c r="C495" t="str">
        <f ca="1"/>
        <v>no</v>
      </c>
      <c r="D495" t="str">
        <f ca="1"/>
        <v>male</v>
      </c>
      <c r="E495" t="e">
        <f ca="1"/>
        <v>#N/A</v>
      </c>
      <c r="F495" t="str">
        <f ca="1"/>
        <v>2nd</v>
      </c>
    </row>
    <row r="496" spans="2:6" x14ac:dyDescent="0.35">
      <c r="B496" t="str">
        <f ca="1"/>
        <v>Mallet, Master. Andre</v>
      </c>
      <c r="C496" t="str">
        <f ca="1"/>
        <v>yes</v>
      </c>
      <c r="D496" t="str">
        <f ca="1"/>
        <v>male</v>
      </c>
      <c r="E496">
        <f ca="1"/>
        <v>1</v>
      </c>
      <c r="F496" t="str">
        <f ca="1"/>
        <v>2nd</v>
      </c>
    </row>
    <row r="497" spans="2:6" x14ac:dyDescent="0.35">
      <c r="B497" t="str">
        <f ca="1"/>
        <v>Mallet, Mr. Albert</v>
      </c>
      <c r="C497" t="str">
        <f ca="1"/>
        <v>no</v>
      </c>
      <c r="D497" t="str">
        <f ca="1"/>
        <v>male</v>
      </c>
      <c r="E497">
        <f ca="1"/>
        <v>31</v>
      </c>
      <c r="F497" t="str">
        <f ca="1"/>
        <v>2nd</v>
      </c>
    </row>
    <row r="498" spans="2:6" x14ac:dyDescent="0.35">
      <c r="B498" t="str">
        <f ca="1"/>
        <v>Mallet, Mrs. Albert (Antoinette</v>
      </c>
      <c r="C498" t="str">
        <f ca="1"/>
        <v>yes</v>
      </c>
      <c r="D498" t="str">
        <f ca="1"/>
        <v>female</v>
      </c>
      <c r="E498">
        <f ca="1"/>
        <v>24</v>
      </c>
      <c r="F498" t="str">
        <f ca="1"/>
        <v>2nd</v>
      </c>
    </row>
    <row r="499" spans="2:6" x14ac:dyDescent="0.35">
      <c r="B499" t="str">
        <f ca="1"/>
        <v>Mangiavacchi, Mr. Serafino Emil</v>
      </c>
      <c r="C499" t="str">
        <f ca="1"/>
        <v>no</v>
      </c>
      <c r="D499" t="str">
        <f ca="1"/>
        <v>male</v>
      </c>
      <c r="E499" t="e">
        <f ca="1"/>
        <v>#N/A</v>
      </c>
      <c r="F499" t="str">
        <f ca="1"/>
        <v>2nd</v>
      </c>
    </row>
    <row r="500" spans="2:6" x14ac:dyDescent="0.35">
      <c r="B500" t="str">
        <f ca="1"/>
        <v>Matthews, Mr. William John</v>
      </c>
      <c r="C500" t="str">
        <f ca="1"/>
        <v>no</v>
      </c>
      <c r="D500" t="str">
        <f ca="1"/>
        <v>male</v>
      </c>
      <c r="E500">
        <f ca="1"/>
        <v>30</v>
      </c>
      <c r="F500" t="str">
        <f ca="1"/>
        <v>2nd</v>
      </c>
    </row>
    <row r="501" spans="2:6" x14ac:dyDescent="0.35">
      <c r="B501" t="str">
        <f ca="1"/>
        <v>Maybery, Mr. Frank Hubert</v>
      </c>
      <c r="C501" t="str">
        <f ca="1"/>
        <v>no</v>
      </c>
      <c r="D501" t="str">
        <f ca="1"/>
        <v>male</v>
      </c>
      <c r="E501">
        <f ca="1"/>
        <v>40</v>
      </c>
      <c r="F501" t="str">
        <f ca="1"/>
        <v>2nd</v>
      </c>
    </row>
    <row r="502" spans="2:6" x14ac:dyDescent="0.35">
      <c r="B502" t="str">
        <f ca="1"/>
        <v>McCrae, Mr. Arthur Gordon</v>
      </c>
      <c r="C502" t="str">
        <f ca="1"/>
        <v>no</v>
      </c>
      <c r="D502" t="str">
        <f ca="1"/>
        <v>male</v>
      </c>
      <c r="E502">
        <f ca="1"/>
        <v>32</v>
      </c>
      <c r="F502" t="str">
        <f ca="1"/>
        <v>2nd</v>
      </c>
    </row>
    <row r="503" spans="2:6" x14ac:dyDescent="0.35">
      <c r="B503" t="str">
        <f ca="1"/>
        <v>McCrie, Mr. James Matthew</v>
      </c>
      <c r="C503" t="str">
        <f ca="1"/>
        <v>no</v>
      </c>
      <c r="D503" t="str">
        <f ca="1"/>
        <v>male</v>
      </c>
      <c r="E503">
        <f ca="1"/>
        <v>30</v>
      </c>
      <c r="F503" t="str">
        <f ca="1"/>
        <v>2nd</v>
      </c>
    </row>
    <row r="504" spans="2:6" x14ac:dyDescent="0.35">
      <c r="B504" t="str">
        <f ca="1"/>
        <v>McKane, Mr. Peter David</v>
      </c>
      <c r="C504" t="str">
        <f ca="1"/>
        <v>no</v>
      </c>
      <c r="D504" t="str">
        <f ca="1"/>
        <v>male</v>
      </c>
      <c r="E504">
        <f ca="1"/>
        <v>46</v>
      </c>
      <c r="F504" t="str">
        <f ca="1"/>
        <v>2nd</v>
      </c>
    </row>
    <row r="505" spans="2:6" x14ac:dyDescent="0.35">
      <c r="B505" t="str">
        <f ca="1"/>
        <v>Mellinger, Miss. Madeleine Viol</v>
      </c>
      <c r="C505" t="str">
        <f ca="1"/>
        <v>yes</v>
      </c>
      <c r="D505" t="str">
        <f ca="1"/>
        <v>female</v>
      </c>
      <c r="E505">
        <f ca="1"/>
        <v>13</v>
      </c>
      <c r="F505" t="str">
        <f ca="1"/>
        <v>2nd</v>
      </c>
    </row>
    <row r="506" spans="2:6" x14ac:dyDescent="0.35">
      <c r="B506" t="str">
        <f ca="1"/>
        <v>Mellinger, Mrs. (Elizabeth Anne</v>
      </c>
      <c r="C506" t="str">
        <f ca="1"/>
        <v>yes</v>
      </c>
      <c r="D506" t="str">
        <f ca="1"/>
        <v>female</v>
      </c>
      <c r="E506">
        <f ca="1"/>
        <v>41</v>
      </c>
      <c r="F506" t="str">
        <f ca="1"/>
        <v>2nd</v>
      </c>
    </row>
    <row r="507" spans="2:6" x14ac:dyDescent="0.35">
      <c r="B507" t="str">
        <f ca="1"/>
        <v>Mellors, Mr. William John</v>
      </c>
      <c r="C507" t="str">
        <f ca="1"/>
        <v>yes</v>
      </c>
      <c r="D507" t="str">
        <f ca="1"/>
        <v>male</v>
      </c>
      <c r="E507">
        <f ca="1"/>
        <v>19</v>
      </c>
      <c r="F507" t="str">
        <f ca="1"/>
        <v>2nd</v>
      </c>
    </row>
    <row r="508" spans="2:6" x14ac:dyDescent="0.35">
      <c r="B508" t="str">
        <f ca="1"/>
        <v>Meyer, Mr. August</v>
      </c>
      <c r="C508" t="str">
        <f ca="1"/>
        <v>no</v>
      </c>
      <c r="D508" t="str">
        <f ca="1"/>
        <v>male</v>
      </c>
      <c r="E508">
        <f ca="1"/>
        <v>39</v>
      </c>
      <c r="F508" t="str">
        <f ca="1"/>
        <v>2nd</v>
      </c>
    </row>
    <row r="509" spans="2:6" x14ac:dyDescent="0.35">
      <c r="B509" t="str">
        <f ca="1"/>
        <v>Milling, Mr. Jacob Christian</v>
      </c>
      <c r="C509" t="str">
        <f ca="1"/>
        <v>no</v>
      </c>
      <c r="D509" t="str">
        <f ca="1"/>
        <v>male</v>
      </c>
      <c r="E509">
        <f ca="1"/>
        <v>48</v>
      </c>
      <c r="F509" t="str">
        <f ca="1"/>
        <v>2nd</v>
      </c>
    </row>
    <row r="510" spans="2:6" x14ac:dyDescent="0.35">
      <c r="B510" t="str">
        <f ca="1"/>
        <v>Mitchell, Mr. Henry Michael</v>
      </c>
      <c r="C510" t="str">
        <f ca="1"/>
        <v>no</v>
      </c>
      <c r="D510" t="str">
        <f ca="1"/>
        <v>male</v>
      </c>
      <c r="E510">
        <f ca="1"/>
        <v>70</v>
      </c>
      <c r="F510" t="str">
        <f ca="1"/>
        <v>2nd</v>
      </c>
    </row>
    <row r="511" spans="2:6" x14ac:dyDescent="0.35">
      <c r="B511" t="str">
        <f ca="1"/>
        <v>Montvila, Rev. Juozas</v>
      </c>
      <c r="C511" t="str">
        <f ca="1"/>
        <v>no</v>
      </c>
      <c r="D511" t="str">
        <f ca="1"/>
        <v>male</v>
      </c>
      <c r="E511">
        <f ca="1"/>
        <v>27</v>
      </c>
      <c r="F511" t="str">
        <f ca="1"/>
        <v>2nd</v>
      </c>
    </row>
    <row r="512" spans="2:6" x14ac:dyDescent="0.35">
      <c r="B512" t="str">
        <f ca="1"/>
        <v>Moraweck, Dr. Ernest</v>
      </c>
      <c r="C512" t="str">
        <f ca="1"/>
        <v>no</v>
      </c>
      <c r="D512" t="str">
        <f ca="1"/>
        <v>male</v>
      </c>
      <c r="E512">
        <f ca="1"/>
        <v>54</v>
      </c>
      <c r="F512" t="str">
        <f ca="1"/>
        <v>2nd</v>
      </c>
    </row>
    <row r="513" spans="2:6" x14ac:dyDescent="0.35">
      <c r="B513" t="str">
        <f ca="1"/>
        <v>Morley, Mr. Henry Samuel (Mr H</v>
      </c>
      <c r="C513" t="str">
        <f ca="1"/>
        <v>no</v>
      </c>
      <c r="D513" t="str">
        <f ca="1"/>
        <v>male</v>
      </c>
      <c r="E513">
        <f ca="1"/>
        <v>39</v>
      </c>
      <c r="F513" t="str">
        <f ca="1"/>
        <v>2nd</v>
      </c>
    </row>
    <row r="514" spans="2:6" x14ac:dyDescent="0.35">
      <c r="B514" t="str">
        <f ca="1"/>
        <v>Mudd, Mr. Thomas Charles</v>
      </c>
      <c r="C514" t="str">
        <f ca="1"/>
        <v>no</v>
      </c>
      <c r="D514" t="str">
        <f ca="1"/>
        <v>male</v>
      </c>
      <c r="E514">
        <f ca="1"/>
        <v>16</v>
      </c>
      <c r="F514" t="str">
        <f ca="1"/>
        <v>2nd</v>
      </c>
    </row>
    <row r="515" spans="2:6" x14ac:dyDescent="0.35">
      <c r="B515" t="str">
        <f ca="1"/>
        <v>Myles, Mr. Thomas Francis</v>
      </c>
      <c r="C515" t="str">
        <f ca="1"/>
        <v>no</v>
      </c>
      <c r="D515" t="str">
        <f ca="1"/>
        <v>male</v>
      </c>
      <c r="E515">
        <f ca="1"/>
        <v>62</v>
      </c>
      <c r="F515" t="str">
        <f ca="1"/>
        <v>2nd</v>
      </c>
    </row>
    <row r="516" spans="2:6" x14ac:dyDescent="0.35">
      <c r="B516" t="str">
        <f ca="1"/>
        <v>Nasser, Mr. Nicholas</v>
      </c>
      <c r="C516" t="str">
        <f ca="1"/>
        <v>no</v>
      </c>
      <c r="D516" t="str">
        <f ca="1"/>
        <v>male</v>
      </c>
      <c r="E516">
        <f ca="1"/>
        <v>32.5</v>
      </c>
      <c r="F516" t="str">
        <f ca="1"/>
        <v>2nd</v>
      </c>
    </row>
    <row r="517" spans="2:6" x14ac:dyDescent="0.35">
      <c r="B517" t="str">
        <f ca="1"/>
        <v>Nasser, Mrs. Nicholas (Adele Ac</v>
      </c>
      <c r="C517" t="str">
        <f ca="1"/>
        <v>yes</v>
      </c>
      <c r="D517" t="str">
        <f ca="1"/>
        <v>female</v>
      </c>
      <c r="E517">
        <f ca="1"/>
        <v>14</v>
      </c>
      <c r="F517" t="str">
        <f ca="1"/>
        <v>2nd</v>
      </c>
    </row>
    <row r="518" spans="2:6" x14ac:dyDescent="0.35">
      <c r="B518" t="str">
        <f ca="1"/>
        <v>Navratil, Master. Edmond Roger</v>
      </c>
      <c r="C518" t="str">
        <f ca="1"/>
        <v>yes</v>
      </c>
      <c r="D518" t="str">
        <f ca="1"/>
        <v>male</v>
      </c>
      <c r="E518">
        <f ca="1"/>
        <v>2</v>
      </c>
      <c r="F518" t="str">
        <f ca="1"/>
        <v>2nd</v>
      </c>
    </row>
    <row r="519" spans="2:6" x14ac:dyDescent="0.35">
      <c r="B519" t="str">
        <f ca="1"/>
        <v>Navratil, Master. Michel M</v>
      </c>
      <c r="C519" t="str">
        <f ca="1"/>
        <v>yes</v>
      </c>
      <c r="D519" t="str">
        <f ca="1"/>
        <v>male</v>
      </c>
      <c r="E519">
        <f ca="1"/>
        <v>3</v>
      </c>
      <c r="F519" t="str">
        <f ca="1"/>
        <v>2nd</v>
      </c>
    </row>
    <row r="520" spans="2:6" x14ac:dyDescent="0.35">
      <c r="B520" t="str">
        <f ca="1"/>
        <v>Navratil, Mr. Michel (Louis M</v>
      </c>
      <c r="C520" t="str">
        <f ca="1"/>
        <v>no</v>
      </c>
      <c r="D520" t="str">
        <f ca="1"/>
        <v>male</v>
      </c>
      <c r="E520">
        <f ca="1"/>
        <v>36.5</v>
      </c>
      <c r="F520" t="str">
        <f ca="1"/>
        <v>2nd</v>
      </c>
    </row>
    <row r="521" spans="2:6" x14ac:dyDescent="0.35">
      <c r="B521" t="str">
        <f ca="1"/>
        <v>Nesson, Mr. Israel</v>
      </c>
      <c r="C521" t="str">
        <f ca="1"/>
        <v>no</v>
      </c>
      <c r="D521" t="str">
        <f ca="1"/>
        <v>male</v>
      </c>
      <c r="E521">
        <f ca="1"/>
        <v>26</v>
      </c>
      <c r="F521" t="str">
        <f ca="1"/>
        <v>2nd</v>
      </c>
    </row>
    <row r="522" spans="2:6" x14ac:dyDescent="0.35">
      <c r="B522" t="str">
        <f ca="1"/>
        <v>Nicholls, Mr. Joseph Charles</v>
      </c>
      <c r="C522" t="str">
        <f ca="1"/>
        <v>no</v>
      </c>
      <c r="D522" t="str">
        <f ca="1"/>
        <v>male</v>
      </c>
      <c r="E522">
        <f ca="1"/>
        <v>19</v>
      </c>
      <c r="F522" t="str">
        <f ca="1"/>
        <v>2nd</v>
      </c>
    </row>
    <row r="523" spans="2:6" x14ac:dyDescent="0.35">
      <c r="B523" t="str">
        <f ca="1"/>
        <v>Norman, Mr. Robert Douglas</v>
      </c>
      <c r="C523" t="str">
        <f ca="1"/>
        <v>no</v>
      </c>
      <c r="D523" t="str">
        <f ca="1"/>
        <v>male</v>
      </c>
      <c r="E523">
        <f ca="1"/>
        <v>28</v>
      </c>
      <c r="F523" t="str">
        <f ca="1"/>
        <v>2nd</v>
      </c>
    </row>
    <row r="524" spans="2:6" x14ac:dyDescent="0.35">
      <c r="B524" t="str">
        <f ca="1"/>
        <v>Nourney, Mr. Alfred (Baron von</v>
      </c>
      <c r="C524" t="str">
        <f ca="1"/>
        <v>yes</v>
      </c>
      <c r="D524" t="str">
        <f ca="1"/>
        <v>male</v>
      </c>
      <c r="E524">
        <f ca="1"/>
        <v>20</v>
      </c>
      <c r="F524" t="str">
        <f ca="1"/>
        <v>2nd</v>
      </c>
    </row>
    <row r="525" spans="2:6" x14ac:dyDescent="0.35">
      <c r="B525" t="str">
        <f ca="1"/>
        <v>Nye, Mrs. (Elizabeth Ramell)</v>
      </c>
      <c r="C525" t="str">
        <f ca="1"/>
        <v>yes</v>
      </c>
      <c r="D525" t="str">
        <f ca="1"/>
        <v>female</v>
      </c>
      <c r="E525">
        <f ca="1"/>
        <v>29</v>
      </c>
      <c r="F525" t="str">
        <f ca="1"/>
        <v>2nd</v>
      </c>
    </row>
    <row r="526" spans="2:6" x14ac:dyDescent="0.35">
      <c r="B526" t="str">
        <f ca="1"/>
        <v>Otter, Mr. Richard</v>
      </c>
      <c r="C526" t="str">
        <f ca="1"/>
        <v>no</v>
      </c>
      <c r="D526" t="str">
        <f ca="1"/>
        <v>male</v>
      </c>
      <c r="E526">
        <f ca="1"/>
        <v>39</v>
      </c>
      <c r="F526" t="str">
        <f ca="1"/>
        <v>2nd</v>
      </c>
    </row>
    <row r="527" spans="2:6" x14ac:dyDescent="0.35">
      <c r="B527" t="str">
        <f ca="1"/>
        <v>Oxenham, Mr. Percy Thomas</v>
      </c>
      <c r="C527" t="str">
        <f ca="1"/>
        <v>yes</v>
      </c>
      <c r="D527" t="str">
        <f ca="1"/>
        <v>male</v>
      </c>
      <c r="E527">
        <f ca="1"/>
        <v>22</v>
      </c>
      <c r="F527" t="str">
        <f ca="1"/>
        <v>2nd</v>
      </c>
    </row>
    <row r="528" spans="2:6" x14ac:dyDescent="0.35">
      <c r="B528" t="str">
        <f ca="1"/>
        <v>Padro y Manent, Mr. Julian</v>
      </c>
      <c r="C528" t="str">
        <f ca="1"/>
        <v>yes</v>
      </c>
      <c r="D528" t="str">
        <f ca="1"/>
        <v>male</v>
      </c>
      <c r="E528" t="e">
        <f ca="1"/>
        <v>#N/A</v>
      </c>
      <c r="F528" t="str">
        <f ca="1"/>
        <v>2nd</v>
      </c>
    </row>
    <row r="529" spans="2:6" x14ac:dyDescent="0.35">
      <c r="B529" t="str">
        <f ca="1"/>
        <v>Pain, Dr. Alfred</v>
      </c>
      <c r="C529" t="str">
        <f ca="1"/>
        <v>no</v>
      </c>
      <c r="D529" t="str">
        <f ca="1"/>
        <v>male</v>
      </c>
      <c r="E529">
        <f ca="1"/>
        <v>23</v>
      </c>
      <c r="F529" t="str">
        <f ca="1"/>
        <v>2nd</v>
      </c>
    </row>
    <row r="530" spans="2:6" x14ac:dyDescent="0.35">
      <c r="B530" t="str">
        <f ca="1"/>
        <v>Pallas y Castello, Mr. Emilio</v>
      </c>
      <c r="C530" t="str">
        <f ca="1"/>
        <v>yes</v>
      </c>
      <c r="D530" t="str">
        <f ca="1"/>
        <v>male</v>
      </c>
      <c r="E530">
        <f ca="1"/>
        <v>29</v>
      </c>
      <c r="F530" t="str">
        <f ca="1"/>
        <v>2nd</v>
      </c>
    </row>
    <row r="531" spans="2:6" x14ac:dyDescent="0.35">
      <c r="B531" t="str">
        <f ca="1"/>
        <v>Parker, Mr. Clifford Richard</v>
      </c>
      <c r="C531" t="str">
        <f ca="1"/>
        <v>no</v>
      </c>
      <c r="D531" t="str">
        <f ca="1"/>
        <v>male</v>
      </c>
      <c r="E531">
        <f ca="1"/>
        <v>28</v>
      </c>
      <c r="F531" t="str">
        <f ca="1"/>
        <v>2nd</v>
      </c>
    </row>
    <row r="532" spans="2:6" x14ac:dyDescent="0.35">
      <c r="B532" t="str">
        <f ca="1"/>
        <v>Parkes, Mr. Francis Frank</v>
      </c>
      <c r="C532" t="str">
        <f ca="1"/>
        <v>no</v>
      </c>
      <c r="D532" t="str">
        <f ca="1"/>
        <v>male</v>
      </c>
      <c r="E532" t="e">
        <f ca="1"/>
        <v>#N/A</v>
      </c>
      <c r="F532" t="str">
        <f ca="1"/>
        <v>2nd</v>
      </c>
    </row>
    <row r="533" spans="2:6" x14ac:dyDescent="0.35">
      <c r="B533" t="str">
        <f ca="1"/>
        <v>Parrish, Mrs. (Lutie Davis)</v>
      </c>
      <c r="C533" t="str">
        <f ca="1"/>
        <v>yes</v>
      </c>
      <c r="D533" t="str">
        <f ca="1"/>
        <v>female</v>
      </c>
      <c r="E533">
        <f ca="1"/>
        <v>50</v>
      </c>
      <c r="F533" t="str">
        <f ca="1"/>
        <v>2nd</v>
      </c>
    </row>
    <row r="534" spans="2:6" x14ac:dyDescent="0.35">
      <c r="B534" t="str">
        <f ca="1"/>
        <v>Pengelly, Mr. Frederick William</v>
      </c>
      <c r="C534" t="str">
        <f ca="1"/>
        <v>no</v>
      </c>
      <c r="D534" t="str">
        <f ca="1"/>
        <v>male</v>
      </c>
      <c r="E534">
        <f ca="1"/>
        <v>19</v>
      </c>
      <c r="F534" t="str">
        <f ca="1"/>
        <v>2nd</v>
      </c>
    </row>
    <row r="535" spans="2:6" x14ac:dyDescent="0.35">
      <c r="B535" t="str">
        <f ca="1"/>
        <v>Pernot, Mr. Rene</v>
      </c>
      <c r="C535" t="str">
        <f ca="1"/>
        <v>no</v>
      </c>
      <c r="D535" t="str">
        <f ca="1"/>
        <v>male</v>
      </c>
      <c r="E535" t="e">
        <f ca="1"/>
        <v>#N/A</v>
      </c>
      <c r="F535" t="str">
        <f ca="1"/>
        <v>2nd</v>
      </c>
    </row>
    <row r="536" spans="2:6" x14ac:dyDescent="0.35">
      <c r="B536" t="str">
        <f ca="1"/>
        <v>Peruschitz, Rev. Joseph Maria</v>
      </c>
      <c r="C536" t="str">
        <f ca="1"/>
        <v>no</v>
      </c>
      <c r="D536" t="str">
        <f ca="1"/>
        <v>male</v>
      </c>
      <c r="E536">
        <f ca="1"/>
        <v>41</v>
      </c>
      <c r="F536" t="str">
        <f ca="1"/>
        <v>2nd</v>
      </c>
    </row>
    <row r="537" spans="2:6" x14ac:dyDescent="0.35">
      <c r="B537" t="str">
        <f ca="1"/>
        <v>Phillips, Miss. Alice Frances L</v>
      </c>
      <c r="C537" t="str">
        <f ca="1"/>
        <v>yes</v>
      </c>
      <c r="D537" t="str">
        <f ca="1"/>
        <v>female</v>
      </c>
      <c r="E537">
        <f ca="1"/>
        <v>21</v>
      </c>
      <c r="F537" t="str">
        <f ca="1"/>
        <v>2nd</v>
      </c>
    </row>
    <row r="538" spans="2:6" x14ac:dyDescent="0.35">
      <c r="B538" t="str">
        <f ca="1"/>
        <v>Phillips, Miss. Kate Florence (</v>
      </c>
      <c r="C538" t="str">
        <f ca="1"/>
        <v>yes</v>
      </c>
      <c r="D538" t="str">
        <f ca="1"/>
        <v>female</v>
      </c>
      <c r="E538">
        <f ca="1"/>
        <v>19</v>
      </c>
      <c r="F538" t="str">
        <f ca="1"/>
        <v>2nd</v>
      </c>
    </row>
    <row r="539" spans="2:6" x14ac:dyDescent="0.35">
      <c r="B539" t="str">
        <f ca="1"/>
        <v>Phillips, Mr. Escott Robert</v>
      </c>
      <c r="C539" t="str">
        <f ca="1"/>
        <v>no</v>
      </c>
      <c r="D539" t="str">
        <f ca="1"/>
        <v>male</v>
      </c>
      <c r="E539">
        <f ca="1"/>
        <v>43</v>
      </c>
      <c r="F539" t="str">
        <f ca="1"/>
        <v>2nd</v>
      </c>
    </row>
    <row r="540" spans="2:6" x14ac:dyDescent="0.35">
      <c r="B540" t="str">
        <f ca="1"/>
        <v>Pinsky, Mrs. (Rosa)</v>
      </c>
      <c r="C540" t="str">
        <f ca="1"/>
        <v>yes</v>
      </c>
      <c r="D540" t="str">
        <f ca="1"/>
        <v>female</v>
      </c>
      <c r="E540">
        <f ca="1"/>
        <v>32</v>
      </c>
      <c r="F540" t="str">
        <f ca="1"/>
        <v>2nd</v>
      </c>
    </row>
    <row r="541" spans="2:6" x14ac:dyDescent="0.35">
      <c r="B541" t="str">
        <f ca="1"/>
        <v>Ponesell, Mr. Martin</v>
      </c>
      <c r="C541" t="str">
        <f ca="1"/>
        <v>no</v>
      </c>
      <c r="D541" t="str">
        <f ca="1"/>
        <v>male</v>
      </c>
      <c r="E541">
        <f ca="1"/>
        <v>34</v>
      </c>
      <c r="F541" t="str">
        <f ca="1"/>
        <v>2nd</v>
      </c>
    </row>
    <row r="542" spans="2:6" x14ac:dyDescent="0.35">
      <c r="B542" t="str">
        <f ca="1"/>
        <v>Portaluppi, Mr. Emilio Ilario G</v>
      </c>
      <c r="C542" t="str">
        <f ca="1"/>
        <v>yes</v>
      </c>
      <c r="D542" t="str">
        <f ca="1"/>
        <v>male</v>
      </c>
      <c r="E542">
        <f ca="1"/>
        <v>30</v>
      </c>
      <c r="F542" t="str">
        <f ca="1"/>
        <v>2nd</v>
      </c>
    </row>
    <row r="543" spans="2:6" x14ac:dyDescent="0.35">
      <c r="B543" t="str">
        <f ca="1"/>
        <v>Pulbaum, Mr. Franz</v>
      </c>
      <c r="C543" t="str">
        <f ca="1"/>
        <v>no</v>
      </c>
      <c r="D543" t="str">
        <f ca="1"/>
        <v>male</v>
      </c>
      <c r="E543">
        <f ca="1"/>
        <v>27</v>
      </c>
      <c r="F543" t="str">
        <f ca="1"/>
        <v>2nd</v>
      </c>
    </row>
    <row r="544" spans="2:6" x14ac:dyDescent="0.35">
      <c r="B544" t="str">
        <f ca="1"/>
        <v>Quick, Miss. Phyllis May</v>
      </c>
      <c r="C544" t="str">
        <f ca="1"/>
        <v>yes</v>
      </c>
      <c r="D544" t="str">
        <f ca="1"/>
        <v>female</v>
      </c>
      <c r="E544">
        <f ca="1"/>
        <v>2</v>
      </c>
      <c r="F544" t="str">
        <f ca="1"/>
        <v>2nd</v>
      </c>
    </row>
    <row r="545" spans="2:6" x14ac:dyDescent="0.35">
      <c r="B545" t="str">
        <f ca="1"/>
        <v>Quick, Miss. Winifred Vera</v>
      </c>
      <c r="C545" t="str">
        <f ca="1"/>
        <v>yes</v>
      </c>
      <c r="D545" t="str">
        <f ca="1"/>
        <v>female</v>
      </c>
      <c r="E545">
        <f ca="1"/>
        <v>8</v>
      </c>
      <c r="F545" t="str">
        <f ca="1"/>
        <v>2nd</v>
      </c>
    </row>
    <row r="546" spans="2:6" x14ac:dyDescent="0.35">
      <c r="B546" t="str">
        <f ca="1"/>
        <v>Quick, Mrs. Frederick Charles (</v>
      </c>
      <c r="C546" t="str">
        <f ca="1"/>
        <v>yes</v>
      </c>
      <c r="D546" t="str">
        <f ca="1"/>
        <v>female</v>
      </c>
      <c r="E546">
        <f ca="1"/>
        <v>33</v>
      </c>
      <c r="F546" t="str">
        <f ca="1"/>
        <v>2nd</v>
      </c>
    </row>
    <row r="547" spans="2:6" x14ac:dyDescent="0.35">
      <c r="B547" t="str">
        <f ca="1"/>
        <v>Reeves, Mr. David</v>
      </c>
      <c r="C547" t="str">
        <f ca="1"/>
        <v>no</v>
      </c>
      <c r="D547" t="str">
        <f ca="1"/>
        <v>male</v>
      </c>
      <c r="E547">
        <f ca="1"/>
        <v>36</v>
      </c>
      <c r="F547" t="str">
        <f ca="1"/>
        <v>2nd</v>
      </c>
    </row>
    <row r="548" spans="2:6" x14ac:dyDescent="0.35">
      <c r="B548" t="str">
        <f ca="1"/>
        <v>Renouf, Mr. Peter Henry</v>
      </c>
      <c r="C548" t="str">
        <f ca="1"/>
        <v>no</v>
      </c>
      <c r="D548" t="str">
        <f ca="1"/>
        <v>male</v>
      </c>
      <c r="E548">
        <f ca="1"/>
        <v>34</v>
      </c>
      <c r="F548" t="str">
        <f ca="1"/>
        <v>2nd</v>
      </c>
    </row>
    <row r="549" spans="2:6" x14ac:dyDescent="0.35">
      <c r="B549" t="str">
        <f ca="1"/>
        <v>Renouf, Mrs. Peter Henry (Lilli</v>
      </c>
      <c r="C549" t="str">
        <f ca="1"/>
        <v>yes</v>
      </c>
      <c r="D549" t="str">
        <f ca="1"/>
        <v>female</v>
      </c>
      <c r="E549">
        <f ca="1"/>
        <v>30</v>
      </c>
      <c r="F549" t="str">
        <f ca="1"/>
        <v>2nd</v>
      </c>
    </row>
    <row r="550" spans="2:6" x14ac:dyDescent="0.35">
      <c r="B550" t="str">
        <f ca="1"/>
        <v>Reynaldo, Ms. Encarnacion</v>
      </c>
      <c r="C550" t="str">
        <f ca="1"/>
        <v>yes</v>
      </c>
      <c r="D550" t="str">
        <f ca="1"/>
        <v>female</v>
      </c>
      <c r="E550">
        <f ca="1"/>
        <v>28</v>
      </c>
      <c r="F550" t="str">
        <f ca="1"/>
        <v>2nd</v>
      </c>
    </row>
    <row r="551" spans="2:6" x14ac:dyDescent="0.35">
      <c r="B551" t="str">
        <f ca="1"/>
        <v>Richard, Mr. Emile</v>
      </c>
      <c r="C551" t="str">
        <f ca="1"/>
        <v>no</v>
      </c>
      <c r="D551" t="str">
        <f ca="1"/>
        <v>male</v>
      </c>
      <c r="E551">
        <f ca="1"/>
        <v>23</v>
      </c>
      <c r="F551" t="str">
        <f ca="1"/>
        <v>2nd</v>
      </c>
    </row>
    <row r="552" spans="2:6" x14ac:dyDescent="0.35">
      <c r="B552" t="str">
        <f ca="1"/>
        <v>Richards, Master. George Sibley</v>
      </c>
      <c r="C552" t="str">
        <f ca="1"/>
        <v>yes</v>
      </c>
      <c r="D552" t="str">
        <f ca="1"/>
        <v>male</v>
      </c>
      <c r="E552">
        <f ca="1"/>
        <v>0.83329999399999999</v>
      </c>
      <c r="F552" t="str">
        <f ca="1"/>
        <v>2nd</v>
      </c>
    </row>
    <row r="553" spans="2:6" x14ac:dyDescent="0.35">
      <c r="B553" t="str">
        <f ca="1"/>
        <v>Richards, Master. William Rowe</v>
      </c>
      <c r="C553" t="str">
        <f ca="1"/>
        <v>yes</v>
      </c>
      <c r="D553" t="str">
        <f ca="1"/>
        <v>male</v>
      </c>
      <c r="E553">
        <f ca="1"/>
        <v>3</v>
      </c>
      <c r="F553" t="str">
        <f ca="1"/>
        <v>2nd</v>
      </c>
    </row>
    <row r="554" spans="2:6" x14ac:dyDescent="0.35">
      <c r="B554" t="str">
        <f ca="1"/>
        <v>Richards, Mrs. Sidney (Emily Ho</v>
      </c>
      <c r="C554" t="str">
        <f ca="1"/>
        <v>yes</v>
      </c>
      <c r="D554" t="str">
        <f ca="1"/>
        <v>female</v>
      </c>
      <c r="E554">
        <f ca="1"/>
        <v>24</v>
      </c>
      <c r="F554" t="str">
        <f ca="1"/>
        <v>2nd</v>
      </c>
    </row>
    <row r="555" spans="2:6" x14ac:dyDescent="0.35">
      <c r="B555" t="str">
        <f ca="1"/>
        <v>Ridsdale, Miss. Lucy</v>
      </c>
      <c r="C555" t="str">
        <f ca="1"/>
        <v>yes</v>
      </c>
      <c r="D555" t="str">
        <f ca="1"/>
        <v>female</v>
      </c>
      <c r="E555">
        <f ca="1"/>
        <v>50</v>
      </c>
      <c r="F555" t="str">
        <f ca="1"/>
        <v>2nd</v>
      </c>
    </row>
    <row r="556" spans="2:6" x14ac:dyDescent="0.35">
      <c r="B556" t="str">
        <f ca="1"/>
        <v>Rogers, Mr. Reginald Harry</v>
      </c>
      <c r="C556" t="str">
        <f ca="1"/>
        <v>no</v>
      </c>
      <c r="D556" t="str">
        <f ca="1"/>
        <v>male</v>
      </c>
      <c r="E556">
        <f ca="1"/>
        <v>19</v>
      </c>
      <c r="F556" t="str">
        <f ca="1"/>
        <v>2nd</v>
      </c>
    </row>
    <row r="557" spans="2:6" x14ac:dyDescent="0.35">
      <c r="B557" t="str">
        <f ca="1"/>
        <v>Rugg, Miss. Emily</v>
      </c>
      <c r="C557" t="str">
        <f ca="1"/>
        <v>yes</v>
      </c>
      <c r="D557" t="str">
        <f ca="1"/>
        <v>female</v>
      </c>
      <c r="E557">
        <f ca="1"/>
        <v>21</v>
      </c>
      <c r="F557" t="str">
        <f ca="1"/>
        <v>2nd</v>
      </c>
    </row>
    <row r="558" spans="2:6" x14ac:dyDescent="0.35">
      <c r="B558" t="str">
        <f ca="1"/>
        <v>Schmidt, Mr. August</v>
      </c>
      <c r="C558" t="str">
        <f ca="1"/>
        <v>no</v>
      </c>
      <c r="D558" t="str">
        <f ca="1"/>
        <v>male</v>
      </c>
      <c r="E558">
        <f ca="1"/>
        <v>26</v>
      </c>
      <c r="F558" t="str">
        <f ca="1"/>
        <v>2nd</v>
      </c>
    </row>
    <row r="559" spans="2:6" x14ac:dyDescent="0.35">
      <c r="B559" t="str">
        <f ca="1"/>
        <v>Sedgwick, Mr. Charles Frederick</v>
      </c>
      <c r="C559" t="str">
        <f ca="1"/>
        <v>no</v>
      </c>
      <c r="D559" t="str">
        <f ca="1"/>
        <v>male</v>
      </c>
      <c r="E559">
        <f ca="1"/>
        <v>25</v>
      </c>
      <c r="F559" t="str">
        <f ca="1"/>
        <v>2nd</v>
      </c>
    </row>
    <row r="560" spans="2:6" x14ac:dyDescent="0.35">
      <c r="B560" t="str">
        <f ca="1"/>
        <v>Sharp, Mr. Percival James R</v>
      </c>
      <c r="C560" t="str">
        <f ca="1"/>
        <v>no</v>
      </c>
      <c r="D560" t="str">
        <f ca="1"/>
        <v>male</v>
      </c>
      <c r="E560">
        <f ca="1"/>
        <v>27</v>
      </c>
      <c r="F560" t="str">
        <f ca="1"/>
        <v>2nd</v>
      </c>
    </row>
    <row r="561" spans="2:6" x14ac:dyDescent="0.35">
      <c r="B561" t="str">
        <f ca="1"/>
        <v>Shelley, Mrs. William (Imanita</v>
      </c>
      <c r="C561" t="str">
        <f ca="1"/>
        <v>yes</v>
      </c>
      <c r="D561" t="str">
        <f ca="1"/>
        <v>female</v>
      </c>
      <c r="E561">
        <f ca="1"/>
        <v>25</v>
      </c>
      <c r="F561" t="str">
        <f ca="1"/>
        <v>2nd</v>
      </c>
    </row>
    <row r="562" spans="2:6" x14ac:dyDescent="0.35">
      <c r="B562" t="str">
        <f ca="1"/>
        <v>Silven, Miss. Lyyli Karoliina</v>
      </c>
      <c r="C562" t="str">
        <f ca="1"/>
        <v>yes</v>
      </c>
      <c r="D562" t="str">
        <f ca="1"/>
        <v>female</v>
      </c>
      <c r="E562">
        <f ca="1"/>
        <v>18</v>
      </c>
      <c r="F562" t="str">
        <f ca="1"/>
        <v>2nd</v>
      </c>
    </row>
    <row r="563" spans="2:6" x14ac:dyDescent="0.35">
      <c r="B563" t="str">
        <f ca="1"/>
        <v>Sincock, Miss. Maude</v>
      </c>
      <c r="C563" t="str">
        <f ca="1"/>
        <v>yes</v>
      </c>
      <c r="D563" t="str">
        <f ca="1"/>
        <v>female</v>
      </c>
      <c r="E563">
        <f ca="1"/>
        <v>20</v>
      </c>
      <c r="F563" t="str">
        <f ca="1"/>
        <v>2nd</v>
      </c>
    </row>
    <row r="564" spans="2:6" x14ac:dyDescent="0.35">
      <c r="B564" t="str">
        <f ca="1"/>
        <v>Sinkkonen, Miss. Anna</v>
      </c>
      <c r="C564" t="str">
        <f ca="1"/>
        <v>yes</v>
      </c>
      <c r="D564" t="str">
        <f ca="1"/>
        <v>female</v>
      </c>
      <c r="E564">
        <f ca="1"/>
        <v>30</v>
      </c>
      <c r="F564" t="str">
        <f ca="1"/>
        <v>2nd</v>
      </c>
    </row>
    <row r="565" spans="2:6" x14ac:dyDescent="0.35">
      <c r="B565" t="str">
        <f ca="1"/>
        <v>Sjostedt, Mr. Ernst Adolf</v>
      </c>
      <c r="C565" t="str">
        <f ca="1"/>
        <v>no</v>
      </c>
      <c r="D565" t="str">
        <f ca="1"/>
        <v>male</v>
      </c>
      <c r="E565">
        <f ca="1"/>
        <v>59</v>
      </c>
      <c r="F565" t="str">
        <f ca="1"/>
        <v>2nd</v>
      </c>
    </row>
    <row r="566" spans="2:6" x14ac:dyDescent="0.35">
      <c r="B566" t="str">
        <f ca="1"/>
        <v>Slayter, Miss. Hilda Mary</v>
      </c>
      <c r="C566" t="str">
        <f ca="1"/>
        <v>yes</v>
      </c>
      <c r="D566" t="str">
        <f ca="1"/>
        <v>female</v>
      </c>
      <c r="E566">
        <f ca="1"/>
        <v>30</v>
      </c>
      <c r="F566" t="str">
        <f ca="1"/>
        <v>2nd</v>
      </c>
    </row>
    <row r="567" spans="2:6" x14ac:dyDescent="0.35">
      <c r="B567" t="str">
        <f ca="1"/>
        <v>Slemen, Mr. Richard James</v>
      </c>
      <c r="C567" t="str">
        <f ca="1"/>
        <v>no</v>
      </c>
      <c r="D567" t="str">
        <f ca="1"/>
        <v>male</v>
      </c>
      <c r="E567">
        <f ca="1"/>
        <v>35</v>
      </c>
      <c r="F567" t="str">
        <f ca="1"/>
        <v>2nd</v>
      </c>
    </row>
    <row r="568" spans="2:6" x14ac:dyDescent="0.35">
      <c r="B568" t="str">
        <f ca="1"/>
        <v>Smith, Miss. Marion Elsie</v>
      </c>
      <c r="C568" t="str">
        <f ca="1"/>
        <v>yes</v>
      </c>
      <c r="D568" t="str">
        <f ca="1"/>
        <v>female</v>
      </c>
      <c r="E568">
        <f ca="1"/>
        <v>40</v>
      </c>
      <c r="F568" t="str">
        <f ca="1"/>
        <v>2nd</v>
      </c>
    </row>
    <row r="569" spans="2:6" x14ac:dyDescent="0.35">
      <c r="B569" t="str">
        <f ca="1"/>
        <v>Sobey, Mr. Samuel James Hayden</v>
      </c>
      <c r="C569" t="str">
        <f ca="1"/>
        <v>no</v>
      </c>
      <c r="D569" t="str">
        <f ca="1"/>
        <v>male</v>
      </c>
      <c r="E569">
        <f ca="1"/>
        <v>25</v>
      </c>
      <c r="F569" t="str">
        <f ca="1"/>
        <v>2nd</v>
      </c>
    </row>
    <row r="570" spans="2:6" x14ac:dyDescent="0.35">
      <c r="B570" t="str">
        <f ca="1"/>
        <v>Stanton, Mr. Samuel Ward</v>
      </c>
      <c r="C570" t="str">
        <f ca="1"/>
        <v>no</v>
      </c>
      <c r="D570" t="str">
        <f ca="1"/>
        <v>male</v>
      </c>
      <c r="E570">
        <f ca="1"/>
        <v>41</v>
      </c>
      <c r="F570" t="str">
        <f ca="1"/>
        <v>2nd</v>
      </c>
    </row>
    <row r="571" spans="2:6" x14ac:dyDescent="0.35">
      <c r="B571" t="str">
        <f ca="1"/>
        <v>Stokes, Mr. Philip Joseph</v>
      </c>
      <c r="C571" t="str">
        <f ca="1"/>
        <v>no</v>
      </c>
      <c r="D571" t="str">
        <f ca="1"/>
        <v>male</v>
      </c>
      <c r="E571">
        <f ca="1"/>
        <v>25</v>
      </c>
      <c r="F571" t="str">
        <f ca="1"/>
        <v>2nd</v>
      </c>
    </row>
    <row r="572" spans="2:6" x14ac:dyDescent="0.35">
      <c r="B572" t="str">
        <f ca="1"/>
        <v>Swane, Mr. George</v>
      </c>
      <c r="C572" t="str">
        <f ca="1"/>
        <v>no</v>
      </c>
      <c r="D572" t="str">
        <f ca="1"/>
        <v>male</v>
      </c>
      <c r="E572">
        <f ca="1"/>
        <v>18.5</v>
      </c>
      <c r="F572" t="str">
        <f ca="1"/>
        <v>2nd</v>
      </c>
    </row>
    <row r="573" spans="2:6" x14ac:dyDescent="0.35">
      <c r="B573" t="str">
        <f ca="1"/>
        <v>Sweet, Mr. George Frederick</v>
      </c>
      <c r="C573" t="str">
        <f ca="1"/>
        <v>no</v>
      </c>
      <c r="D573" t="str">
        <f ca="1"/>
        <v>male</v>
      </c>
      <c r="E573">
        <f ca="1"/>
        <v>14</v>
      </c>
      <c r="F573" t="str">
        <f ca="1"/>
        <v>2nd</v>
      </c>
    </row>
    <row r="574" spans="2:6" x14ac:dyDescent="0.35">
      <c r="B574" t="str">
        <f ca="1"/>
        <v>Toomey, Miss. Ellen</v>
      </c>
      <c r="C574" t="str">
        <f ca="1"/>
        <v>yes</v>
      </c>
      <c r="D574" t="str">
        <f ca="1"/>
        <v>female</v>
      </c>
      <c r="E574">
        <f ca="1"/>
        <v>50</v>
      </c>
      <c r="F574" t="str">
        <f ca="1"/>
        <v>2nd</v>
      </c>
    </row>
    <row r="575" spans="2:6" x14ac:dyDescent="0.35">
      <c r="B575" t="str">
        <f ca="1"/>
        <v>Troupiansky, Mr. Moses Aaron</v>
      </c>
      <c r="C575" t="str">
        <f ca="1"/>
        <v>no</v>
      </c>
      <c r="D575" t="str">
        <f ca="1"/>
        <v>male</v>
      </c>
      <c r="E575">
        <f ca="1"/>
        <v>23</v>
      </c>
      <c r="F575" t="str">
        <f ca="1"/>
        <v>2nd</v>
      </c>
    </row>
    <row r="576" spans="2:6" x14ac:dyDescent="0.35">
      <c r="B576" t="str">
        <f ca="1"/>
        <v>Trout, Mrs. William H (Jessie L</v>
      </c>
      <c r="C576" t="str">
        <f ca="1"/>
        <v>yes</v>
      </c>
      <c r="D576" t="str">
        <f ca="1"/>
        <v>female</v>
      </c>
      <c r="E576">
        <f ca="1"/>
        <v>28</v>
      </c>
      <c r="F576" t="str">
        <f ca="1"/>
        <v>2nd</v>
      </c>
    </row>
    <row r="577" spans="2:6" x14ac:dyDescent="0.35">
      <c r="B577" t="str">
        <f ca="1"/>
        <v>Troutt, Miss. Edwina Celia Win</v>
      </c>
      <c r="C577" t="str">
        <f ca="1"/>
        <v>yes</v>
      </c>
      <c r="D577" t="str">
        <f ca="1"/>
        <v>female</v>
      </c>
      <c r="E577">
        <f ca="1"/>
        <v>27</v>
      </c>
      <c r="F577" t="str">
        <f ca="1"/>
        <v>2nd</v>
      </c>
    </row>
    <row r="578" spans="2:6" x14ac:dyDescent="0.35">
      <c r="B578" t="str">
        <f ca="1"/>
        <v>Turpin, Mr. William John Robert</v>
      </c>
      <c r="C578" t="str">
        <f ca="1"/>
        <v>no</v>
      </c>
      <c r="D578" t="str">
        <f ca="1"/>
        <v>male</v>
      </c>
      <c r="E578">
        <f ca="1"/>
        <v>29</v>
      </c>
      <c r="F578" t="str">
        <f ca="1"/>
        <v>2nd</v>
      </c>
    </row>
    <row r="579" spans="2:6" x14ac:dyDescent="0.35">
      <c r="B579" t="str">
        <f ca="1"/>
        <v>Turpin, Mrs. William John Rober</v>
      </c>
      <c r="C579" t="str">
        <f ca="1"/>
        <v>no</v>
      </c>
      <c r="D579" t="str">
        <f ca="1"/>
        <v>female</v>
      </c>
      <c r="E579">
        <f ca="1"/>
        <v>27</v>
      </c>
      <c r="F579" t="str">
        <f ca="1"/>
        <v>2nd</v>
      </c>
    </row>
    <row r="580" spans="2:6" x14ac:dyDescent="0.35">
      <c r="B580" t="str">
        <f ca="1"/>
        <v>Veal, Mr. James</v>
      </c>
      <c r="C580" t="str">
        <f ca="1"/>
        <v>no</v>
      </c>
      <c r="D580" t="str">
        <f ca="1"/>
        <v>male</v>
      </c>
      <c r="E580">
        <f ca="1"/>
        <v>40</v>
      </c>
      <c r="F580" t="str">
        <f ca="1"/>
        <v>2nd</v>
      </c>
    </row>
    <row r="581" spans="2:6" x14ac:dyDescent="0.35">
      <c r="B581" t="str">
        <f ca="1"/>
        <v>Walcroft, Miss. Nellie</v>
      </c>
      <c r="C581" t="str">
        <f ca="1"/>
        <v>yes</v>
      </c>
      <c r="D581" t="str">
        <f ca="1"/>
        <v>female</v>
      </c>
      <c r="E581">
        <f ca="1"/>
        <v>31</v>
      </c>
      <c r="F581" t="str">
        <f ca="1"/>
        <v>2nd</v>
      </c>
    </row>
    <row r="582" spans="2:6" x14ac:dyDescent="0.35">
      <c r="B582" t="str">
        <f ca="1"/>
        <v>Ware, Mr. John James</v>
      </c>
      <c r="C582" t="str">
        <f ca="1"/>
        <v>no</v>
      </c>
      <c r="D582" t="str">
        <f ca="1"/>
        <v>male</v>
      </c>
      <c r="E582">
        <f ca="1"/>
        <v>30</v>
      </c>
      <c r="F582" t="str">
        <f ca="1"/>
        <v>2nd</v>
      </c>
    </row>
    <row r="583" spans="2:6" x14ac:dyDescent="0.35">
      <c r="B583" t="str">
        <f ca="1"/>
        <v>Ware, Mr. William Jeffery</v>
      </c>
      <c r="C583" t="str">
        <f ca="1"/>
        <v>no</v>
      </c>
      <c r="D583" t="str">
        <f ca="1"/>
        <v>male</v>
      </c>
      <c r="E583">
        <f ca="1"/>
        <v>23</v>
      </c>
      <c r="F583" t="str">
        <f ca="1"/>
        <v>2nd</v>
      </c>
    </row>
    <row r="584" spans="2:6" x14ac:dyDescent="0.35">
      <c r="B584" t="str">
        <f ca="1"/>
        <v>Ware, Mrs. John James (Florence</v>
      </c>
      <c r="C584" t="str">
        <f ca="1"/>
        <v>yes</v>
      </c>
      <c r="D584" t="str">
        <f ca="1"/>
        <v>female</v>
      </c>
      <c r="E584">
        <f ca="1"/>
        <v>31</v>
      </c>
      <c r="F584" t="str">
        <f ca="1"/>
        <v>2nd</v>
      </c>
    </row>
    <row r="585" spans="2:6" x14ac:dyDescent="0.35">
      <c r="B585" t="str">
        <f ca="1"/>
        <v>Watson, Mr. Ennis Hastings</v>
      </c>
      <c r="C585" t="str">
        <f ca="1"/>
        <v>no</v>
      </c>
      <c r="D585" t="str">
        <f ca="1"/>
        <v>male</v>
      </c>
      <c r="E585" t="e">
        <f ca="1"/>
        <v>#N/A</v>
      </c>
      <c r="F585" t="str">
        <f ca="1"/>
        <v>2nd</v>
      </c>
    </row>
    <row r="586" spans="2:6" x14ac:dyDescent="0.35">
      <c r="B586" t="str">
        <f ca="1"/>
        <v>Watt, Miss. Bertha J</v>
      </c>
      <c r="C586" t="str">
        <f ca="1"/>
        <v>yes</v>
      </c>
      <c r="D586" t="str">
        <f ca="1"/>
        <v>female</v>
      </c>
      <c r="E586">
        <f ca="1"/>
        <v>12</v>
      </c>
      <c r="F586" t="str">
        <f ca="1"/>
        <v>2nd</v>
      </c>
    </row>
    <row r="587" spans="2:6" x14ac:dyDescent="0.35">
      <c r="B587" t="str">
        <f ca="1"/>
        <v>Watt, Mrs. James (Elizabeth Be</v>
      </c>
      <c r="C587" t="str">
        <f ca="1"/>
        <v>yes</v>
      </c>
      <c r="D587" t="str">
        <f ca="1"/>
        <v>female</v>
      </c>
      <c r="E587">
        <f ca="1"/>
        <v>40</v>
      </c>
      <c r="F587" t="str">
        <f ca="1"/>
        <v>2nd</v>
      </c>
    </row>
    <row r="588" spans="2:6" x14ac:dyDescent="0.35">
      <c r="B588" t="str">
        <f ca="1"/>
        <v>Webber, Miss. Susan</v>
      </c>
      <c r="C588" t="str">
        <f ca="1"/>
        <v>yes</v>
      </c>
      <c r="D588" t="str">
        <f ca="1"/>
        <v>female</v>
      </c>
      <c r="E588">
        <f ca="1"/>
        <v>32.5</v>
      </c>
      <c r="F588" t="str">
        <f ca="1"/>
        <v>2nd</v>
      </c>
    </row>
    <row r="589" spans="2:6" x14ac:dyDescent="0.35">
      <c r="B589" t="str">
        <f ca="1"/>
        <v>Weisz, Mr. Leopold</v>
      </c>
      <c r="C589" t="str">
        <f ca="1"/>
        <v>no</v>
      </c>
      <c r="D589" t="str">
        <f ca="1"/>
        <v>male</v>
      </c>
      <c r="E589">
        <f ca="1"/>
        <v>27</v>
      </c>
      <c r="F589" t="str">
        <f ca="1"/>
        <v>2nd</v>
      </c>
    </row>
    <row r="590" spans="2:6" x14ac:dyDescent="0.35">
      <c r="B590" t="str">
        <f ca="1"/>
        <v>Weisz, Mrs. Leopold (Mathilde F</v>
      </c>
      <c r="C590" t="str">
        <f ca="1"/>
        <v>yes</v>
      </c>
      <c r="D590" t="str">
        <f ca="1"/>
        <v>female</v>
      </c>
      <c r="E590">
        <f ca="1"/>
        <v>29</v>
      </c>
      <c r="F590" t="str">
        <f ca="1"/>
        <v>2nd</v>
      </c>
    </row>
    <row r="591" spans="2:6" x14ac:dyDescent="0.35">
      <c r="B591" t="str">
        <f ca="1"/>
        <v>Wells, Master. Ralph Lester</v>
      </c>
      <c r="C591" t="str">
        <f ca="1"/>
        <v>yes</v>
      </c>
      <c r="D591" t="str">
        <f ca="1"/>
        <v>male</v>
      </c>
      <c r="E591">
        <f ca="1"/>
        <v>2</v>
      </c>
      <c r="F591" t="str">
        <f ca="1"/>
        <v>2nd</v>
      </c>
    </row>
    <row r="592" spans="2:6" x14ac:dyDescent="0.35">
      <c r="B592" t="str">
        <f ca="1"/>
        <v>Wells, Miss. Joan</v>
      </c>
      <c r="C592" t="str">
        <f ca="1"/>
        <v>yes</v>
      </c>
      <c r="D592" t="str">
        <f ca="1"/>
        <v>female</v>
      </c>
      <c r="E592">
        <f ca="1"/>
        <v>4</v>
      </c>
      <c r="F592" t="str">
        <f ca="1"/>
        <v>2nd</v>
      </c>
    </row>
    <row r="593" spans="2:6" x14ac:dyDescent="0.35">
      <c r="B593" t="str">
        <f ca="1"/>
        <v>Wells, Mrs. Arthur Henry (Addi</v>
      </c>
      <c r="C593" t="str">
        <f ca="1"/>
        <v>yes</v>
      </c>
      <c r="D593" t="str">
        <f ca="1"/>
        <v>female</v>
      </c>
      <c r="E593">
        <f ca="1"/>
        <v>29</v>
      </c>
      <c r="F593" t="str">
        <f ca="1"/>
        <v>2nd</v>
      </c>
    </row>
    <row r="594" spans="2:6" x14ac:dyDescent="0.35">
      <c r="B594" t="str">
        <f ca="1"/>
        <v>West, Miss. Barbara J</v>
      </c>
      <c r="C594" t="str">
        <f ca="1"/>
        <v>yes</v>
      </c>
      <c r="D594" t="str">
        <f ca="1"/>
        <v>female</v>
      </c>
      <c r="E594">
        <f ca="1"/>
        <v>0.91670000600000001</v>
      </c>
      <c r="F594" t="str">
        <f ca="1"/>
        <v>2nd</v>
      </c>
    </row>
    <row r="595" spans="2:6" x14ac:dyDescent="0.35">
      <c r="B595" t="str">
        <f ca="1"/>
        <v>West, Miss. Constance Mirium</v>
      </c>
      <c r="C595" t="str">
        <f ca="1"/>
        <v>yes</v>
      </c>
      <c r="D595" t="str">
        <f ca="1"/>
        <v>female</v>
      </c>
      <c r="E595">
        <f ca="1"/>
        <v>5</v>
      </c>
      <c r="F595" t="str">
        <f ca="1"/>
        <v>2nd</v>
      </c>
    </row>
    <row r="596" spans="2:6" x14ac:dyDescent="0.35">
      <c r="B596" t="str">
        <f ca="1"/>
        <v>West, Mr. Edwy Arthur</v>
      </c>
      <c r="C596" t="str">
        <f ca="1"/>
        <v>no</v>
      </c>
      <c r="D596" t="str">
        <f ca="1"/>
        <v>male</v>
      </c>
      <c r="E596">
        <f ca="1"/>
        <v>36</v>
      </c>
      <c r="F596" t="str">
        <f ca="1"/>
        <v>2nd</v>
      </c>
    </row>
    <row r="597" spans="2:6" x14ac:dyDescent="0.35">
      <c r="B597" t="str">
        <f ca="1"/>
        <v>West, Mrs. Edwy Arthur (Ada Mar</v>
      </c>
      <c r="C597" t="str">
        <f ca="1"/>
        <v>yes</v>
      </c>
      <c r="D597" t="str">
        <f ca="1"/>
        <v>female</v>
      </c>
      <c r="E597">
        <f ca="1"/>
        <v>33</v>
      </c>
      <c r="F597" t="str">
        <f ca="1"/>
        <v>2nd</v>
      </c>
    </row>
    <row r="598" spans="2:6" x14ac:dyDescent="0.35">
      <c r="B598" t="str">
        <f ca="1"/>
        <v>Wheadon, Mr. Edward H</v>
      </c>
      <c r="C598" t="str">
        <f ca="1"/>
        <v>no</v>
      </c>
      <c r="D598" t="str">
        <f ca="1"/>
        <v>male</v>
      </c>
      <c r="E598">
        <f ca="1"/>
        <v>66</v>
      </c>
      <c r="F598" t="str">
        <f ca="1"/>
        <v>2nd</v>
      </c>
    </row>
    <row r="599" spans="2:6" x14ac:dyDescent="0.35">
      <c r="B599" t="str">
        <f ca="1"/>
        <v>Wheeler, Mr. Edwin Frederick</v>
      </c>
      <c r="C599" t="str">
        <f ca="1"/>
        <v>no</v>
      </c>
      <c r="D599" t="str">
        <f ca="1"/>
        <v>male</v>
      </c>
      <c r="E599" t="e">
        <f ca="1"/>
        <v>#N/A</v>
      </c>
      <c r="F599" t="str">
        <f ca="1"/>
        <v>2nd</v>
      </c>
    </row>
    <row r="600" spans="2:6" x14ac:dyDescent="0.35">
      <c r="B600" t="str">
        <f ca="1"/>
        <v>Wilhelms, Mr. Charles</v>
      </c>
      <c r="C600" t="str">
        <f ca="1"/>
        <v>yes</v>
      </c>
      <c r="D600" t="str">
        <f ca="1"/>
        <v>male</v>
      </c>
      <c r="E600">
        <f ca="1"/>
        <v>31</v>
      </c>
      <c r="F600" t="str">
        <f ca="1"/>
        <v>2nd</v>
      </c>
    </row>
    <row r="601" spans="2:6" x14ac:dyDescent="0.35">
      <c r="B601" t="str">
        <f ca="1"/>
        <v>Williams, Mr. Charles Eugene</v>
      </c>
      <c r="C601" t="str">
        <f ca="1"/>
        <v>yes</v>
      </c>
      <c r="D601" t="str">
        <f ca="1"/>
        <v>male</v>
      </c>
      <c r="E601" t="e">
        <f ca="1"/>
        <v>#N/A</v>
      </c>
      <c r="F601" t="str">
        <f ca="1"/>
        <v>2nd</v>
      </c>
    </row>
    <row r="602" spans="2:6" x14ac:dyDescent="0.35">
      <c r="B602" t="str">
        <f ca="1"/>
        <v>Wright, Miss. Marion</v>
      </c>
      <c r="C602" t="str">
        <f ca="1"/>
        <v>yes</v>
      </c>
      <c r="D602" t="str">
        <f ca="1"/>
        <v>female</v>
      </c>
      <c r="E602">
        <f ca="1"/>
        <v>26</v>
      </c>
      <c r="F602" t="str">
        <f ca="1"/>
        <v>2nd</v>
      </c>
    </row>
    <row r="603" spans="2:6" x14ac:dyDescent="0.35">
      <c r="B603" t="str">
        <f ca="1"/>
        <v>Yrois, Miss. Henriette (Mrs Ha</v>
      </c>
      <c r="C603" t="str">
        <f ca="1"/>
        <v>no</v>
      </c>
      <c r="D603" t="str">
        <f ca="1"/>
        <v>female</v>
      </c>
      <c r="E603">
        <f ca="1"/>
        <v>24</v>
      </c>
      <c r="F603" t="str">
        <f ca="1"/>
        <v>2nd</v>
      </c>
    </row>
    <row r="604" spans="2:6" x14ac:dyDescent="0.35">
      <c r="B604" t="str">
        <f ca="1"/>
        <v>Abbing, Mr. Anthony</v>
      </c>
      <c r="C604" t="str">
        <f ca="1"/>
        <v>no</v>
      </c>
      <c r="D604" t="str">
        <f ca="1"/>
        <v>male</v>
      </c>
      <c r="E604">
        <f ca="1"/>
        <v>42</v>
      </c>
      <c r="F604" t="str">
        <f ca="1"/>
        <v>3rd</v>
      </c>
    </row>
    <row r="605" spans="2:6" x14ac:dyDescent="0.35">
      <c r="B605" t="str">
        <f ca="1"/>
        <v>Abbott, Master. Eugene Joseph</v>
      </c>
      <c r="C605" t="str">
        <f ca="1"/>
        <v>no</v>
      </c>
      <c r="D605" t="str">
        <f ca="1"/>
        <v>male</v>
      </c>
      <c r="E605">
        <f ca="1"/>
        <v>13</v>
      </c>
      <c r="F605" t="str">
        <f ca="1"/>
        <v>3rd</v>
      </c>
    </row>
    <row r="606" spans="2:6" x14ac:dyDescent="0.35">
      <c r="B606" t="str">
        <f ca="1"/>
        <v>Abbott, Mr. Rossmore Edward</v>
      </c>
      <c r="C606" t="str">
        <f ca="1"/>
        <v>no</v>
      </c>
      <c r="D606" t="str">
        <f ca="1"/>
        <v>male</v>
      </c>
      <c r="E606">
        <f ca="1"/>
        <v>16</v>
      </c>
      <c r="F606" t="str">
        <f ca="1"/>
        <v>3rd</v>
      </c>
    </row>
    <row r="607" spans="2:6" x14ac:dyDescent="0.35">
      <c r="B607" t="str">
        <f ca="1"/>
        <v>Abbott, Mrs. Stanton (Rosa Hunt</v>
      </c>
      <c r="C607" t="str">
        <f ca="1"/>
        <v>yes</v>
      </c>
      <c r="D607" t="str">
        <f ca="1"/>
        <v>female</v>
      </c>
      <c r="E607">
        <f ca="1"/>
        <v>35</v>
      </c>
      <c r="F607" t="str">
        <f ca="1"/>
        <v>3rd</v>
      </c>
    </row>
    <row r="608" spans="2:6" x14ac:dyDescent="0.35">
      <c r="B608" t="str">
        <f ca="1"/>
        <v>Abelseth, Miss. Karen Marie</v>
      </c>
      <c r="C608" t="str">
        <f ca="1"/>
        <v>yes</v>
      </c>
      <c r="D608" t="str">
        <f ca="1"/>
        <v>female</v>
      </c>
      <c r="E608">
        <f ca="1"/>
        <v>16</v>
      </c>
      <c r="F608" t="str">
        <f ca="1"/>
        <v>3rd</v>
      </c>
    </row>
    <row r="609" spans="2:6" x14ac:dyDescent="0.35">
      <c r="B609" t="str">
        <f ca="1"/>
        <v>Abelseth, Mr. Olaus Jorgensen</v>
      </c>
      <c r="C609" t="str">
        <f ca="1"/>
        <v>yes</v>
      </c>
      <c r="D609" t="str">
        <f ca="1"/>
        <v>male</v>
      </c>
      <c r="E609">
        <f ca="1"/>
        <v>25</v>
      </c>
      <c r="F609" t="str">
        <f ca="1"/>
        <v>3rd</v>
      </c>
    </row>
    <row r="610" spans="2:6" x14ac:dyDescent="0.35">
      <c r="B610" t="str">
        <f ca="1"/>
        <v>Abrahamsson, Mr. Abraham August</v>
      </c>
      <c r="C610" t="str">
        <f ca="1"/>
        <v>yes</v>
      </c>
      <c r="D610" t="str">
        <f ca="1"/>
        <v>male</v>
      </c>
      <c r="E610">
        <f ca="1"/>
        <v>20</v>
      </c>
      <c r="F610" t="str">
        <f ca="1"/>
        <v>3rd</v>
      </c>
    </row>
    <row r="611" spans="2:6" x14ac:dyDescent="0.35">
      <c r="B611" t="str">
        <f ca="1"/>
        <v>Abrahim, Mrs. Joseph (Sophie Ha</v>
      </c>
      <c r="C611" t="str">
        <f ca="1"/>
        <v>yes</v>
      </c>
      <c r="D611" t="str">
        <f ca="1"/>
        <v>female</v>
      </c>
      <c r="E611">
        <f ca="1"/>
        <v>18</v>
      </c>
      <c r="F611" t="str">
        <f ca="1"/>
        <v>3rd</v>
      </c>
    </row>
    <row r="612" spans="2:6" x14ac:dyDescent="0.35">
      <c r="B612" t="str">
        <f ca="1"/>
        <v>Adahl, Mr. Mauritz Nils Martin</v>
      </c>
      <c r="C612" t="str">
        <f ca="1"/>
        <v>no</v>
      </c>
      <c r="D612" t="str">
        <f ca="1"/>
        <v>male</v>
      </c>
      <c r="E612">
        <f ca="1"/>
        <v>30</v>
      </c>
      <c r="F612" t="str">
        <f ca="1"/>
        <v>3rd</v>
      </c>
    </row>
    <row r="613" spans="2:6" x14ac:dyDescent="0.35">
      <c r="B613" t="str">
        <f ca="1"/>
        <v>Adams, Mr. John</v>
      </c>
      <c r="C613" t="str">
        <f ca="1"/>
        <v>no</v>
      </c>
      <c r="D613" t="str">
        <f ca="1"/>
        <v>male</v>
      </c>
      <c r="E613">
        <f ca="1"/>
        <v>26</v>
      </c>
      <c r="F613" t="str">
        <f ca="1"/>
        <v>3rd</v>
      </c>
    </row>
    <row r="614" spans="2:6" x14ac:dyDescent="0.35">
      <c r="B614" t="str">
        <f ca="1"/>
        <v>Ahlin, Mrs. Johan (Johanna Pers</v>
      </c>
      <c r="C614" t="str">
        <f ca="1"/>
        <v>no</v>
      </c>
      <c r="D614" t="str">
        <f ca="1"/>
        <v>female</v>
      </c>
      <c r="E614">
        <f ca="1"/>
        <v>40</v>
      </c>
      <c r="F614" t="str">
        <f ca="1"/>
        <v>3rd</v>
      </c>
    </row>
    <row r="615" spans="2:6" x14ac:dyDescent="0.35">
      <c r="B615" t="str">
        <f ca="1"/>
        <v>Aks, Master. Philip Frank</v>
      </c>
      <c r="C615" t="str">
        <f ca="1"/>
        <v>yes</v>
      </c>
      <c r="D615" t="str">
        <f ca="1"/>
        <v>male</v>
      </c>
      <c r="E615">
        <f ca="1"/>
        <v>0.83329999399999999</v>
      </c>
      <c r="F615" t="str">
        <f ca="1"/>
        <v>3rd</v>
      </c>
    </row>
    <row r="616" spans="2:6" x14ac:dyDescent="0.35">
      <c r="B616" t="str">
        <f ca="1"/>
        <v>Aks, Mrs. Sam (Leah Rosen)</v>
      </c>
      <c r="C616" t="str">
        <f ca="1"/>
        <v>yes</v>
      </c>
      <c r="D616" t="str">
        <f ca="1"/>
        <v>female</v>
      </c>
      <c r="E616">
        <f ca="1"/>
        <v>18</v>
      </c>
      <c r="F616" t="str">
        <f ca="1"/>
        <v>3rd</v>
      </c>
    </row>
    <row r="617" spans="2:6" x14ac:dyDescent="0.35">
      <c r="B617" t="str">
        <f ca="1"/>
        <v>Albimona, Mr. Nassef Cassem</v>
      </c>
      <c r="C617" t="str">
        <f ca="1"/>
        <v>yes</v>
      </c>
      <c r="D617" t="str">
        <f ca="1"/>
        <v>male</v>
      </c>
      <c r="E617">
        <f ca="1"/>
        <v>26</v>
      </c>
      <c r="F617" t="str">
        <f ca="1"/>
        <v>3rd</v>
      </c>
    </row>
    <row r="618" spans="2:6" x14ac:dyDescent="0.35">
      <c r="B618" t="str">
        <f ca="1"/>
        <v>Alexander, Mr. William</v>
      </c>
      <c r="C618" t="str">
        <f ca="1"/>
        <v>no</v>
      </c>
      <c r="D618" t="str">
        <f ca="1"/>
        <v>male</v>
      </c>
      <c r="E618">
        <f ca="1"/>
        <v>26</v>
      </c>
      <c r="F618" t="str">
        <f ca="1"/>
        <v>3rd</v>
      </c>
    </row>
    <row r="619" spans="2:6" x14ac:dyDescent="0.35">
      <c r="B619" t="str">
        <f ca="1"/>
        <v>Alhomaki, Mr. Ilmari Rudolf</v>
      </c>
      <c r="C619" t="str">
        <f ca="1"/>
        <v>no</v>
      </c>
      <c r="D619" t="str">
        <f ca="1"/>
        <v>male</v>
      </c>
      <c r="E619">
        <f ca="1"/>
        <v>20</v>
      </c>
      <c r="F619" t="str">
        <f ca="1"/>
        <v>3rd</v>
      </c>
    </row>
    <row r="620" spans="2:6" x14ac:dyDescent="0.35">
      <c r="B620" t="str">
        <f ca="1"/>
        <v>Ali, Mr. Ahmed</v>
      </c>
      <c r="C620" t="str">
        <f ca="1"/>
        <v>no</v>
      </c>
      <c r="D620" t="str">
        <f ca="1"/>
        <v>male</v>
      </c>
      <c r="E620">
        <f ca="1"/>
        <v>24</v>
      </c>
      <c r="F620" t="str">
        <f ca="1"/>
        <v>3rd</v>
      </c>
    </row>
    <row r="621" spans="2:6" x14ac:dyDescent="0.35">
      <c r="B621" t="str">
        <f ca="1"/>
        <v>Ali, Mr. William</v>
      </c>
      <c r="C621" t="str">
        <f ca="1"/>
        <v>no</v>
      </c>
      <c r="D621" t="str">
        <f ca="1"/>
        <v>male</v>
      </c>
      <c r="E621">
        <f ca="1"/>
        <v>25</v>
      </c>
      <c r="F621" t="str">
        <f ca="1"/>
        <v>3rd</v>
      </c>
    </row>
    <row r="622" spans="2:6" x14ac:dyDescent="0.35">
      <c r="B622" t="str">
        <f ca="1"/>
        <v>Allen, Mr. William Henry</v>
      </c>
      <c r="C622" t="str">
        <f ca="1"/>
        <v>no</v>
      </c>
      <c r="D622" t="str">
        <f ca="1"/>
        <v>male</v>
      </c>
      <c r="E622">
        <f ca="1"/>
        <v>35</v>
      </c>
      <c r="F622" t="str">
        <f ca="1"/>
        <v>3rd</v>
      </c>
    </row>
    <row r="623" spans="2:6" x14ac:dyDescent="0.35">
      <c r="B623" t="str">
        <f ca="1"/>
        <v>Allum, Mr. Owen George</v>
      </c>
      <c r="C623" t="str">
        <f ca="1"/>
        <v>no</v>
      </c>
      <c r="D623" t="str">
        <f ca="1"/>
        <v>male</v>
      </c>
      <c r="E623">
        <f ca="1"/>
        <v>18</v>
      </c>
      <c r="F623" t="str">
        <f ca="1"/>
        <v>3rd</v>
      </c>
    </row>
    <row r="624" spans="2:6" x14ac:dyDescent="0.35">
      <c r="B624" t="str">
        <f ca="1"/>
        <v>Andersen, Mr. Albert Karvin</v>
      </c>
      <c r="C624" t="str">
        <f ca="1"/>
        <v>no</v>
      </c>
      <c r="D624" t="str">
        <f ca="1"/>
        <v>male</v>
      </c>
      <c r="E624">
        <f ca="1"/>
        <v>32</v>
      </c>
      <c r="F624" t="str">
        <f ca="1"/>
        <v>3rd</v>
      </c>
    </row>
    <row r="625" spans="2:6" x14ac:dyDescent="0.35">
      <c r="B625" t="str">
        <f ca="1"/>
        <v>Andersen-Jensen, Miss. Carla Ch</v>
      </c>
      <c r="C625" t="str">
        <f ca="1"/>
        <v>yes</v>
      </c>
      <c r="D625" t="str">
        <f ca="1"/>
        <v>female</v>
      </c>
      <c r="E625">
        <f ca="1"/>
        <v>19</v>
      </c>
      <c r="F625" t="str">
        <f ca="1"/>
        <v>3rd</v>
      </c>
    </row>
    <row r="626" spans="2:6" x14ac:dyDescent="0.35">
      <c r="B626" t="str">
        <f ca="1"/>
        <v>Andersson, Master. Sigvard Hara</v>
      </c>
      <c r="C626" t="str">
        <f ca="1"/>
        <v>no</v>
      </c>
      <c r="D626" t="str">
        <f ca="1"/>
        <v>male</v>
      </c>
      <c r="E626">
        <f ca="1"/>
        <v>4</v>
      </c>
      <c r="F626" t="str">
        <f ca="1"/>
        <v>3rd</v>
      </c>
    </row>
    <row r="627" spans="2:6" x14ac:dyDescent="0.35">
      <c r="B627" t="str">
        <f ca="1"/>
        <v>Andersson, Miss. Ebba Iris Alfr</v>
      </c>
      <c r="C627" t="str">
        <f ca="1"/>
        <v>no</v>
      </c>
      <c r="D627" t="str">
        <f ca="1"/>
        <v>female</v>
      </c>
      <c r="E627">
        <f ca="1"/>
        <v>6</v>
      </c>
      <c r="F627" t="str">
        <f ca="1"/>
        <v>3rd</v>
      </c>
    </row>
    <row r="628" spans="2:6" x14ac:dyDescent="0.35">
      <c r="B628" t="str">
        <f ca="1"/>
        <v>Andersson, Miss. Ellis Anna Mar</v>
      </c>
      <c r="C628" t="str">
        <f ca="1"/>
        <v>no</v>
      </c>
      <c r="D628" t="str">
        <f ca="1"/>
        <v>female</v>
      </c>
      <c r="E628">
        <f ca="1"/>
        <v>2</v>
      </c>
      <c r="F628" t="str">
        <f ca="1"/>
        <v>3rd</v>
      </c>
    </row>
    <row r="629" spans="2:6" x14ac:dyDescent="0.35">
      <c r="B629" t="str">
        <f ca="1"/>
        <v>Andersson, Miss. Erna Alexandra</v>
      </c>
      <c r="C629" t="str">
        <f ca="1"/>
        <v>yes</v>
      </c>
      <c r="D629" t="str">
        <f ca="1"/>
        <v>female</v>
      </c>
      <c r="E629">
        <f ca="1"/>
        <v>17</v>
      </c>
      <c r="F629" t="str">
        <f ca="1"/>
        <v>3rd</v>
      </c>
    </row>
    <row r="630" spans="2:6" x14ac:dyDescent="0.35">
      <c r="B630" t="str">
        <f ca="1"/>
        <v>Andersson, Miss. Ida Augusta Ma</v>
      </c>
      <c r="C630" t="str">
        <f ca="1"/>
        <v>no</v>
      </c>
      <c r="D630" t="str">
        <f ca="1"/>
        <v>female</v>
      </c>
      <c r="E630">
        <f ca="1"/>
        <v>38</v>
      </c>
      <c r="F630" t="str">
        <f ca="1"/>
        <v>3rd</v>
      </c>
    </row>
    <row r="631" spans="2:6" x14ac:dyDescent="0.35">
      <c r="B631" t="str">
        <f ca="1"/>
        <v>Andersson, Miss. Ingeborg Const</v>
      </c>
      <c r="C631" t="str">
        <f ca="1"/>
        <v>no</v>
      </c>
      <c r="D631" t="str">
        <f ca="1"/>
        <v>female</v>
      </c>
      <c r="E631">
        <f ca="1"/>
        <v>9</v>
      </c>
      <c r="F631" t="str">
        <f ca="1"/>
        <v>3rd</v>
      </c>
    </row>
    <row r="632" spans="2:6" x14ac:dyDescent="0.35">
      <c r="B632" t="str">
        <f ca="1"/>
        <v>Andersson, Miss. Sigrid Elisabe</v>
      </c>
      <c r="C632" t="str">
        <f ca="1"/>
        <v>no</v>
      </c>
      <c r="D632" t="str">
        <f ca="1"/>
        <v>female</v>
      </c>
      <c r="E632">
        <f ca="1"/>
        <v>11</v>
      </c>
      <c r="F632" t="str">
        <f ca="1"/>
        <v>3rd</v>
      </c>
    </row>
    <row r="633" spans="2:6" x14ac:dyDescent="0.35">
      <c r="B633" t="str">
        <f ca="1"/>
        <v>Andersson, Mr. Anders Johan</v>
      </c>
      <c r="C633" t="str">
        <f ca="1"/>
        <v>no</v>
      </c>
      <c r="D633" t="str">
        <f ca="1"/>
        <v>male</v>
      </c>
      <c r="E633">
        <f ca="1"/>
        <v>39</v>
      </c>
      <c r="F633" t="str">
        <f ca="1"/>
        <v>3rd</v>
      </c>
    </row>
    <row r="634" spans="2:6" x14ac:dyDescent="0.35">
      <c r="B634" t="str">
        <f ca="1"/>
        <v>Andersson, Mr. August Edvard (</v>
      </c>
      <c r="C634" t="str">
        <f ca="1"/>
        <v>yes</v>
      </c>
      <c r="D634" t="str">
        <f ca="1"/>
        <v>male</v>
      </c>
      <c r="E634">
        <f ca="1"/>
        <v>27</v>
      </c>
      <c r="F634" t="str">
        <f ca="1"/>
        <v>3rd</v>
      </c>
    </row>
    <row r="635" spans="2:6" x14ac:dyDescent="0.35">
      <c r="B635" t="str">
        <f ca="1"/>
        <v>Andersson, Mr. Johan Samuel</v>
      </c>
      <c r="C635" t="str">
        <f ca="1"/>
        <v>no</v>
      </c>
      <c r="D635" t="str">
        <f ca="1"/>
        <v>male</v>
      </c>
      <c r="E635">
        <f ca="1"/>
        <v>26</v>
      </c>
      <c r="F635" t="str">
        <f ca="1"/>
        <v>3rd</v>
      </c>
    </row>
    <row r="636" spans="2:6" x14ac:dyDescent="0.35">
      <c r="B636" t="str">
        <f ca="1"/>
        <v>Andersson, Mrs. Anders Johan (A</v>
      </c>
      <c r="C636" t="str">
        <f ca="1"/>
        <v>no</v>
      </c>
      <c r="D636" t="str">
        <f ca="1"/>
        <v>female</v>
      </c>
      <c r="E636">
        <f ca="1"/>
        <v>39</v>
      </c>
      <c r="F636" t="str">
        <f ca="1"/>
        <v>3rd</v>
      </c>
    </row>
    <row r="637" spans="2:6" x14ac:dyDescent="0.35">
      <c r="B637" t="str">
        <f ca="1"/>
        <v>Andreasson, Mr. Paul Edvin</v>
      </c>
      <c r="C637" t="str">
        <f ca="1"/>
        <v>no</v>
      </c>
      <c r="D637" t="str">
        <f ca="1"/>
        <v>male</v>
      </c>
      <c r="E637">
        <f ca="1"/>
        <v>20</v>
      </c>
      <c r="F637" t="str">
        <f ca="1"/>
        <v>3rd</v>
      </c>
    </row>
    <row r="638" spans="2:6" x14ac:dyDescent="0.35">
      <c r="B638" t="str">
        <f ca="1"/>
        <v>Angheloff, Mr. Minko</v>
      </c>
      <c r="C638" t="str">
        <f ca="1"/>
        <v>no</v>
      </c>
      <c r="D638" t="str">
        <f ca="1"/>
        <v>male</v>
      </c>
      <c r="E638">
        <f ca="1"/>
        <v>26</v>
      </c>
      <c r="F638" t="str">
        <f ca="1"/>
        <v>3rd</v>
      </c>
    </row>
    <row r="639" spans="2:6" x14ac:dyDescent="0.35">
      <c r="B639" t="str">
        <f ca="1"/>
        <v>Arnold-Franchi, Mr. Josef</v>
      </c>
      <c r="C639" t="str">
        <f ca="1"/>
        <v>no</v>
      </c>
      <c r="D639" t="str">
        <f ca="1"/>
        <v>male</v>
      </c>
      <c r="E639">
        <f ca="1"/>
        <v>25</v>
      </c>
      <c r="F639" t="str">
        <f ca="1"/>
        <v>3rd</v>
      </c>
    </row>
    <row r="640" spans="2:6" x14ac:dyDescent="0.35">
      <c r="B640" t="str">
        <f ca="1"/>
        <v>Arnold-Franchi, Mrs. Josef (Jos</v>
      </c>
      <c r="C640" t="str">
        <f ca="1"/>
        <v>no</v>
      </c>
      <c r="D640" t="str">
        <f ca="1"/>
        <v>female</v>
      </c>
      <c r="E640">
        <f ca="1"/>
        <v>18</v>
      </c>
      <c r="F640" t="str">
        <f ca="1"/>
        <v>3rd</v>
      </c>
    </row>
    <row r="641" spans="2:6" x14ac:dyDescent="0.35">
      <c r="B641" t="str">
        <f ca="1"/>
        <v>Aronsson, Mr. Ernst Axel Algot</v>
      </c>
      <c r="C641" t="str">
        <f ca="1"/>
        <v>no</v>
      </c>
      <c r="D641" t="str">
        <f ca="1"/>
        <v>male</v>
      </c>
      <c r="E641">
        <f ca="1"/>
        <v>24</v>
      </c>
      <c r="F641" t="str">
        <f ca="1"/>
        <v>3rd</v>
      </c>
    </row>
    <row r="642" spans="2:6" x14ac:dyDescent="0.35">
      <c r="B642" t="str">
        <f ca="1"/>
        <v>Asim, Mr. Adola</v>
      </c>
      <c r="C642" t="str">
        <f ca="1"/>
        <v>no</v>
      </c>
      <c r="D642" t="str">
        <f ca="1"/>
        <v>male</v>
      </c>
      <c r="E642">
        <f ca="1"/>
        <v>35</v>
      </c>
      <c r="F642" t="str">
        <f ca="1"/>
        <v>3rd</v>
      </c>
    </row>
    <row r="643" spans="2:6" x14ac:dyDescent="0.35">
      <c r="B643" t="str">
        <f ca="1"/>
        <v>Asplund, Master. Carl Edgar</v>
      </c>
      <c r="C643" t="str">
        <f ca="1"/>
        <v>no</v>
      </c>
      <c r="D643" t="str">
        <f ca="1"/>
        <v>male</v>
      </c>
      <c r="E643">
        <f ca="1"/>
        <v>5</v>
      </c>
      <c r="F643" t="str">
        <f ca="1"/>
        <v>3rd</v>
      </c>
    </row>
    <row r="644" spans="2:6" x14ac:dyDescent="0.35">
      <c r="B644" t="str">
        <f ca="1"/>
        <v>Asplund, Master. Clarence Gusta</v>
      </c>
      <c r="C644" t="str">
        <f ca="1"/>
        <v>no</v>
      </c>
      <c r="D644" t="str">
        <f ca="1"/>
        <v>male</v>
      </c>
      <c r="E644">
        <f ca="1"/>
        <v>9</v>
      </c>
      <c r="F644" t="str">
        <f ca="1"/>
        <v>3rd</v>
      </c>
    </row>
    <row r="645" spans="2:6" x14ac:dyDescent="0.35">
      <c r="B645" t="str">
        <f ca="1"/>
        <v>Asplund, Master. Edvin Rojj Fel</v>
      </c>
      <c r="C645" t="str">
        <f ca="1"/>
        <v>yes</v>
      </c>
      <c r="D645" t="str">
        <f ca="1"/>
        <v>male</v>
      </c>
      <c r="E645">
        <f ca="1"/>
        <v>3</v>
      </c>
      <c r="F645" t="str">
        <f ca="1"/>
        <v>3rd</v>
      </c>
    </row>
    <row r="646" spans="2:6" x14ac:dyDescent="0.35">
      <c r="B646" t="str">
        <f ca="1"/>
        <v>Asplund, Master. Filip Oscar</v>
      </c>
      <c r="C646" t="str">
        <f ca="1"/>
        <v>no</v>
      </c>
      <c r="D646" t="str">
        <f ca="1"/>
        <v>male</v>
      </c>
      <c r="E646">
        <f ca="1"/>
        <v>13</v>
      </c>
      <c r="F646" t="str">
        <f ca="1"/>
        <v>3rd</v>
      </c>
    </row>
    <row r="647" spans="2:6" x14ac:dyDescent="0.35">
      <c r="B647" t="str">
        <f ca="1"/>
        <v>Asplund, Miss. Lillian Gertrud</v>
      </c>
      <c r="C647" t="str">
        <f ca="1"/>
        <v>yes</v>
      </c>
      <c r="D647" t="str">
        <f ca="1"/>
        <v>female</v>
      </c>
      <c r="E647">
        <f ca="1"/>
        <v>5</v>
      </c>
      <c r="F647" t="str">
        <f ca="1"/>
        <v>3rd</v>
      </c>
    </row>
    <row r="648" spans="2:6" x14ac:dyDescent="0.35">
      <c r="B648" t="str">
        <f ca="1"/>
        <v>Asplund, Mr. Carl Oscar Vilhelm</v>
      </c>
      <c r="C648" t="str">
        <f ca="1"/>
        <v>no</v>
      </c>
      <c r="D648" t="str">
        <f ca="1"/>
        <v>male</v>
      </c>
      <c r="E648">
        <f ca="1"/>
        <v>40</v>
      </c>
      <c r="F648" t="str">
        <f ca="1"/>
        <v>3rd</v>
      </c>
    </row>
    <row r="649" spans="2:6" x14ac:dyDescent="0.35">
      <c r="B649" t="str">
        <f ca="1"/>
        <v>Asplund, Mr. Johan Charles</v>
      </c>
      <c r="C649" t="str">
        <f ca="1"/>
        <v>yes</v>
      </c>
      <c r="D649" t="str">
        <f ca="1"/>
        <v>male</v>
      </c>
      <c r="E649">
        <f ca="1"/>
        <v>23</v>
      </c>
      <c r="F649" t="str">
        <f ca="1"/>
        <v>3rd</v>
      </c>
    </row>
    <row r="650" spans="2:6" x14ac:dyDescent="0.35">
      <c r="B650" t="str">
        <f ca="1"/>
        <v>Asplund, Mrs. Carl Oscar (Selma</v>
      </c>
      <c r="C650" t="str">
        <f ca="1"/>
        <v>yes</v>
      </c>
      <c r="D650" t="str">
        <f ca="1"/>
        <v>female</v>
      </c>
      <c r="E650">
        <f ca="1"/>
        <v>38</v>
      </c>
      <c r="F650" t="str">
        <f ca="1"/>
        <v>3rd</v>
      </c>
    </row>
    <row r="651" spans="2:6" x14ac:dyDescent="0.35">
      <c r="B651" t="str">
        <f ca="1"/>
        <v>Assaf Khalil, Mrs. Mariana (Mi</v>
      </c>
      <c r="C651" t="str">
        <f ca="1"/>
        <v>yes</v>
      </c>
      <c r="D651" t="str">
        <f ca="1"/>
        <v>female</v>
      </c>
      <c r="E651">
        <f ca="1"/>
        <v>45</v>
      </c>
      <c r="F651" t="str">
        <f ca="1"/>
        <v>3rd</v>
      </c>
    </row>
    <row r="652" spans="2:6" x14ac:dyDescent="0.35">
      <c r="B652" t="str">
        <f ca="1"/>
        <v>Assaf, Mr. Gerios</v>
      </c>
      <c r="C652" t="str">
        <f ca="1"/>
        <v>no</v>
      </c>
      <c r="D652" t="str">
        <f ca="1"/>
        <v>male</v>
      </c>
      <c r="E652">
        <f ca="1"/>
        <v>21</v>
      </c>
      <c r="F652" t="str">
        <f ca="1"/>
        <v>3rd</v>
      </c>
    </row>
    <row r="653" spans="2:6" x14ac:dyDescent="0.35">
      <c r="B653" t="str">
        <f ca="1"/>
        <v>Assam, Mr. Ali</v>
      </c>
      <c r="C653" t="str">
        <f ca="1"/>
        <v>no</v>
      </c>
      <c r="D653" t="str">
        <f ca="1"/>
        <v>male</v>
      </c>
      <c r="E653">
        <f ca="1"/>
        <v>23</v>
      </c>
      <c r="F653" t="str">
        <f ca="1"/>
        <v>3rd</v>
      </c>
    </row>
    <row r="654" spans="2:6" x14ac:dyDescent="0.35">
      <c r="B654" t="str">
        <f ca="1"/>
        <v>Attalah, Miss. Malake</v>
      </c>
      <c r="C654" t="str">
        <f ca="1"/>
        <v>no</v>
      </c>
      <c r="D654" t="str">
        <f ca="1"/>
        <v>female</v>
      </c>
      <c r="E654">
        <f ca="1"/>
        <v>17</v>
      </c>
      <c r="F654" t="str">
        <f ca="1"/>
        <v>3rd</v>
      </c>
    </row>
    <row r="655" spans="2:6" x14ac:dyDescent="0.35">
      <c r="B655" t="str">
        <f ca="1"/>
        <v>Attalah, Mr. Sleiman</v>
      </c>
      <c r="C655" t="str">
        <f ca="1"/>
        <v>no</v>
      </c>
      <c r="D655" t="str">
        <f ca="1"/>
        <v>male</v>
      </c>
      <c r="E655">
        <f ca="1"/>
        <v>30</v>
      </c>
      <c r="F655" t="str">
        <f ca="1"/>
        <v>3rd</v>
      </c>
    </row>
    <row r="656" spans="2:6" x14ac:dyDescent="0.35">
      <c r="B656" t="str">
        <f ca="1"/>
        <v>Augustsson, Mr. Albert</v>
      </c>
      <c r="C656" t="str">
        <f ca="1"/>
        <v>no</v>
      </c>
      <c r="D656" t="str">
        <f ca="1"/>
        <v>male</v>
      </c>
      <c r="E656">
        <f ca="1"/>
        <v>23</v>
      </c>
      <c r="F656" t="str">
        <f ca="1"/>
        <v>3rd</v>
      </c>
    </row>
    <row r="657" spans="2:6" x14ac:dyDescent="0.35">
      <c r="B657" t="str">
        <f ca="1"/>
        <v>Ayoub, Miss. Banoura</v>
      </c>
      <c r="C657" t="str">
        <f ca="1"/>
        <v>yes</v>
      </c>
      <c r="D657" t="str">
        <f ca="1"/>
        <v>female</v>
      </c>
      <c r="E657">
        <f ca="1"/>
        <v>13</v>
      </c>
      <c r="F657" t="str">
        <f ca="1"/>
        <v>3rd</v>
      </c>
    </row>
    <row r="658" spans="2:6" x14ac:dyDescent="0.35">
      <c r="B658" t="str">
        <f ca="1"/>
        <v>Baccos, Mr. Raffull</v>
      </c>
      <c r="C658" t="str">
        <f ca="1"/>
        <v>no</v>
      </c>
      <c r="D658" t="str">
        <f ca="1"/>
        <v>male</v>
      </c>
      <c r="E658">
        <f ca="1"/>
        <v>20</v>
      </c>
      <c r="F658" t="str">
        <f ca="1"/>
        <v>3rd</v>
      </c>
    </row>
    <row r="659" spans="2:6" x14ac:dyDescent="0.35">
      <c r="B659" t="str">
        <f ca="1"/>
        <v>Backstrom, Mr. Karl Alfred</v>
      </c>
      <c r="C659" t="str">
        <f ca="1"/>
        <v>no</v>
      </c>
      <c r="D659" t="str">
        <f ca="1"/>
        <v>male</v>
      </c>
      <c r="E659">
        <f ca="1"/>
        <v>32</v>
      </c>
      <c r="F659" t="str">
        <f ca="1"/>
        <v>3rd</v>
      </c>
    </row>
    <row r="660" spans="2:6" x14ac:dyDescent="0.35">
      <c r="B660" t="str">
        <f ca="1"/>
        <v>Backstrom, Mrs. Karl Alfred (Ma</v>
      </c>
      <c r="C660" t="str">
        <f ca="1"/>
        <v>yes</v>
      </c>
      <c r="D660" t="str">
        <f ca="1"/>
        <v>female</v>
      </c>
      <c r="E660">
        <f ca="1"/>
        <v>33</v>
      </c>
      <c r="F660" t="str">
        <f ca="1"/>
        <v>3rd</v>
      </c>
    </row>
    <row r="661" spans="2:6" x14ac:dyDescent="0.35">
      <c r="B661" t="str">
        <f ca="1"/>
        <v>Baclini, Miss. Eugenie</v>
      </c>
      <c r="C661" t="str">
        <f ca="1"/>
        <v>yes</v>
      </c>
      <c r="D661" t="str">
        <f ca="1"/>
        <v>female</v>
      </c>
      <c r="E661">
        <f ca="1"/>
        <v>0.75</v>
      </c>
      <c r="F661" t="str">
        <f ca="1"/>
        <v>3rd</v>
      </c>
    </row>
    <row r="662" spans="2:6" x14ac:dyDescent="0.35">
      <c r="B662" t="str">
        <f ca="1"/>
        <v>Baclini, Miss. Helene Barbara</v>
      </c>
      <c r="C662" t="str">
        <f ca="1"/>
        <v>yes</v>
      </c>
      <c r="D662" t="str">
        <f ca="1"/>
        <v>female</v>
      </c>
      <c r="E662">
        <f ca="1"/>
        <v>0.75</v>
      </c>
      <c r="F662" t="str">
        <f ca="1"/>
        <v>3rd</v>
      </c>
    </row>
    <row r="663" spans="2:6" x14ac:dyDescent="0.35">
      <c r="B663" t="str">
        <f ca="1"/>
        <v>Baclini, Miss. Marie Catherine</v>
      </c>
      <c r="C663" t="str">
        <f ca="1"/>
        <v>yes</v>
      </c>
      <c r="D663" t="str">
        <f ca="1"/>
        <v>female</v>
      </c>
      <c r="E663">
        <f ca="1"/>
        <v>5</v>
      </c>
      <c r="F663" t="str">
        <f ca="1"/>
        <v>3rd</v>
      </c>
    </row>
    <row r="664" spans="2:6" x14ac:dyDescent="0.35">
      <c r="B664" t="str">
        <f ca="1"/>
        <v>Baclini, Mrs. Solomon (Latifa Q</v>
      </c>
      <c r="C664" t="str">
        <f ca="1"/>
        <v>yes</v>
      </c>
      <c r="D664" t="str">
        <f ca="1"/>
        <v>female</v>
      </c>
      <c r="E664">
        <f ca="1"/>
        <v>24</v>
      </c>
      <c r="F664" t="str">
        <f ca="1"/>
        <v>3rd</v>
      </c>
    </row>
    <row r="665" spans="2:6" x14ac:dyDescent="0.35">
      <c r="B665" t="str">
        <f ca="1"/>
        <v>Badman, Miss. Emily Louisa</v>
      </c>
      <c r="C665" t="str">
        <f ca="1"/>
        <v>yes</v>
      </c>
      <c r="D665" t="str">
        <f ca="1"/>
        <v>female</v>
      </c>
      <c r="E665">
        <f ca="1"/>
        <v>18</v>
      </c>
      <c r="F665" t="str">
        <f ca="1"/>
        <v>3rd</v>
      </c>
    </row>
    <row r="666" spans="2:6" x14ac:dyDescent="0.35">
      <c r="B666" t="str">
        <f ca="1"/>
        <v>Badt, Mr. Mohamed</v>
      </c>
      <c r="C666" t="str">
        <f ca="1"/>
        <v>no</v>
      </c>
      <c r="D666" t="str">
        <f ca="1"/>
        <v>male</v>
      </c>
      <c r="E666">
        <f ca="1"/>
        <v>40</v>
      </c>
      <c r="F666" t="str">
        <f ca="1"/>
        <v>3rd</v>
      </c>
    </row>
    <row r="667" spans="2:6" x14ac:dyDescent="0.35">
      <c r="B667" t="str">
        <f ca="1"/>
        <v>Balkic, Mr. Cerin</v>
      </c>
      <c r="C667" t="str">
        <f ca="1"/>
        <v>no</v>
      </c>
      <c r="D667" t="str">
        <f ca="1"/>
        <v>male</v>
      </c>
      <c r="E667">
        <f ca="1"/>
        <v>26</v>
      </c>
      <c r="F667" t="str">
        <f ca="1"/>
        <v>3rd</v>
      </c>
    </row>
    <row r="668" spans="2:6" x14ac:dyDescent="0.35">
      <c r="B668" t="str">
        <f ca="1"/>
        <v>Barah, Mr. Hanna Assi</v>
      </c>
      <c r="C668" t="str">
        <f ca="1"/>
        <v>yes</v>
      </c>
      <c r="D668" t="str">
        <f ca="1"/>
        <v>male</v>
      </c>
      <c r="E668">
        <f ca="1"/>
        <v>20</v>
      </c>
      <c r="F668" t="str">
        <f ca="1"/>
        <v>3rd</v>
      </c>
    </row>
    <row r="669" spans="2:6" x14ac:dyDescent="0.35">
      <c r="B669" t="str">
        <f ca="1"/>
        <v>Barbara, Miss. Saiide</v>
      </c>
      <c r="C669" t="str">
        <f ca="1"/>
        <v>no</v>
      </c>
      <c r="D669" t="str">
        <f ca="1"/>
        <v>female</v>
      </c>
      <c r="E669">
        <f ca="1"/>
        <v>18</v>
      </c>
      <c r="F669" t="str">
        <f ca="1"/>
        <v>3rd</v>
      </c>
    </row>
    <row r="670" spans="2:6" x14ac:dyDescent="0.35">
      <c r="B670" t="str">
        <f ca="1"/>
        <v>Barbara, Mrs. (Catherine David)</v>
      </c>
      <c r="C670" t="str">
        <f ca="1"/>
        <v>no</v>
      </c>
      <c r="D670" t="str">
        <f ca="1"/>
        <v>female</v>
      </c>
      <c r="E670">
        <f ca="1"/>
        <v>45</v>
      </c>
      <c r="F670" t="str">
        <f ca="1"/>
        <v>3rd</v>
      </c>
    </row>
    <row r="671" spans="2:6" x14ac:dyDescent="0.35">
      <c r="B671" t="str">
        <f ca="1"/>
        <v>Barry, Miss. Julia</v>
      </c>
      <c r="C671" t="str">
        <f ca="1"/>
        <v>no</v>
      </c>
      <c r="D671" t="str">
        <f ca="1"/>
        <v>female</v>
      </c>
      <c r="E671">
        <f ca="1"/>
        <v>27</v>
      </c>
      <c r="F671" t="str">
        <f ca="1"/>
        <v>3rd</v>
      </c>
    </row>
    <row r="672" spans="2:6" x14ac:dyDescent="0.35">
      <c r="B672" t="str">
        <f ca="1"/>
        <v>Barton, Mr. David John</v>
      </c>
      <c r="C672" t="str">
        <f ca="1"/>
        <v>no</v>
      </c>
      <c r="D672" t="str">
        <f ca="1"/>
        <v>male</v>
      </c>
      <c r="E672">
        <f ca="1"/>
        <v>22</v>
      </c>
      <c r="F672" t="str">
        <f ca="1"/>
        <v>3rd</v>
      </c>
    </row>
    <row r="673" spans="2:6" x14ac:dyDescent="0.35">
      <c r="B673" t="str">
        <f ca="1"/>
        <v>Beavan, Mr. William Thomas</v>
      </c>
      <c r="C673" t="str">
        <f ca="1"/>
        <v>no</v>
      </c>
      <c r="D673" t="str">
        <f ca="1"/>
        <v>male</v>
      </c>
      <c r="E673">
        <f ca="1"/>
        <v>19</v>
      </c>
      <c r="F673" t="str">
        <f ca="1"/>
        <v>3rd</v>
      </c>
    </row>
    <row r="674" spans="2:6" x14ac:dyDescent="0.35">
      <c r="B674" t="str">
        <f ca="1"/>
        <v>Bengtsson, Mr. John Viktor</v>
      </c>
      <c r="C674" t="str">
        <f ca="1"/>
        <v>no</v>
      </c>
      <c r="D674" t="str">
        <f ca="1"/>
        <v>male</v>
      </c>
      <c r="E674">
        <f ca="1"/>
        <v>26</v>
      </c>
      <c r="F674" t="str">
        <f ca="1"/>
        <v>3rd</v>
      </c>
    </row>
    <row r="675" spans="2:6" x14ac:dyDescent="0.35">
      <c r="B675" t="str">
        <f ca="1"/>
        <v>Berglund, Mr. Karl Ivar Sven</v>
      </c>
      <c r="C675" t="str">
        <f ca="1"/>
        <v>no</v>
      </c>
      <c r="D675" t="str">
        <f ca="1"/>
        <v>male</v>
      </c>
      <c r="E675">
        <f ca="1"/>
        <v>22</v>
      </c>
      <c r="F675" t="str">
        <f ca="1"/>
        <v>3rd</v>
      </c>
    </row>
    <row r="676" spans="2:6" x14ac:dyDescent="0.35">
      <c r="B676" t="str">
        <f ca="1"/>
        <v>Betros, Master. Seman</v>
      </c>
      <c r="C676" t="str">
        <f ca="1"/>
        <v>no</v>
      </c>
      <c r="D676" t="str">
        <f ca="1"/>
        <v>male</v>
      </c>
      <c r="E676" t="e">
        <f ca="1"/>
        <v>#N/A</v>
      </c>
      <c r="F676" t="str">
        <f ca="1"/>
        <v>3rd</v>
      </c>
    </row>
    <row r="677" spans="2:6" x14ac:dyDescent="0.35">
      <c r="B677" t="str">
        <f ca="1"/>
        <v>Betros, Mr. Tannous</v>
      </c>
      <c r="C677" t="str">
        <f ca="1"/>
        <v>no</v>
      </c>
      <c r="D677" t="str">
        <f ca="1"/>
        <v>male</v>
      </c>
      <c r="E677">
        <f ca="1"/>
        <v>20</v>
      </c>
      <c r="F677" t="str">
        <f ca="1"/>
        <v>3rd</v>
      </c>
    </row>
    <row r="678" spans="2:6" x14ac:dyDescent="0.35">
      <c r="B678" t="str">
        <f ca="1"/>
        <v>Bing, Mr. Lee</v>
      </c>
      <c r="C678" t="str">
        <f ca="1"/>
        <v>yes</v>
      </c>
      <c r="D678" t="str">
        <f ca="1"/>
        <v>male</v>
      </c>
      <c r="E678">
        <f ca="1"/>
        <v>32</v>
      </c>
      <c r="F678" t="str">
        <f ca="1"/>
        <v>3rd</v>
      </c>
    </row>
    <row r="679" spans="2:6" x14ac:dyDescent="0.35">
      <c r="B679" t="str">
        <f ca="1"/>
        <v>Birkeland, Mr. Hans Martin Mons</v>
      </c>
      <c r="C679" t="str">
        <f ca="1"/>
        <v>no</v>
      </c>
      <c r="D679" t="str">
        <f ca="1"/>
        <v>male</v>
      </c>
      <c r="E679">
        <f ca="1"/>
        <v>21</v>
      </c>
      <c r="F679" t="str">
        <f ca="1"/>
        <v>3rd</v>
      </c>
    </row>
    <row r="680" spans="2:6" x14ac:dyDescent="0.35">
      <c r="B680" t="str">
        <f ca="1"/>
        <v>Bjorklund, Mr. Ernst Herbert</v>
      </c>
      <c r="C680" t="str">
        <f ca="1"/>
        <v>no</v>
      </c>
      <c r="D680" t="str">
        <f ca="1"/>
        <v>male</v>
      </c>
      <c r="E680">
        <f ca="1"/>
        <v>18</v>
      </c>
      <c r="F680" t="str">
        <f ca="1"/>
        <v>3rd</v>
      </c>
    </row>
    <row r="681" spans="2:6" x14ac:dyDescent="0.35">
      <c r="B681" t="str">
        <f ca="1"/>
        <v>Bostandyeff, Mr. Guentcho</v>
      </c>
      <c r="C681" t="str">
        <f ca="1"/>
        <v>no</v>
      </c>
      <c r="D681" t="str">
        <f ca="1"/>
        <v>male</v>
      </c>
      <c r="E681">
        <f ca="1"/>
        <v>26</v>
      </c>
      <c r="F681" t="str">
        <f ca="1"/>
        <v>3rd</v>
      </c>
    </row>
    <row r="682" spans="2:6" x14ac:dyDescent="0.35">
      <c r="B682" t="str">
        <f ca="1"/>
        <v>Boulos, Master. Akar</v>
      </c>
      <c r="C682" t="str">
        <f ca="1"/>
        <v>no</v>
      </c>
      <c r="D682" t="str">
        <f ca="1"/>
        <v>male</v>
      </c>
      <c r="E682">
        <f ca="1"/>
        <v>6</v>
      </c>
      <c r="F682" t="str">
        <f ca="1"/>
        <v>3rd</v>
      </c>
    </row>
    <row r="683" spans="2:6" x14ac:dyDescent="0.35">
      <c r="B683" t="str">
        <f ca="1"/>
        <v>Boulos, Miss. Nourelain</v>
      </c>
      <c r="C683" t="str">
        <f ca="1"/>
        <v>no</v>
      </c>
      <c r="D683" t="str">
        <f ca="1"/>
        <v>female</v>
      </c>
      <c r="E683">
        <f ca="1"/>
        <v>9</v>
      </c>
      <c r="F683" t="str">
        <f ca="1"/>
        <v>3rd</v>
      </c>
    </row>
    <row r="684" spans="2:6" x14ac:dyDescent="0.35">
      <c r="B684" t="str">
        <f ca="1"/>
        <v>Boulos, Mr. Hanna</v>
      </c>
      <c r="C684" t="str">
        <f ca="1"/>
        <v>no</v>
      </c>
      <c r="D684" t="str">
        <f ca="1"/>
        <v>male</v>
      </c>
      <c r="E684" t="e">
        <f ca="1"/>
        <v>#N/A</v>
      </c>
      <c r="F684" t="str">
        <f ca="1"/>
        <v>3rd</v>
      </c>
    </row>
    <row r="685" spans="2:6" x14ac:dyDescent="0.35">
      <c r="B685" t="str">
        <f ca="1"/>
        <v>Boulos, Mrs. Joseph (Sultana)</v>
      </c>
      <c r="C685" t="str">
        <f ca="1"/>
        <v>no</v>
      </c>
      <c r="D685" t="str">
        <f ca="1"/>
        <v>female</v>
      </c>
      <c r="E685" t="e">
        <f ca="1"/>
        <v>#N/A</v>
      </c>
      <c r="F685" t="str">
        <f ca="1"/>
        <v>3rd</v>
      </c>
    </row>
    <row r="686" spans="2:6" x14ac:dyDescent="0.35">
      <c r="B686" t="str">
        <f ca="1"/>
        <v>Bourke, Miss. Mary</v>
      </c>
      <c r="C686" t="str">
        <f ca="1"/>
        <v>no</v>
      </c>
      <c r="D686" t="str">
        <f ca="1"/>
        <v>female</v>
      </c>
      <c r="E686" t="e">
        <f ca="1"/>
        <v>#N/A</v>
      </c>
      <c r="F686" t="str">
        <f ca="1"/>
        <v>3rd</v>
      </c>
    </row>
    <row r="687" spans="2:6" x14ac:dyDescent="0.35">
      <c r="B687" t="str">
        <f ca="1"/>
        <v>Bourke, Mr. John</v>
      </c>
      <c r="C687" t="str">
        <f ca="1"/>
        <v>no</v>
      </c>
      <c r="D687" t="str">
        <f ca="1"/>
        <v>male</v>
      </c>
      <c r="E687">
        <f ca="1"/>
        <v>40</v>
      </c>
      <c r="F687" t="str">
        <f ca="1"/>
        <v>3rd</v>
      </c>
    </row>
    <row r="688" spans="2:6" x14ac:dyDescent="0.35">
      <c r="B688" t="str">
        <f ca="1"/>
        <v>Bourke, Mrs. John (Catherine)</v>
      </c>
      <c r="C688" t="str">
        <f ca="1"/>
        <v>no</v>
      </c>
      <c r="D688" t="str">
        <f ca="1"/>
        <v>female</v>
      </c>
      <c r="E688">
        <f ca="1"/>
        <v>32</v>
      </c>
      <c r="F688" t="str">
        <f ca="1"/>
        <v>3rd</v>
      </c>
    </row>
    <row r="689" spans="2:6" x14ac:dyDescent="0.35">
      <c r="B689" t="str">
        <f ca="1"/>
        <v>Bowen, Mr. David John Dai</v>
      </c>
      <c r="C689" t="str">
        <f ca="1"/>
        <v>no</v>
      </c>
      <c r="D689" t="str">
        <f ca="1"/>
        <v>male</v>
      </c>
      <c r="E689">
        <f ca="1"/>
        <v>21</v>
      </c>
      <c r="F689" t="str">
        <f ca="1"/>
        <v>3rd</v>
      </c>
    </row>
    <row r="690" spans="2:6" x14ac:dyDescent="0.35">
      <c r="B690" t="str">
        <f ca="1"/>
        <v>Bradley, Miss. Bridget Delia</v>
      </c>
      <c r="C690" t="str">
        <f ca="1"/>
        <v>yes</v>
      </c>
      <c r="D690" t="str">
        <f ca="1"/>
        <v>female</v>
      </c>
      <c r="E690">
        <f ca="1"/>
        <v>22</v>
      </c>
      <c r="F690" t="str">
        <f ca="1"/>
        <v>3rd</v>
      </c>
    </row>
    <row r="691" spans="2:6" x14ac:dyDescent="0.35">
      <c r="B691" t="str">
        <f ca="1"/>
        <v>Braf, Miss. Elin Ester Maria</v>
      </c>
      <c r="C691" t="str">
        <f ca="1"/>
        <v>no</v>
      </c>
      <c r="D691" t="str">
        <f ca="1"/>
        <v>female</v>
      </c>
      <c r="E691">
        <f ca="1"/>
        <v>20</v>
      </c>
      <c r="F691" t="str">
        <f ca="1"/>
        <v>3rd</v>
      </c>
    </row>
    <row r="692" spans="2:6" x14ac:dyDescent="0.35">
      <c r="B692" t="str">
        <f ca="1"/>
        <v>Braund, Mr. Lewis Richard</v>
      </c>
      <c r="C692" t="str">
        <f ca="1"/>
        <v>no</v>
      </c>
      <c r="D692" t="str">
        <f ca="1"/>
        <v>male</v>
      </c>
      <c r="E692">
        <f ca="1"/>
        <v>29</v>
      </c>
      <c r="F692" t="str">
        <f ca="1"/>
        <v>3rd</v>
      </c>
    </row>
    <row r="693" spans="2:6" x14ac:dyDescent="0.35">
      <c r="B693" t="str">
        <f ca="1"/>
        <v>Braund, Mr. Owen Harris</v>
      </c>
      <c r="C693" t="str">
        <f ca="1"/>
        <v>no</v>
      </c>
      <c r="D693" t="str">
        <f ca="1"/>
        <v>male</v>
      </c>
      <c r="E693">
        <f ca="1"/>
        <v>22</v>
      </c>
      <c r="F693" t="str">
        <f ca="1"/>
        <v>3rd</v>
      </c>
    </row>
    <row r="694" spans="2:6" x14ac:dyDescent="0.35">
      <c r="B694" t="str">
        <f ca="1"/>
        <v>Brobeck, Mr. Karl Rudolf</v>
      </c>
      <c r="C694" t="str">
        <f ca="1"/>
        <v>no</v>
      </c>
      <c r="D694" t="str">
        <f ca="1"/>
        <v>male</v>
      </c>
      <c r="E694">
        <f ca="1"/>
        <v>22</v>
      </c>
      <c r="F694" t="str">
        <f ca="1"/>
        <v>3rd</v>
      </c>
    </row>
    <row r="695" spans="2:6" x14ac:dyDescent="0.35">
      <c r="B695" t="str">
        <f ca="1"/>
        <v>Brocklebank, Mr. William Alfred</v>
      </c>
      <c r="C695" t="str">
        <f ca="1"/>
        <v>no</v>
      </c>
      <c r="D695" t="str">
        <f ca="1"/>
        <v>male</v>
      </c>
      <c r="E695">
        <f ca="1"/>
        <v>35</v>
      </c>
      <c r="F695" t="str">
        <f ca="1"/>
        <v>3rd</v>
      </c>
    </row>
    <row r="696" spans="2:6" x14ac:dyDescent="0.35">
      <c r="B696" t="str">
        <f ca="1"/>
        <v>Buckley, Miss. Katherine</v>
      </c>
      <c r="C696" t="str">
        <f ca="1"/>
        <v>no</v>
      </c>
      <c r="D696" t="str">
        <f ca="1"/>
        <v>female</v>
      </c>
      <c r="E696">
        <f ca="1"/>
        <v>18.5</v>
      </c>
      <c r="F696" t="str">
        <f ca="1"/>
        <v>3rd</v>
      </c>
    </row>
    <row r="697" spans="2:6" x14ac:dyDescent="0.35">
      <c r="B697" t="str">
        <f ca="1"/>
        <v>Buckley, Mr. Daniel</v>
      </c>
      <c r="C697" t="str">
        <f ca="1"/>
        <v>yes</v>
      </c>
      <c r="D697" t="str">
        <f ca="1"/>
        <v>male</v>
      </c>
      <c r="E697">
        <f ca="1"/>
        <v>21</v>
      </c>
      <c r="F697" t="str">
        <f ca="1"/>
        <v>3rd</v>
      </c>
    </row>
    <row r="698" spans="2:6" x14ac:dyDescent="0.35">
      <c r="B698" t="str">
        <f ca="1"/>
        <v>Burke, Mr. Jeremiah</v>
      </c>
      <c r="C698" t="str">
        <f ca="1"/>
        <v>no</v>
      </c>
      <c r="D698" t="str">
        <f ca="1"/>
        <v>male</v>
      </c>
      <c r="E698">
        <f ca="1"/>
        <v>19</v>
      </c>
      <c r="F698" t="str">
        <f ca="1"/>
        <v>3rd</v>
      </c>
    </row>
    <row r="699" spans="2:6" x14ac:dyDescent="0.35">
      <c r="B699" t="str">
        <f ca="1"/>
        <v>Burns, Miss. Mary Delia</v>
      </c>
      <c r="C699" t="str">
        <f ca="1"/>
        <v>no</v>
      </c>
      <c r="D699" t="str">
        <f ca="1"/>
        <v>female</v>
      </c>
      <c r="E699">
        <f ca="1"/>
        <v>18</v>
      </c>
      <c r="F699" t="str">
        <f ca="1"/>
        <v>3rd</v>
      </c>
    </row>
    <row r="700" spans="2:6" x14ac:dyDescent="0.35">
      <c r="B700" t="str">
        <f ca="1"/>
        <v>Cacic, Miss. Manda</v>
      </c>
      <c r="C700" t="str">
        <f ca="1"/>
        <v>no</v>
      </c>
      <c r="D700" t="str">
        <f ca="1"/>
        <v>female</v>
      </c>
      <c r="E700">
        <f ca="1"/>
        <v>21</v>
      </c>
      <c r="F700" t="str">
        <f ca="1"/>
        <v>3rd</v>
      </c>
    </row>
    <row r="701" spans="2:6" x14ac:dyDescent="0.35">
      <c r="B701" t="str">
        <f ca="1"/>
        <v>Cacic, Miss. Marija</v>
      </c>
      <c r="C701" t="str">
        <f ca="1"/>
        <v>no</v>
      </c>
      <c r="D701" t="str">
        <f ca="1"/>
        <v>female</v>
      </c>
      <c r="E701">
        <f ca="1"/>
        <v>30</v>
      </c>
      <c r="F701" t="str">
        <f ca="1"/>
        <v>3rd</v>
      </c>
    </row>
    <row r="702" spans="2:6" x14ac:dyDescent="0.35">
      <c r="B702" t="str">
        <f ca="1"/>
        <v>Cacic, Mr. Jego Grga</v>
      </c>
      <c r="C702" t="str">
        <f ca="1"/>
        <v>no</v>
      </c>
      <c r="D702" t="str">
        <f ca="1"/>
        <v>male</v>
      </c>
      <c r="E702">
        <f ca="1"/>
        <v>18</v>
      </c>
      <c r="F702" t="str">
        <f ca="1"/>
        <v>3rd</v>
      </c>
    </row>
    <row r="703" spans="2:6" x14ac:dyDescent="0.35">
      <c r="B703" t="str">
        <f ca="1"/>
        <v>Cacic, Mr. Luka</v>
      </c>
      <c r="C703" t="str">
        <f ca="1"/>
        <v>no</v>
      </c>
      <c r="D703" t="str">
        <f ca="1"/>
        <v>male</v>
      </c>
      <c r="E703">
        <f ca="1"/>
        <v>38</v>
      </c>
      <c r="F703" t="str">
        <f ca="1"/>
        <v>3rd</v>
      </c>
    </row>
    <row r="704" spans="2:6" x14ac:dyDescent="0.35">
      <c r="B704" t="str">
        <f ca="1"/>
        <v>Calic, Mr. Jovo</v>
      </c>
      <c r="C704" t="str">
        <f ca="1"/>
        <v>no</v>
      </c>
      <c r="D704" t="str">
        <f ca="1"/>
        <v>male</v>
      </c>
      <c r="E704">
        <f ca="1"/>
        <v>17</v>
      </c>
      <c r="F704" t="str">
        <f ca="1"/>
        <v>3rd</v>
      </c>
    </row>
    <row r="705" spans="2:6" x14ac:dyDescent="0.35">
      <c r="B705" t="str">
        <f ca="1"/>
        <v>Calic, Mr. Petar</v>
      </c>
      <c r="C705" t="str">
        <f ca="1"/>
        <v>no</v>
      </c>
      <c r="D705" t="str">
        <f ca="1"/>
        <v>male</v>
      </c>
      <c r="E705">
        <f ca="1"/>
        <v>17</v>
      </c>
      <c r="F705" t="str">
        <f ca="1"/>
        <v>3rd</v>
      </c>
    </row>
    <row r="706" spans="2:6" x14ac:dyDescent="0.35">
      <c r="B706" t="str">
        <f ca="1"/>
        <v>Canavan, Miss. Mary</v>
      </c>
      <c r="C706" t="str">
        <f ca="1"/>
        <v>no</v>
      </c>
      <c r="D706" t="str">
        <f ca="1"/>
        <v>female</v>
      </c>
      <c r="E706">
        <f ca="1"/>
        <v>21</v>
      </c>
      <c r="F706" t="str">
        <f ca="1"/>
        <v>3rd</v>
      </c>
    </row>
    <row r="707" spans="2:6" x14ac:dyDescent="0.35">
      <c r="B707" t="str">
        <f ca="1"/>
        <v>Canavan, Mr. Patrick</v>
      </c>
      <c r="C707" t="str">
        <f ca="1"/>
        <v>no</v>
      </c>
      <c r="D707" t="str">
        <f ca="1"/>
        <v>male</v>
      </c>
      <c r="E707">
        <f ca="1"/>
        <v>21</v>
      </c>
      <c r="F707" t="str">
        <f ca="1"/>
        <v>3rd</v>
      </c>
    </row>
    <row r="708" spans="2:6" x14ac:dyDescent="0.35">
      <c r="B708" t="str">
        <f ca="1"/>
        <v>Cann, Mr. Ernest Charles</v>
      </c>
      <c r="C708" t="str">
        <f ca="1"/>
        <v>no</v>
      </c>
      <c r="D708" t="str">
        <f ca="1"/>
        <v>male</v>
      </c>
      <c r="E708">
        <f ca="1"/>
        <v>21</v>
      </c>
      <c r="F708" t="str">
        <f ca="1"/>
        <v>3rd</v>
      </c>
    </row>
    <row r="709" spans="2:6" x14ac:dyDescent="0.35">
      <c r="B709" t="str">
        <f ca="1"/>
        <v>Caram, Mr. Joseph</v>
      </c>
      <c r="C709" t="str">
        <f ca="1"/>
        <v>no</v>
      </c>
      <c r="D709" t="str">
        <f ca="1"/>
        <v>male</v>
      </c>
      <c r="E709" t="e">
        <f ca="1"/>
        <v>#N/A</v>
      </c>
      <c r="F709" t="str">
        <f ca="1"/>
        <v>3rd</v>
      </c>
    </row>
    <row r="710" spans="2:6" x14ac:dyDescent="0.35">
      <c r="B710" t="str">
        <f ca="1"/>
        <v>Caram, Mrs. Joseph (Maria Elias</v>
      </c>
      <c r="C710" t="str">
        <f ca="1"/>
        <v>no</v>
      </c>
      <c r="D710" t="str">
        <f ca="1"/>
        <v>female</v>
      </c>
      <c r="E710" t="e">
        <f ca="1"/>
        <v>#N/A</v>
      </c>
      <c r="F710" t="str">
        <f ca="1"/>
        <v>3rd</v>
      </c>
    </row>
    <row r="711" spans="2:6" x14ac:dyDescent="0.35">
      <c r="B711" t="str">
        <f ca="1"/>
        <v>Carlsson, Mr. August Sigfrid</v>
      </c>
      <c r="C711" t="str">
        <f ca="1"/>
        <v>no</v>
      </c>
      <c r="D711" t="str">
        <f ca="1"/>
        <v>male</v>
      </c>
      <c r="E711">
        <f ca="1"/>
        <v>28</v>
      </c>
      <c r="F711" t="str">
        <f ca="1"/>
        <v>3rd</v>
      </c>
    </row>
    <row r="712" spans="2:6" x14ac:dyDescent="0.35">
      <c r="B712" t="str">
        <f ca="1"/>
        <v>Carlsson, Mr. Carl Robert</v>
      </c>
      <c r="C712" t="str">
        <f ca="1"/>
        <v>no</v>
      </c>
      <c r="D712" t="str">
        <f ca="1"/>
        <v>male</v>
      </c>
      <c r="E712">
        <f ca="1"/>
        <v>24</v>
      </c>
      <c r="F712" t="str">
        <f ca="1"/>
        <v>3rd</v>
      </c>
    </row>
    <row r="713" spans="2:6" x14ac:dyDescent="0.35">
      <c r="B713" t="str">
        <f ca="1"/>
        <v>Carr, Miss. Helen Ellen</v>
      </c>
      <c r="C713" t="str">
        <f ca="1"/>
        <v>yes</v>
      </c>
      <c r="D713" t="str">
        <f ca="1"/>
        <v>female</v>
      </c>
      <c r="E713">
        <f ca="1"/>
        <v>16</v>
      </c>
      <c r="F713" t="str">
        <f ca="1"/>
        <v>3rd</v>
      </c>
    </row>
    <row r="714" spans="2:6" x14ac:dyDescent="0.35">
      <c r="B714" t="str">
        <f ca="1"/>
        <v>Carr, Miss. Jeannie</v>
      </c>
      <c r="C714" t="str">
        <f ca="1"/>
        <v>no</v>
      </c>
      <c r="D714" t="str">
        <f ca="1"/>
        <v>female</v>
      </c>
      <c r="E714">
        <f ca="1"/>
        <v>37</v>
      </c>
      <c r="F714" t="str">
        <f ca="1"/>
        <v>3rd</v>
      </c>
    </row>
    <row r="715" spans="2:6" x14ac:dyDescent="0.35">
      <c r="B715" t="str">
        <f ca="1"/>
        <v>Carver, Mr. Alfred John</v>
      </c>
      <c r="C715" t="str">
        <f ca="1"/>
        <v>no</v>
      </c>
      <c r="D715" t="str">
        <f ca="1"/>
        <v>male</v>
      </c>
      <c r="E715">
        <f ca="1"/>
        <v>28</v>
      </c>
      <c r="F715" t="str">
        <f ca="1"/>
        <v>3rd</v>
      </c>
    </row>
    <row r="716" spans="2:6" x14ac:dyDescent="0.35">
      <c r="B716" t="str">
        <f ca="1"/>
        <v>Celotti, Mr. Francesco</v>
      </c>
      <c r="C716" t="str">
        <f ca="1"/>
        <v>no</v>
      </c>
      <c r="D716" t="str">
        <f ca="1"/>
        <v>male</v>
      </c>
      <c r="E716">
        <f ca="1"/>
        <v>24</v>
      </c>
      <c r="F716" t="str">
        <f ca="1"/>
        <v>3rd</v>
      </c>
    </row>
    <row r="717" spans="2:6" x14ac:dyDescent="0.35">
      <c r="B717" t="str">
        <f ca="1"/>
        <v>Charters, Mr. David</v>
      </c>
      <c r="C717" t="str">
        <f ca="1"/>
        <v>no</v>
      </c>
      <c r="D717" t="str">
        <f ca="1"/>
        <v>male</v>
      </c>
      <c r="E717">
        <f ca="1"/>
        <v>21</v>
      </c>
      <c r="F717" t="str">
        <f ca="1"/>
        <v>3rd</v>
      </c>
    </row>
    <row r="718" spans="2:6" x14ac:dyDescent="0.35">
      <c r="B718" t="str">
        <f ca="1"/>
        <v>Chip, Mr. Chang</v>
      </c>
      <c r="C718" t="str">
        <f ca="1"/>
        <v>yes</v>
      </c>
      <c r="D718" t="str">
        <f ca="1"/>
        <v>male</v>
      </c>
      <c r="E718">
        <f ca="1"/>
        <v>32</v>
      </c>
      <c r="F718" t="str">
        <f ca="1"/>
        <v>3rd</v>
      </c>
    </row>
    <row r="719" spans="2:6" x14ac:dyDescent="0.35">
      <c r="B719" t="str">
        <f ca="1"/>
        <v>Christmann, Mr. Emil</v>
      </c>
      <c r="C719" t="str">
        <f ca="1"/>
        <v>no</v>
      </c>
      <c r="D719" t="str">
        <f ca="1"/>
        <v>male</v>
      </c>
      <c r="E719">
        <f ca="1"/>
        <v>29</v>
      </c>
      <c r="F719" t="str">
        <f ca="1"/>
        <v>3rd</v>
      </c>
    </row>
    <row r="720" spans="2:6" x14ac:dyDescent="0.35">
      <c r="B720" t="str">
        <f ca="1"/>
        <v>Chronopoulos, Mr. Apostolos</v>
      </c>
      <c r="C720" t="str">
        <f ca="1"/>
        <v>no</v>
      </c>
      <c r="D720" t="str">
        <f ca="1"/>
        <v>male</v>
      </c>
      <c r="E720">
        <f ca="1"/>
        <v>26</v>
      </c>
      <c r="F720" t="str">
        <f ca="1"/>
        <v>3rd</v>
      </c>
    </row>
    <row r="721" spans="2:6" x14ac:dyDescent="0.35">
      <c r="B721" t="str">
        <f ca="1"/>
        <v>Chronopoulos, Mr. Demetrios</v>
      </c>
      <c r="C721" t="str">
        <f ca="1"/>
        <v>no</v>
      </c>
      <c r="D721" t="str">
        <f ca="1"/>
        <v>male</v>
      </c>
      <c r="E721">
        <f ca="1"/>
        <v>18</v>
      </c>
      <c r="F721" t="str">
        <f ca="1"/>
        <v>3rd</v>
      </c>
    </row>
    <row r="722" spans="2:6" x14ac:dyDescent="0.35">
      <c r="B722" t="str">
        <f ca="1"/>
        <v>Coelho, Mr. Domingos Fernandeo</v>
      </c>
      <c r="C722" t="str">
        <f ca="1"/>
        <v>no</v>
      </c>
      <c r="D722" t="str">
        <f ca="1"/>
        <v>male</v>
      </c>
      <c r="E722">
        <f ca="1"/>
        <v>20</v>
      </c>
      <c r="F722" t="str">
        <f ca="1"/>
        <v>3rd</v>
      </c>
    </row>
    <row r="723" spans="2:6" x14ac:dyDescent="0.35">
      <c r="B723" t="str">
        <f ca="1"/>
        <v>Cohen, Mr. Gurshon Gus</v>
      </c>
      <c r="C723" t="str">
        <f ca="1"/>
        <v>yes</v>
      </c>
      <c r="D723" t="str">
        <f ca="1"/>
        <v>male</v>
      </c>
      <c r="E723">
        <f ca="1"/>
        <v>18</v>
      </c>
      <c r="F723" t="str">
        <f ca="1"/>
        <v>3rd</v>
      </c>
    </row>
    <row r="724" spans="2:6" x14ac:dyDescent="0.35">
      <c r="B724" t="str">
        <f ca="1"/>
        <v>Colbert, Mr. Patrick</v>
      </c>
      <c r="C724" t="str">
        <f ca="1"/>
        <v>no</v>
      </c>
      <c r="D724" t="str">
        <f ca="1"/>
        <v>male</v>
      </c>
      <c r="E724">
        <f ca="1"/>
        <v>24</v>
      </c>
      <c r="F724" t="str">
        <f ca="1"/>
        <v>3rd</v>
      </c>
    </row>
    <row r="725" spans="2:6" x14ac:dyDescent="0.35">
      <c r="B725" t="str">
        <f ca="1"/>
        <v>Coleff, Mr. Peju</v>
      </c>
      <c r="C725" t="str">
        <f ca="1"/>
        <v>no</v>
      </c>
      <c r="D725" t="str">
        <f ca="1"/>
        <v>male</v>
      </c>
      <c r="E725">
        <f ca="1"/>
        <v>36</v>
      </c>
      <c r="F725" t="str">
        <f ca="1"/>
        <v>3rd</v>
      </c>
    </row>
    <row r="726" spans="2:6" x14ac:dyDescent="0.35">
      <c r="B726" t="str">
        <f ca="1"/>
        <v>Coleff, Mr. Satio</v>
      </c>
      <c r="C726" t="str">
        <f ca="1"/>
        <v>no</v>
      </c>
      <c r="D726" t="str">
        <f ca="1"/>
        <v>male</v>
      </c>
      <c r="E726">
        <f ca="1"/>
        <v>24</v>
      </c>
      <c r="F726" t="str">
        <f ca="1"/>
        <v>3rd</v>
      </c>
    </row>
    <row r="727" spans="2:6" x14ac:dyDescent="0.35">
      <c r="B727" t="str">
        <f ca="1"/>
        <v>Conlon, Mr. Thomas Henry</v>
      </c>
      <c r="C727" t="str">
        <f ca="1"/>
        <v>no</v>
      </c>
      <c r="D727" t="str">
        <f ca="1"/>
        <v>male</v>
      </c>
      <c r="E727">
        <f ca="1"/>
        <v>31</v>
      </c>
      <c r="F727" t="str">
        <f ca="1"/>
        <v>3rd</v>
      </c>
    </row>
    <row r="728" spans="2:6" x14ac:dyDescent="0.35">
      <c r="B728" t="str">
        <f ca="1"/>
        <v>Connaghton, Mr. Michael</v>
      </c>
      <c r="C728" t="str">
        <f ca="1"/>
        <v>no</v>
      </c>
      <c r="D728" t="str">
        <f ca="1"/>
        <v>male</v>
      </c>
      <c r="E728">
        <f ca="1"/>
        <v>31</v>
      </c>
      <c r="F728" t="str">
        <f ca="1"/>
        <v>3rd</v>
      </c>
    </row>
    <row r="729" spans="2:6" x14ac:dyDescent="0.35">
      <c r="B729" t="str">
        <f ca="1"/>
        <v>Connolly, Miss. Kate (A)</v>
      </c>
      <c r="C729" t="str">
        <f ca="1"/>
        <v>yes</v>
      </c>
      <c r="D729" t="str">
        <f ca="1"/>
        <v>female</v>
      </c>
      <c r="E729">
        <f ca="1"/>
        <v>22</v>
      </c>
      <c r="F729" t="str">
        <f ca="1"/>
        <v>3rd</v>
      </c>
    </row>
    <row r="730" spans="2:6" x14ac:dyDescent="0.35">
      <c r="B730" t="str">
        <f ca="1"/>
        <v>Connolly, Miss. Kate (B)</v>
      </c>
      <c r="C730" t="str">
        <f ca="1"/>
        <v>no</v>
      </c>
      <c r="D730" t="str">
        <f ca="1"/>
        <v>female</v>
      </c>
      <c r="E730">
        <f ca="1"/>
        <v>30</v>
      </c>
      <c r="F730" t="str">
        <f ca="1"/>
        <v>3rd</v>
      </c>
    </row>
    <row r="731" spans="2:6" x14ac:dyDescent="0.35">
      <c r="B731" t="str">
        <f ca="1"/>
        <v>Connors, Mr. Patrick</v>
      </c>
      <c r="C731" t="str">
        <f ca="1"/>
        <v>no</v>
      </c>
      <c r="D731" t="str">
        <f ca="1"/>
        <v>male</v>
      </c>
      <c r="E731">
        <f ca="1"/>
        <v>70.5</v>
      </c>
      <c r="F731" t="str">
        <f ca="1"/>
        <v>3rd</v>
      </c>
    </row>
    <row r="732" spans="2:6" x14ac:dyDescent="0.35">
      <c r="B732" t="str">
        <f ca="1"/>
        <v>Cook, Mr. Jacob</v>
      </c>
      <c r="C732" t="str">
        <f ca="1"/>
        <v>no</v>
      </c>
      <c r="D732" t="str">
        <f ca="1"/>
        <v>male</v>
      </c>
      <c r="E732">
        <f ca="1"/>
        <v>43</v>
      </c>
      <c r="F732" t="str">
        <f ca="1"/>
        <v>3rd</v>
      </c>
    </row>
    <row r="733" spans="2:6" x14ac:dyDescent="0.35">
      <c r="B733" t="str">
        <f ca="1"/>
        <v>Cor, Mr. Bartol</v>
      </c>
      <c r="C733" t="str">
        <f ca="1"/>
        <v>no</v>
      </c>
      <c r="D733" t="str">
        <f ca="1"/>
        <v>male</v>
      </c>
      <c r="E733">
        <f ca="1"/>
        <v>35</v>
      </c>
      <c r="F733" t="str">
        <f ca="1"/>
        <v>3rd</v>
      </c>
    </row>
    <row r="734" spans="2:6" x14ac:dyDescent="0.35">
      <c r="B734" t="str">
        <f ca="1"/>
        <v>Cor, Mr. Ivan</v>
      </c>
      <c r="C734" t="str">
        <f ca="1"/>
        <v>no</v>
      </c>
      <c r="D734" t="str">
        <f ca="1"/>
        <v>male</v>
      </c>
      <c r="E734">
        <f ca="1"/>
        <v>27</v>
      </c>
      <c r="F734" t="str">
        <f ca="1"/>
        <v>3rd</v>
      </c>
    </row>
    <row r="735" spans="2:6" x14ac:dyDescent="0.35">
      <c r="B735" t="str">
        <f ca="1"/>
        <v>Cor, Mr. Liudevit</v>
      </c>
      <c r="C735" t="str">
        <f ca="1"/>
        <v>no</v>
      </c>
      <c r="D735" t="str">
        <f ca="1"/>
        <v>male</v>
      </c>
      <c r="E735">
        <f ca="1"/>
        <v>19</v>
      </c>
      <c r="F735" t="str">
        <f ca="1"/>
        <v>3rd</v>
      </c>
    </row>
    <row r="736" spans="2:6" x14ac:dyDescent="0.35">
      <c r="B736" t="str">
        <f ca="1"/>
        <v>Corn, Mr. Harry</v>
      </c>
      <c r="C736" t="str">
        <f ca="1"/>
        <v>no</v>
      </c>
      <c r="D736" t="str">
        <f ca="1"/>
        <v>male</v>
      </c>
      <c r="E736">
        <f ca="1"/>
        <v>30</v>
      </c>
      <c r="F736" t="str">
        <f ca="1"/>
        <v>3rd</v>
      </c>
    </row>
    <row r="737" spans="2:6" x14ac:dyDescent="0.35">
      <c r="B737" t="str">
        <f ca="1"/>
        <v>Coutts, Master. Eden Leslie Ne</v>
      </c>
      <c r="C737" t="str">
        <f ca="1"/>
        <v>yes</v>
      </c>
      <c r="D737" t="str">
        <f ca="1"/>
        <v>male</v>
      </c>
      <c r="E737">
        <f ca="1"/>
        <v>9</v>
      </c>
      <c r="F737" t="str">
        <f ca="1"/>
        <v>3rd</v>
      </c>
    </row>
    <row r="738" spans="2:6" x14ac:dyDescent="0.35">
      <c r="B738" t="str">
        <f ca="1"/>
        <v>Coutts, Master. William Loch W</v>
      </c>
      <c r="C738" t="str">
        <f ca="1"/>
        <v>yes</v>
      </c>
      <c r="D738" t="str">
        <f ca="1"/>
        <v>male</v>
      </c>
      <c r="E738">
        <f ca="1"/>
        <v>3</v>
      </c>
      <c r="F738" t="str">
        <f ca="1"/>
        <v>3rd</v>
      </c>
    </row>
    <row r="739" spans="2:6" x14ac:dyDescent="0.35">
      <c r="B739" t="str">
        <f ca="1"/>
        <v>Coutts, Mrs. William (Winnie M</v>
      </c>
      <c r="C739" t="str">
        <f ca="1"/>
        <v>yes</v>
      </c>
      <c r="D739" t="str">
        <f ca="1"/>
        <v>female</v>
      </c>
      <c r="E739">
        <f ca="1"/>
        <v>36</v>
      </c>
      <c r="F739" t="str">
        <f ca="1"/>
        <v>3rd</v>
      </c>
    </row>
    <row r="740" spans="2:6" x14ac:dyDescent="0.35">
      <c r="B740" t="str">
        <f ca="1"/>
        <v>Coxon, Mr. Daniel</v>
      </c>
      <c r="C740" t="str">
        <f ca="1"/>
        <v>no</v>
      </c>
      <c r="D740" t="str">
        <f ca="1"/>
        <v>male</v>
      </c>
      <c r="E740">
        <f ca="1"/>
        <v>59</v>
      </c>
      <c r="F740" t="str">
        <f ca="1"/>
        <v>3rd</v>
      </c>
    </row>
    <row r="741" spans="2:6" x14ac:dyDescent="0.35">
      <c r="B741" t="str">
        <f ca="1"/>
        <v>Crease, Mr. Ernest James</v>
      </c>
      <c r="C741" t="str">
        <f ca="1"/>
        <v>no</v>
      </c>
      <c r="D741" t="str">
        <f ca="1"/>
        <v>male</v>
      </c>
      <c r="E741">
        <f ca="1"/>
        <v>19</v>
      </c>
      <c r="F741" t="str">
        <f ca="1"/>
        <v>3rd</v>
      </c>
    </row>
    <row r="742" spans="2:6" x14ac:dyDescent="0.35">
      <c r="B742" t="str">
        <f ca="1"/>
        <v>Cribb, Miss. Laura Alice</v>
      </c>
      <c r="C742" t="str">
        <f ca="1"/>
        <v>yes</v>
      </c>
      <c r="D742" t="str">
        <f ca="1"/>
        <v>female</v>
      </c>
      <c r="E742">
        <f ca="1"/>
        <v>17</v>
      </c>
      <c r="F742" t="str">
        <f ca="1"/>
        <v>3rd</v>
      </c>
    </row>
    <row r="743" spans="2:6" x14ac:dyDescent="0.35">
      <c r="B743" t="str">
        <f ca="1"/>
        <v>Cribb, Mr. John Hatfield</v>
      </c>
      <c r="C743" t="str">
        <f ca="1"/>
        <v>no</v>
      </c>
      <c r="D743" t="str">
        <f ca="1"/>
        <v>male</v>
      </c>
      <c r="E743">
        <f ca="1"/>
        <v>44</v>
      </c>
      <c r="F743" t="str">
        <f ca="1"/>
        <v>3rd</v>
      </c>
    </row>
    <row r="744" spans="2:6" x14ac:dyDescent="0.35">
      <c r="B744" t="str">
        <f ca="1"/>
        <v>Culumovic, Mr. Jeso</v>
      </c>
      <c r="C744" t="str">
        <f ca="1"/>
        <v>no</v>
      </c>
      <c r="D744" t="str">
        <f ca="1"/>
        <v>male</v>
      </c>
      <c r="E744">
        <f ca="1"/>
        <v>17</v>
      </c>
      <c r="F744" t="str">
        <f ca="1"/>
        <v>3rd</v>
      </c>
    </row>
    <row r="745" spans="2:6" x14ac:dyDescent="0.35">
      <c r="B745" t="str">
        <f ca="1"/>
        <v>Daher, Mr. Shedid</v>
      </c>
      <c r="C745" t="str">
        <f ca="1"/>
        <v>no</v>
      </c>
      <c r="D745" t="str">
        <f ca="1"/>
        <v>male</v>
      </c>
      <c r="E745">
        <f ca="1"/>
        <v>22.5</v>
      </c>
      <c r="F745" t="str">
        <f ca="1"/>
        <v>3rd</v>
      </c>
    </row>
    <row r="746" spans="2:6" x14ac:dyDescent="0.35">
      <c r="B746" t="str">
        <f ca="1"/>
        <v>Dahl, Mr. Karl Edwart</v>
      </c>
      <c r="C746" t="str">
        <f ca="1"/>
        <v>yes</v>
      </c>
      <c r="D746" t="str">
        <f ca="1"/>
        <v>male</v>
      </c>
      <c r="E746">
        <f ca="1"/>
        <v>45</v>
      </c>
      <c r="F746" t="str">
        <f ca="1"/>
        <v>3rd</v>
      </c>
    </row>
    <row r="747" spans="2:6" x14ac:dyDescent="0.35">
      <c r="B747" t="str">
        <f ca="1"/>
        <v>Dahlberg, Miss. Gerda Ulrika</v>
      </c>
      <c r="C747" t="str">
        <f ca="1"/>
        <v>no</v>
      </c>
      <c r="D747" t="str">
        <f ca="1"/>
        <v>female</v>
      </c>
      <c r="E747">
        <f ca="1"/>
        <v>22</v>
      </c>
      <c r="F747" t="str">
        <f ca="1"/>
        <v>3rd</v>
      </c>
    </row>
    <row r="748" spans="2:6" x14ac:dyDescent="0.35">
      <c r="B748" t="str">
        <f ca="1"/>
        <v>Dakic, Mr. Branko</v>
      </c>
      <c r="C748" t="str">
        <f ca="1"/>
        <v>no</v>
      </c>
      <c r="D748" t="str">
        <f ca="1"/>
        <v>male</v>
      </c>
      <c r="E748">
        <f ca="1"/>
        <v>19</v>
      </c>
      <c r="F748" t="str">
        <f ca="1"/>
        <v>3rd</v>
      </c>
    </row>
    <row r="749" spans="2:6" x14ac:dyDescent="0.35">
      <c r="B749" t="str">
        <f ca="1"/>
        <v xml:space="preserve">Daly, Miss. Margaret Marcella </v>
      </c>
      <c r="C749" t="str">
        <f ca="1"/>
        <v>yes</v>
      </c>
      <c r="D749" t="str">
        <f ca="1"/>
        <v>female</v>
      </c>
      <c r="E749">
        <f ca="1"/>
        <v>30</v>
      </c>
      <c r="F749" t="str">
        <f ca="1"/>
        <v>3rd</v>
      </c>
    </row>
    <row r="750" spans="2:6" x14ac:dyDescent="0.35">
      <c r="B750" t="str">
        <f ca="1"/>
        <v>Daly, Mr. Eugene Patrick</v>
      </c>
      <c r="C750" t="str">
        <f ca="1"/>
        <v>yes</v>
      </c>
      <c r="D750" t="str">
        <f ca="1"/>
        <v>male</v>
      </c>
      <c r="E750">
        <f ca="1"/>
        <v>29</v>
      </c>
      <c r="F750" t="str">
        <f ca="1"/>
        <v>3rd</v>
      </c>
    </row>
    <row r="751" spans="2:6" x14ac:dyDescent="0.35">
      <c r="B751" t="str">
        <f ca="1"/>
        <v>Danbom, Master. Gilbert Sigvard</v>
      </c>
      <c r="C751" t="str">
        <f ca="1"/>
        <v>no</v>
      </c>
      <c r="D751" t="str">
        <f ca="1"/>
        <v>male</v>
      </c>
      <c r="E751">
        <f ca="1"/>
        <v>0.33329999399999999</v>
      </c>
      <c r="F751" t="str">
        <f ca="1"/>
        <v>3rd</v>
      </c>
    </row>
    <row r="752" spans="2:6" x14ac:dyDescent="0.35">
      <c r="B752" t="str">
        <f ca="1"/>
        <v>Danbom, Mr. Ernst Gilbert</v>
      </c>
      <c r="C752" t="str">
        <f ca="1"/>
        <v>no</v>
      </c>
      <c r="D752" t="str">
        <f ca="1"/>
        <v>male</v>
      </c>
      <c r="E752">
        <f ca="1"/>
        <v>34</v>
      </c>
      <c r="F752" t="str">
        <f ca="1"/>
        <v>3rd</v>
      </c>
    </row>
    <row r="753" spans="2:6" x14ac:dyDescent="0.35">
      <c r="B753" t="str">
        <f ca="1"/>
        <v>Danbom, Mrs. Ernst Gilbert (Ann</v>
      </c>
      <c r="C753" t="str">
        <f ca="1"/>
        <v>no</v>
      </c>
      <c r="D753" t="str">
        <f ca="1"/>
        <v>female</v>
      </c>
      <c r="E753">
        <f ca="1"/>
        <v>28</v>
      </c>
      <c r="F753" t="str">
        <f ca="1"/>
        <v>3rd</v>
      </c>
    </row>
    <row r="754" spans="2:6" x14ac:dyDescent="0.35">
      <c r="B754" t="str">
        <f ca="1"/>
        <v>Danoff, Mr. Yoto</v>
      </c>
      <c r="C754" t="str">
        <f ca="1"/>
        <v>no</v>
      </c>
      <c r="D754" t="str">
        <f ca="1"/>
        <v>male</v>
      </c>
      <c r="E754">
        <f ca="1"/>
        <v>27</v>
      </c>
      <c r="F754" t="str">
        <f ca="1"/>
        <v>3rd</v>
      </c>
    </row>
    <row r="755" spans="2:6" x14ac:dyDescent="0.35">
      <c r="B755" t="str">
        <f ca="1"/>
        <v>Dantcheff, Mr. Ristiu</v>
      </c>
      <c r="C755" t="str">
        <f ca="1"/>
        <v>no</v>
      </c>
      <c r="D755" t="str">
        <f ca="1"/>
        <v>male</v>
      </c>
      <c r="E755">
        <f ca="1"/>
        <v>25</v>
      </c>
      <c r="F755" t="str">
        <f ca="1"/>
        <v>3rd</v>
      </c>
    </row>
    <row r="756" spans="2:6" x14ac:dyDescent="0.35">
      <c r="B756" t="str">
        <f ca="1"/>
        <v>Davies, Mr. Alfred J</v>
      </c>
      <c r="C756" t="str">
        <f ca="1"/>
        <v>no</v>
      </c>
      <c r="D756" t="str">
        <f ca="1"/>
        <v>male</v>
      </c>
      <c r="E756">
        <f ca="1"/>
        <v>24</v>
      </c>
      <c r="F756" t="str">
        <f ca="1"/>
        <v>3rd</v>
      </c>
    </row>
    <row r="757" spans="2:6" x14ac:dyDescent="0.35">
      <c r="B757" t="str">
        <f ca="1"/>
        <v>Davies, Mr. Evan</v>
      </c>
      <c r="C757" t="str">
        <f ca="1"/>
        <v>no</v>
      </c>
      <c r="D757" t="str">
        <f ca="1"/>
        <v>male</v>
      </c>
      <c r="E757">
        <f ca="1"/>
        <v>22</v>
      </c>
      <c r="F757" t="str">
        <f ca="1"/>
        <v>3rd</v>
      </c>
    </row>
    <row r="758" spans="2:6" x14ac:dyDescent="0.35">
      <c r="B758" t="str">
        <f ca="1"/>
        <v>Davies, Mr. John Samuel</v>
      </c>
      <c r="C758" t="str">
        <f ca="1"/>
        <v>no</v>
      </c>
      <c r="D758" t="str">
        <f ca="1"/>
        <v>male</v>
      </c>
      <c r="E758">
        <f ca="1"/>
        <v>21</v>
      </c>
      <c r="F758" t="str">
        <f ca="1"/>
        <v>3rd</v>
      </c>
    </row>
    <row r="759" spans="2:6" x14ac:dyDescent="0.35">
      <c r="B759" t="str">
        <f ca="1"/>
        <v>Davies, Mr. Joseph</v>
      </c>
      <c r="C759" t="str">
        <f ca="1"/>
        <v>no</v>
      </c>
      <c r="D759" t="str">
        <f ca="1"/>
        <v>male</v>
      </c>
      <c r="E759">
        <f ca="1"/>
        <v>17</v>
      </c>
      <c r="F759" t="str">
        <f ca="1"/>
        <v>3rd</v>
      </c>
    </row>
    <row r="760" spans="2:6" x14ac:dyDescent="0.35">
      <c r="B760" t="str">
        <f ca="1"/>
        <v>Davison, Mr. Thomas Henry</v>
      </c>
      <c r="C760" t="str">
        <f ca="1"/>
        <v>no</v>
      </c>
      <c r="D760" t="str">
        <f ca="1"/>
        <v>male</v>
      </c>
      <c r="E760" t="e">
        <f ca="1"/>
        <v>#N/A</v>
      </c>
      <c r="F760" t="str">
        <f ca="1"/>
        <v>3rd</v>
      </c>
    </row>
    <row r="761" spans="2:6" x14ac:dyDescent="0.35">
      <c r="B761" t="str">
        <f ca="1"/>
        <v>Davison, Mrs. Thomas Henry (Mar</v>
      </c>
      <c r="C761" t="str">
        <f ca="1"/>
        <v>yes</v>
      </c>
      <c r="D761" t="str">
        <f ca="1"/>
        <v>female</v>
      </c>
      <c r="E761" t="e">
        <f ca="1"/>
        <v>#N/A</v>
      </c>
      <c r="F761" t="str">
        <f ca="1"/>
        <v>3rd</v>
      </c>
    </row>
    <row r="762" spans="2:6" x14ac:dyDescent="0.35">
      <c r="B762" t="str">
        <f ca="1"/>
        <v>de Messemaeker, Mr. Guillaume J</v>
      </c>
      <c r="C762" t="str">
        <f ca="1"/>
        <v>yes</v>
      </c>
      <c r="D762" t="str">
        <f ca="1"/>
        <v>male</v>
      </c>
      <c r="E762">
        <f ca="1"/>
        <v>36.5</v>
      </c>
      <c r="F762" t="str">
        <f ca="1"/>
        <v>3rd</v>
      </c>
    </row>
    <row r="763" spans="2:6" x14ac:dyDescent="0.35">
      <c r="B763" t="str">
        <f ca="1"/>
        <v>de Messemaeker, Mrs. Guillaume</v>
      </c>
      <c r="C763" t="str">
        <f ca="1"/>
        <v>yes</v>
      </c>
      <c r="D763" t="str">
        <f ca="1"/>
        <v>female</v>
      </c>
      <c r="E763">
        <f ca="1"/>
        <v>36</v>
      </c>
      <c r="F763" t="str">
        <f ca="1"/>
        <v>3rd</v>
      </c>
    </row>
    <row r="764" spans="2:6" x14ac:dyDescent="0.35">
      <c r="B764" t="str">
        <f ca="1"/>
        <v>de Mulder, Mr. Theodore</v>
      </c>
      <c r="C764" t="str">
        <f ca="1"/>
        <v>yes</v>
      </c>
      <c r="D764" t="str">
        <f ca="1"/>
        <v>male</v>
      </c>
      <c r="E764">
        <f ca="1"/>
        <v>30</v>
      </c>
      <c r="F764" t="str">
        <f ca="1"/>
        <v>3rd</v>
      </c>
    </row>
    <row r="765" spans="2:6" x14ac:dyDescent="0.35">
      <c r="B765" t="str">
        <f ca="1"/>
        <v>de Pelsmaeker, Mr. Alfons</v>
      </c>
      <c r="C765" t="str">
        <f ca="1"/>
        <v>no</v>
      </c>
      <c r="D765" t="str">
        <f ca="1"/>
        <v>male</v>
      </c>
      <c r="E765">
        <f ca="1"/>
        <v>16</v>
      </c>
      <c r="F765" t="str">
        <f ca="1"/>
        <v>3rd</v>
      </c>
    </row>
    <row r="766" spans="2:6" x14ac:dyDescent="0.35">
      <c r="B766" t="str">
        <f ca="1"/>
        <v>Dean, Master. Bertram Vere</v>
      </c>
      <c r="C766" t="str">
        <f ca="1"/>
        <v>yes</v>
      </c>
      <c r="D766" t="str">
        <f ca="1"/>
        <v>male</v>
      </c>
      <c r="E766">
        <f ca="1"/>
        <v>1</v>
      </c>
      <c r="F766" t="str">
        <f ca="1"/>
        <v>3rd</v>
      </c>
    </row>
    <row r="767" spans="2:6" x14ac:dyDescent="0.35">
      <c r="B767" t="str">
        <f ca="1"/>
        <v>Dean, Miss. Elizabeth Gladys M</v>
      </c>
      <c r="C767" t="str">
        <f ca="1"/>
        <v>yes</v>
      </c>
      <c r="D767" t="str">
        <f ca="1"/>
        <v>female</v>
      </c>
      <c r="E767">
        <f ca="1"/>
        <v>0.16670000600000001</v>
      </c>
      <c r="F767" t="str">
        <f ca="1"/>
        <v>3rd</v>
      </c>
    </row>
    <row r="768" spans="2:6" x14ac:dyDescent="0.35">
      <c r="B768" t="str">
        <f ca="1"/>
        <v>Dean, Mr. Bertram Frank</v>
      </c>
      <c r="C768" t="str">
        <f ca="1"/>
        <v>no</v>
      </c>
      <c r="D768" t="str">
        <f ca="1"/>
        <v>male</v>
      </c>
      <c r="E768">
        <f ca="1"/>
        <v>26</v>
      </c>
      <c r="F768" t="str">
        <f ca="1"/>
        <v>3rd</v>
      </c>
    </row>
    <row r="769" spans="2:6" x14ac:dyDescent="0.35">
      <c r="B769" t="str">
        <f ca="1"/>
        <v>Dean, Mrs. Bertram (Eva Georget</v>
      </c>
      <c r="C769" t="str">
        <f ca="1"/>
        <v>yes</v>
      </c>
      <c r="D769" t="str">
        <f ca="1"/>
        <v>female</v>
      </c>
      <c r="E769">
        <f ca="1"/>
        <v>33</v>
      </c>
      <c r="F769" t="str">
        <f ca="1"/>
        <v>3rd</v>
      </c>
    </row>
    <row r="770" spans="2:6" x14ac:dyDescent="0.35">
      <c r="B770" t="str">
        <f ca="1"/>
        <v>Delalic, Mr. Redjo</v>
      </c>
      <c r="C770" t="str">
        <f ca="1"/>
        <v>no</v>
      </c>
      <c r="D770" t="str">
        <f ca="1"/>
        <v>male</v>
      </c>
      <c r="E770">
        <f ca="1"/>
        <v>25</v>
      </c>
      <c r="F770" t="str">
        <f ca="1"/>
        <v>3rd</v>
      </c>
    </row>
    <row r="771" spans="2:6" x14ac:dyDescent="0.35">
      <c r="B771" t="str">
        <f ca="1"/>
        <v>Demetri, Mr. Marinko</v>
      </c>
      <c r="C771" t="str">
        <f ca="1"/>
        <v>no</v>
      </c>
      <c r="D771" t="str">
        <f ca="1"/>
        <v>male</v>
      </c>
      <c r="E771" t="e">
        <f ca="1"/>
        <v>#N/A</v>
      </c>
      <c r="F771" t="str">
        <f ca="1"/>
        <v>3rd</v>
      </c>
    </row>
    <row r="772" spans="2:6" x14ac:dyDescent="0.35">
      <c r="B772" t="str">
        <f ca="1"/>
        <v>Denkoff, Mr. Mitto</v>
      </c>
      <c r="C772" t="str">
        <f ca="1"/>
        <v>no</v>
      </c>
      <c r="D772" t="str">
        <f ca="1"/>
        <v>male</v>
      </c>
      <c r="E772" t="e">
        <f ca="1"/>
        <v>#N/A</v>
      </c>
      <c r="F772" t="str">
        <f ca="1"/>
        <v>3rd</v>
      </c>
    </row>
    <row r="773" spans="2:6" x14ac:dyDescent="0.35">
      <c r="B773" t="str">
        <f ca="1"/>
        <v>Dennis, Mr. Samuel</v>
      </c>
      <c r="C773" t="str">
        <f ca="1"/>
        <v>no</v>
      </c>
      <c r="D773" t="str">
        <f ca="1"/>
        <v>male</v>
      </c>
      <c r="E773">
        <f ca="1"/>
        <v>22</v>
      </c>
      <c r="F773" t="str">
        <f ca="1"/>
        <v>3rd</v>
      </c>
    </row>
    <row r="774" spans="2:6" x14ac:dyDescent="0.35">
      <c r="B774" t="str">
        <f ca="1"/>
        <v>Dennis, Mr. William</v>
      </c>
      <c r="C774" t="str">
        <f ca="1"/>
        <v>no</v>
      </c>
      <c r="D774" t="str">
        <f ca="1"/>
        <v>male</v>
      </c>
      <c r="E774">
        <f ca="1"/>
        <v>36</v>
      </c>
      <c r="F774" t="str">
        <f ca="1"/>
        <v>3rd</v>
      </c>
    </row>
    <row r="775" spans="2:6" x14ac:dyDescent="0.35">
      <c r="B775" t="str">
        <f ca="1"/>
        <v>Devaney, Miss. Margaret Delia</v>
      </c>
      <c r="C775" t="str">
        <f ca="1"/>
        <v>yes</v>
      </c>
      <c r="D775" t="str">
        <f ca="1"/>
        <v>female</v>
      </c>
      <c r="E775">
        <f ca="1"/>
        <v>19</v>
      </c>
      <c r="F775" t="str">
        <f ca="1"/>
        <v>3rd</v>
      </c>
    </row>
    <row r="776" spans="2:6" x14ac:dyDescent="0.35">
      <c r="B776" t="str">
        <f ca="1"/>
        <v>Dika, Mr. Mirko</v>
      </c>
      <c r="C776" t="str">
        <f ca="1"/>
        <v>no</v>
      </c>
      <c r="D776" t="str">
        <f ca="1"/>
        <v>male</v>
      </c>
      <c r="E776">
        <f ca="1"/>
        <v>17</v>
      </c>
      <c r="F776" t="str">
        <f ca="1"/>
        <v>3rd</v>
      </c>
    </row>
    <row r="777" spans="2:6" x14ac:dyDescent="0.35">
      <c r="B777" t="str">
        <f ca="1"/>
        <v>Dimic, Mr. Jovan</v>
      </c>
      <c r="C777" t="str">
        <f ca="1"/>
        <v>no</v>
      </c>
      <c r="D777" t="str">
        <f ca="1"/>
        <v>male</v>
      </c>
      <c r="E777">
        <f ca="1"/>
        <v>42</v>
      </c>
      <c r="F777" t="str">
        <f ca="1"/>
        <v>3rd</v>
      </c>
    </row>
    <row r="778" spans="2:6" x14ac:dyDescent="0.35">
      <c r="B778" t="str">
        <f ca="1"/>
        <v>Dintcheff, Mr. Valtcho</v>
      </c>
      <c r="C778" t="str">
        <f ca="1"/>
        <v>no</v>
      </c>
      <c r="D778" t="str">
        <f ca="1"/>
        <v>male</v>
      </c>
      <c r="E778">
        <f ca="1"/>
        <v>43</v>
      </c>
      <c r="F778" t="str">
        <f ca="1"/>
        <v>3rd</v>
      </c>
    </row>
    <row r="779" spans="2:6" x14ac:dyDescent="0.35">
      <c r="B779" t="str">
        <f ca="1"/>
        <v>Doharr, Mr. Tannous</v>
      </c>
      <c r="C779" t="str">
        <f ca="1"/>
        <v>no</v>
      </c>
      <c r="D779" t="str">
        <f ca="1"/>
        <v>male</v>
      </c>
      <c r="E779" t="e">
        <f ca="1"/>
        <v>#N/A</v>
      </c>
      <c r="F779" t="str">
        <f ca="1"/>
        <v>3rd</v>
      </c>
    </row>
    <row r="780" spans="2:6" x14ac:dyDescent="0.35">
      <c r="B780" t="str">
        <f ca="1"/>
        <v>Dooley, Mr. Patrick</v>
      </c>
      <c r="C780" t="str">
        <f ca="1"/>
        <v>no</v>
      </c>
      <c r="D780" t="str">
        <f ca="1"/>
        <v>male</v>
      </c>
      <c r="E780">
        <f ca="1"/>
        <v>32</v>
      </c>
      <c r="F780" t="str">
        <f ca="1"/>
        <v>3rd</v>
      </c>
    </row>
    <row r="781" spans="2:6" x14ac:dyDescent="0.35">
      <c r="B781" t="str">
        <f ca="1"/>
        <v>Dorking, Mr. Edward Arthur</v>
      </c>
      <c r="C781" t="str">
        <f ca="1"/>
        <v>yes</v>
      </c>
      <c r="D781" t="str">
        <f ca="1"/>
        <v>male</v>
      </c>
      <c r="E781">
        <f ca="1"/>
        <v>19</v>
      </c>
      <c r="F781" t="str">
        <f ca="1"/>
        <v>3rd</v>
      </c>
    </row>
    <row r="782" spans="2:6" x14ac:dyDescent="0.35">
      <c r="B782" t="str">
        <f ca="1"/>
        <v>Dowdell, Miss. Elizabeth</v>
      </c>
      <c r="C782" t="str">
        <f ca="1"/>
        <v>yes</v>
      </c>
      <c r="D782" t="str">
        <f ca="1"/>
        <v>female</v>
      </c>
      <c r="E782">
        <f ca="1"/>
        <v>30</v>
      </c>
      <c r="F782" t="str">
        <f ca="1"/>
        <v>3rd</v>
      </c>
    </row>
    <row r="783" spans="2:6" x14ac:dyDescent="0.35">
      <c r="B783" t="str">
        <f ca="1"/>
        <v>Doyle, Miss. Elizabeth</v>
      </c>
      <c r="C783" t="str">
        <f ca="1"/>
        <v>no</v>
      </c>
      <c r="D783" t="str">
        <f ca="1"/>
        <v>female</v>
      </c>
      <c r="E783">
        <f ca="1"/>
        <v>24</v>
      </c>
      <c r="F783" t="str">
        <f ca="1"/>
        <v>3rd</v>
      </c>
    </row>
    <row r="784" spans="2:6" x14ac:dyDescent="0.35">
      <c r="B784" t="str">
        <f ca="1"/>
        <v>Drapkin, Miss. Jennie</v>
      </c>
      <c r="C784" t="str">
        <f ca="1"/>
        <v>yes</v>
      </c>
      <c r="D784" t="str">
        <f ca="1"/>
        <v>female</v>
      </c>
      <c r="E784">
        <f ca="1"/>
        <v>23</v>
      </c>
      <c r="F784" t="str">
        <f ca="1"/>
        <v>3rd</v>
      </c>
    </row>
    <row r="785" spans="2:6" x14ac:dyDescent="0.35">
      <c r="B785" t="str">
        <f ca="1"/>
        <v>Drazenoic, Mr. Jozef</v>
      </c>
      <c r="C785" t="str">
        <f ca="1"/>
        <v>no</v>
      </c>
      <c r="D785" t="str">
        <f ca="1"/>
        <v>male</v>
      </c>
      <c r="E785">
        <f ca="1"/>
        <v>33</v>
      </c>
      <c r="F785" t="str">
        <f ca="1"/>
        <v>3rd</v>
      </c>
    </row>
    <row r="786" spans="2:6" x14ac:dyDescent="0.35">
      <c r="B786" t="str">
        <f ca="1"/>
        <v>Duane, Mr. Frank</v>
      </c>
      <c r="C786" t="str">
        <f ca="1"/>
        <v>no</v>
      </c>
      <c r="D786" t="str">
        <f ca="1"/>
        <v>male</v>
      </c>
      <c r="E786">
        <f ca="1"/>
        <v>65</v>
      </c>
      <c r="F786" t="str">
        <f ca="1"/>
        <v>3rd</v>
      </c>
    </row>
    <row r="787" spans="2:6" x14ac:dyDescent="0.35">
      <c r="B787" t="str">
        <f ca="1"/>
        <v>Duquemin, Mr. Joseph</v>
      </c>
      <c r="C787" t="str">
        <f ca="1"/>
        <v>yes</v>
      </c>
      <c r="D787" t="str">
        <f ca="1"/>
        <v>male</v>
      </c>
      <c r="E787">
        <f ca="1"/>
        <v>24</v>
      </c>
      <c r="F787" t="str">
        <f ca="1"/>
        <v>3rd</v>
      </c>
    </row>
    <row r="788" spans="2:6" x14ac:dyDescent="0.35">
      <c r="B788" t="str">
        <f ca="1"/>
        <v>Dyker, Mr. Adolf Fredrik</v>
      </c>
      <c r="C788" t="str">
        <f ca="1"/>
        <v>no</v>
      </c>
      <c r="D788" t="str">
        <f ca="1"/>
        <v>male</v>
      </c>
      <c r="E788">
        <f ca="1"/>
        <v>23</v>
      </c>
      <c r="F788" t="str">
        <f ca="1"/>
        <v>3rd</v>
      </c>
    </row>
    <row r="789" spans="2:6" x14ac:dyDescent="0.35">
      <c r="B789" t="str">
        <f ca="1"/>
        <v>Dyker, Mrs. Adolf Fredrik (Anna</v>
      </c>
      <c r="C789" t="str">
        <f ca="1"/>
        <v>yes</v>
      </c>
      <c r="D789" t="str">
        <f ca="1"/>
        <v>female</v>
      </c>
      <c r="E789">
        <f ca="1"/>
        <v>22</v>
      </c>
      <c r="F789" t="str">
        <f ca="1"/>
        <v>3rd</v>
      </c>
    </row>
    <row r="790" spans="2:6" x14ac:dyDescent="0.35">
      <c r="B790" t="str">
        <f ca="1"/>
        <v>Edvardsson, Mr. Gustaf Hjalmar</v>
      </c>
      <c r="C790" t="str">
        <f ca="1"/>
        <v>no</v>
      </c>
      <c r="D790" t="str">
        <f ca="1"/>
        <v>male</v>
      </c>
      <c r="E790">
        <f ca="1"/>
        <v>18</v>
      </c>
      <c r="F790" t="str">
        <f ca="1"/>
        <v>3rd</v>
      </c>
    </row>
    <row r="791" spans="2:6" x14ac:dyDescent="0.35">
      <c r="B791" t="str">
        <f ca="1"/>
        <v>Eklund, Mr. Hans Linus</v>
      </c>
      <c r="C791" t="str">
        <f ca="1"/>
        <v>no</v>
      </c>
      <c r="D791" t="str">
        <f ca="1"/>
        <v>male</v>
      </c>
      <c r="E791">
        <f ca="1"/>
        <v>16</v>
      </c>
      <c r="F791" t="str">
        <f ca="1"/>
        <v>3rd</v>
      </c>
    </row>
    <row r="792" spans="2:6" x14ac:dyDescent="0.35">
      <c r="B792" t="str">
        <f ca="1"/>
        <v>Ekstrom, Mr. Johan</v>
      </c>
      <c r="C792" t="str">
        <f ca="1"/>
        <v>no</v>
      </c>
      <c r="D792" t="str">
        <f ca="1"/>
        <v>male</v>
      </c>
      <c r="E792">
        <f ca="1"/>
        <v>45</v>
      </c>
      <c r="F792" t="str">
        <f ca="1"/>
        <v>3rd</v>
      </c>
    </row>
    <row r="793" spans="2:6" x14ac:dyDescent="0.35">
      <c r="B793" t="str">
        <f ca="1"/>
        <v>Elias, Mr. Dibo</v>
      </c>
      <c r="C793" t="str">
        <f ca="1"/>
        <v>no</v>
      </c>
      <c r="D793" t="str">
        <f ca="1"/>
        <v>male</v>
      </c>
      <c r="E793" t="e">
        <f ca="1"/>
        <v>#N/A</v>
      </c>
      <c r="F793" t="str">
        <f ca="1"/>
        <v>3rd</v>
      </c>
    </row>
    <row r="794" spans="2:6" x14ac:dyDescent="0.35">
      <c r="B794" t="str">
        <f ca="1"/>
        <v>Elias, Mr. Joseph</v>
      </c>
      <c r="C794" t="str">
        <f ca="1"/>
        <v>no</v>
      </c>
      <c r="D794" t="str">
        <f ca="1"/>
        <v>male</v>
      </c>
      <c r="E794">
        <f ca="1"/>
        <v>39</v>
      </c>
      <c r="F794" t="str">
        <f ca="1"/>
        <v>3rd</v>
      </c>
    </row>
    <row r="795" spans="2:6" x14ac:dyDescent="0.35">
      <c r="B795" t="str">
        <f ca="1"/>
        <v>Elias, Mr. Joseph Jr</v>
      </c>
      <c r="C795" t="str">
        <f ca="1"/>
        <v>no</v>
      </c>
      <c r="D795" t="str">
        <f ca="1"/>
        <v>male</v>
      </c>
      <c r="E795">
        <f ca="1"/>
        <v>17</v>
      </c>
      <c r="F795" t="str">
        <f ca="1"/>
        <v>3rd</v>
      </c>
    </row>
    <row r="796" spans="2:6" x14ac:dyDescent="0.35">
      <c r="B796" t="str">
        <f ca="1"/>
        <v>Elias, Mr. Tannous</v>
      </c>
      <c r="C796" t="str">
        <f ca="1"/>
        <v>no</v>
      </c>
      <c r="D796" t="str">
        <f ca="1"/>
        <v>male</v>
      </c>
      <c r="E796">
        <f ca="1"/>
        <v>15</v>
      </c>
      <c r="F796" t="str">
        <f ca="1"/>
        <v>3rd</v>
      </c>
    </row>
    <row r="797" spans="2:6" x14ac:dyDescent="0.35">
      <c r="B797" t="str">
        <f ca="1"/>
        <v>Elsbury, Mr. William James</v>
      </c>
      <c r="C797" t="str">
        <f ca="1"/>
        <v>no</v>
      </c>
      <c r="D797" t="str">
        <f ca="1"/>
        <v>male</v>
      </c>
      <c r="E797">
        <f ca="1"/>
        <v>47</v>
      </c>
      <c r="F797" t="str">
        <f ca="1"/>
        <v>3rd</v>
      </c>
    </row>
    <row r="798" spans="2:6" x14ac:dyDescent="0.35">
      <c r="B798" t="str">
        <f ca="1"/>
        <v>Emanuel, Miss. Virginia Ethel</v>
      </c>
      <c r="C798" t="str">
        <f ca="1"/>
        <v>yes</v>
      </c>
      <c r="D798" t="str">
        <f ca="1"/>
        <v>female</v>
      </c>
      <c r="E798">
        <f ca="1"/>
        <v>5</v>
      </c>
      <c r="F798" t="str">
        <f ca="1"/>
        <v>3rd</v>
      </c>
    </row>
    <row r="799" spans="2:6" x14ac:dyDescent="0.35">
      <c r="B799" t="str">
        <f ca="1"/>
        <v>Emir, Mr. Farred Chehab</v>
      </c>
      <c r="C799" t="str">
        <f ca="1"/>
        <v>no</v>
      </c>
      <c r="D799" t="str">
        <f ca="1"/>
        <v>male</v>
      </c>
      <c r="E799" t="e">
        <f ca="1"/>
        <v>#N/A</v>
      </c>
      <c r="F799" t="str">
        <f ca="1"/>
        <v>3rd</v>
      </c>
    </row>
    <row r="800" spans="2:6" x14ac:dyDescent="0.35">
      <c r="B800" t="str">
        <f ca="1"/>
        <v>Everett, Mr. Thomas James</v>
      </c>
      <c r="C800" t="str">
        <f ca="1"/>
        <v>no</v>
      </c>
      <c r="D800" t="str">
        <f ca="1"/>
        <v>male</v>
      </c>
      <c r="E800">
        <f ca="1"/>
        <v>40.5</v>
      </c>
      <c r="F800" t="str">
        <f ca="1"/>
        <v>3rd</v>
      </c>
    </row>
    <row r="801" spans="2:6" x14ac:dyDescent="0.35">
      <c r="B801" t="str">
        <f ca="1"/>
        <v>Farrell, Mr. James</v>
      </c>
      <c r="C801" t="str">
        <f ca="1"/>
        <v>no</v>
      </c>
      <c r="D801" t="str">
        <f ca="1"/>
        <v>male</v>
      </c>
      <c r="E801">
        <f ca="1"/>
        <v>40.5</v>
      </c>
      <c r="F801" t="str">
        <f ca="1"/>
        <v>3rd</v>
      </c>
    </row>
    <row r="802" spans="2:6" x14ac:dyDescent="0.35">
      <c r="B802" t="str">
        <f ca="1"/>
        <v>Finoli, Mr. Luigi</v>
      </c>
      <c r="C802" t="str">
        <f ca="1"/>
        <v>yes</v>
      </c>
      <c r="D802" t="str">
        <f ca="1"/>
        <v>male</v>
      </c>
      <c r="E802" t="e">
        <f ca="1"/>
        <v>#N/A</v>
      </c>
      <c r="F802" t="str">
        <f ca="1"/>
        <v>3rd</v>
      </c>
    </row>
    <row r="803" spans="2:6" x14ac:dyDescent="0.35">
      <c r="B803" t="str">
        <f ca="1"/>
        <v>Fischer, Mr. Eberhard Thelander</v>
      </c>
      <c r="C803" t="str">
        <f ca="1"/>
        <v>no</v>
      </c>
      <c r="D803" t="str">
        <f ca="1"/>
        <v>male</v>
      </c>
      <c r="E803">
        <f ca="1"/>
        <v>18</v>
      </c>
      <c r="F803" t="str">
        <f ca="1"/>
        <v>3rd</v>
      </c>
    </row>
    <row r="804" spans="2:6" x14ac:dyDescent="0.35">
      <c r="B804" t="str">
        <f ca="1"/>
        <v>Fleming, Miss. Honora</v>
      </c>
      <c r="C804" t="str">
        <f ca="1"/>
        <v>no</v>
      </c>
      <c r="D804" t="str">
        <f ca="1"/>
        <v>female</v>
      </c>
      <c r="E804" t="e">
        <f ca="1"/>
        <v>#N/A</v>
      </c>
      <c r="F804" t="str">
        <f ca="1"/>
        <v>3rd</v>
      </c>
    </row>
    <row r="805" spans="2:6" x14ac:dyDescent="0.35">
      <c r="B805" t="str">
        <f ca="1"/>
        <v>Flynn, Mr. James</v>
      </c>
      <c r="C805" t="str">
        <f ca="1"/>
        <v>no</v>
      </c>
      <c r="D805" t="str">
        <f ca="1"/>
        <v>male</v>
      </c>
      <c r="E805" t="e">
        <f ca="1"/>
        <v>#N/A</v>
      </c>
      <c r="F805" t="str">
        <f ca="1"/>
        <v>3rd</v>
      </c>
    </row>
    <row r="806" spans="2:6" x14ac:dyDescent="0.35">
      <c r="B806" t="str">
        <f ca="1"/>
        <v>Flynn, Mr. John</v>
      </c>
      <c r="C806" t="str">
        <f ca="1"/>
        <v>no</v>
      </c>
      <c r="D806" t="str">
        <f ca="1"/>
        <v>male</v>
      </c>
      <c r="E806" t="e">
        <f ca="1"/>
        <v>#N/A</v>
      </c>
      <c r="F806" t="str">
        <f ca="1"/>
        <v>3rd</v>
      </c>
    </row>
    <row r="807" spans="2:6" x14ac:dyDescent="0.35">
      <c r="B807" t="str">
        <f ca="1"/>
        <v>Foley, Mr. Joseph</v>
      </c>
      <c r="C807" t="str">
        <f ca="1"/>
        <v>no</v>
      </c>
      <c r="D807" t="str">
        <f ca="1"/>
        <v>male</v>
      </c>
      <c r="E807">
        <f ca="1"/>
        <v>26</v>
      </c>
      <c r="F807" t="str">
        <f ca="1"/>
        <v>3rd</v>
      </c>
    </row>
    <row r="808" spans="2:6" x14ac:dyDescent="0.35">
      <c r="B808" t="str">
        <f ca="1"/>
        <v>Foley, Mr. William</v>
      </c>
      <c r="C808" t="str">
        <f ca="1"/>
        <v>no</v>
      </c>
      <c r="D808" t="str">
        <f ca="1"/>
        <v>male</v>
      </c>
      <c r="E808" t="e">
        <f ca="1"/>
        <v>#N/A</v>
      </c>
      <c r="F808" t="str">
        <f ca="1"/>
        <v>3rd</v>
      </c>
    </row>
    <row r="809" spans="2:6" x14ac:dyDescent="0.35">
      <c r="B809" t="str">
        <f ca="1"/>
        <v>Foo, Mr. Choong</v>
      </c>
      <c r="C809" t="str">
        <f ca="1"/>
        <v>yes</v>
      </c>
      <c r="D809" t="str">
        <f ca="1"/>
        <v>male</v>
      </c>
      <c r="E809" t="e">
        <f ca="1"/>
        <v>#N/A</v>
      </c>
      <c r="F809" t="str">
        <f ca="1"/>
        <v>3rd</v>
      </c>
    </row>
    <row r="810" spans="2:6" x14ac:dyDescent="0.35">
      <c r="B810" t="str">
        <f ca="1"/>
        <v>Ford, Miss. Doolina Margaret D</v>
      </c>
      <c r="C810" t="str">
        <f ca="1"/>
        <v>no</v>
      </c>
      <c r="D810" t="str">
        <f ca="1"/>
        <v>female</v>
      </c>
      <c r="E810">
        <f ca="1"/>
        <v>21</v>
      </c>
      <c r="F810" t="str">
        <f ca="1"/>
        <v>3rd</v>
      </c>
    </row>
    <row r="811" spans="2:6" x14ac:dyDescent="0.35">
      <c r="B811" t="str">
        <f ca="1"/>
        <v>Ford, Miss. Robina Maggie Ruby</v>
      </c>
      <c r="C811" t="str">
        <f ca="1"/>
        <v>no</v>
      </c>
      <c r="D811" t="str">
        <f ca="1"/>
        <v>female</v>
      </c>
      <c r="E811">
        <f ca="1"/>
        <v>9</v>
      </c>
      <c r="F811" t="str">
        <f ca="1"/>
        <v>3rd</v>
      </c>
    </row>
    <row r="812" spans="2:6" x14ac:dyDescent="0.35">
      <c r="B812" t="str">
        <f ca="1"/>
        <v>Ford, Mr. Arthur</v>
      </c>
      <c r="C812" t="str">
        <f ca="1"/>
        <v>no</v>
      </c>
      <c r="D812" t="str">
        <f ca="1"/>
        <v>male</v>
      </c>
      <c r="E812" t="e">
        <f ca="1"/>
        <v>#N/A</v>
      </c>
      <c r="F812" t="str">
        <f ca="1"/>
        <v>3rd</v>
      </c>
    </row>
    <row r="813" spans="2:6" x14ac:dyDescent="0.35">
      <c r="B813" t="str">
        <f ca="1"/>
        <v>Ford, Mr. Edward Watson</v>
      </c>
      <c r="C813" t="str">
        <f ca="1"/>
        <v>no</v>
      </c>
      <c r="D813" t="str">
        <f ca="1"/>
        <v>male</v>
      </c>
      <c r="E813">
        <f ca="1"/>
        <v>18</v>
      </c>
      <c r="F813" t="str">
        <f ca="1"/>
        <v>3rd</v>
      </c>
    </row>
    <row r="814" spans="2:6" x14ac:dyDescent="0.35">
      <c r="B814" t="str">
        <f ca="1"/>
        <v>Ford, Mr. William Neal</v>
      </c>
      <c r="C814" t="str">
        <f ca="1"/>
        <v>no</v>
      </c>
      <c r="D814" t="str">
        <f ca="1"/>
        <v>male</v>
      </c>
      <c r="E814">
        <f ca="1"/>
        <v>16</v>
      </c>
      <c r="F814" t="str">
        <f ca="1"/>
        <v>3rd</v>
      </c>
    </row>
    <row r="815" spans="2:6" x14ac:dyDescent="0.35">
      <c r="B815" t="str">
        <f ca="1"/>
        <v>Ford, Mrs. Edward (Margaret Ann</v>
      </c>
      <c r="C815" t="str">
        <f ca="1"/>
        <v>no</v>
      </c>
      <c r="D815" t="str">
        <f ca="1"/>
        <v>female</v>
      </c>
      <c r="E815">
        <f ca="1"/>
        <v>48</v>
      </c>
      <c r="F815" t="str">
        <f ca="1"/>
        <v>3rd</v>
      </c>
    </row>
    <row r="816" spans="2:6" x14ac:dyDescent="0.35">
      <c r="B816" t="str">
        <f ca="1"/>
        <v>Fox, Mr. Patrick</v>
      </c>
      <c r="C816" t="str">
        <f ca="1"/>
        <v>no</v>
      </c>
      <c r="D816" t="str">
        <f ca="1"/>
        <v>male</v>
      </c>
      <c r="E816" t="e">
        <f ca="1"/>
        <v>#N/A</v>
      </c>
      <c r="F816" t="str">
        <f ca="1"/>
        <v>3rd</v>
      </c>
    </row>
    <row r="817" spans="2:6" x14ac:dyDescent="0.35">
      <c r="B817" t="str">
        <f ca="1"/>
        <v>Franklin, Mr. Charles (Charles</v>
      </c>
      <c r="C817" t="str">
        <f ca="1"/>
        <v>no</v>
      </c>
      <c r="D817" t="str">
        <f ca="1"/>
        <v>male</v>
      </c>
      <c r="E817" t="e">
        <f ca="1"/>
        <v>#N/A</v>
      </c>
      <c r="F817" t="str">
        <f ca="1"/>
        <v>3rd</v>
      </c>
    </row>
    <row r="818" spans="2:6" x14ac:dyDescent="0.35">
      <c r="B818" t="str">
        <f ca="1"/>
        <v>Gallagher, Mr. Martin</v>
      </c>
      <c r="C818" t="str">
        <f ca="1"/>
        <v>no</v>
      </c>
      <c r="D818" t="str">
        <f ca="1"/>
        <v>male</v>
      </c>
      <c r="E818">
        <f ca="1"/>
        <v>25</v>
      </c>
      <c r="F818" t="str">
        <f ca="1"/>
        <v>3rd</v>
      </c>
    </row>
    <row r="819" spans="2:6" x14ac:dyDescent="0.35">
      <c r="B819" t="str">
        <f ca="1"/>
        <v>Garfirth, Mr. John</v>
      </c>
      <c r="C819" t="str">
        <f ca="1"/>
        <v>no</v>
      </c>
      <c r="D819" t="str">
        <f ca="1"/>
        <v>male</v>
      </c>
      <c r="E819" t="e">
        <f ca="1"/>
        <v>#N/A</v>
      </c>
      <c r="F819" t="str">
        <f ca="1"/>
        <v>3rd</v>
      </c>
    </row>
    <row r="820" spans="2:6" x14ac:dyDescent="0.35">
      <c r="B820" t="str">
        <f ca="1"/>
        <v>Gheorgheff, Mr. Stanio</v>
      </c>
      <c r="C820" t="str">
        <f ca="1"/>
        <v>no</v>
      </c>
      <c r="D820" t="str">
        <f ca="1"/>
        <v>male</v>
      </c>
      <c r="E820" t="e">
        <f ca="1"/>
        <v>#N/A</v>
      </c>
      <c r="F820" t="str">
        <f ca="1"/>
        <v>3rd</v>
      </c>
    </row>
    <row r="821" spans="2:6" x14ac:dyDescent="0.35">
      <c r="B821" t="str">
        <f ca="1"/>
        <v>Gilinski, Mr. Eliezer</v>
      </c>
      <c r="C821" t="str">
        <f ca="1"/>
        <v>no</v>
      </c>
      <c r="D821" t="str">
        <f ca="1"/>
        <v>male</v>
      </c>
      <c r="E821">
        <f ca="1"/>
        <v>22</v>
      </c>
      <c r="F821" t="str">
        <f ca="1"/>
        <v>3rd</v>
      </c>
    </row>
    <row r="822" spans="2:6" x14ac:dyDescent="0.35">
      <c r="B822" t="str">
        <f ca="1"/>
        <v>Gilnagh, Miss. Katherine Katie</v>
      </c>
      <c r="C822" t="str">
        <f ca="1"/>
        <v>yes</v>
      </c>
      <c r="D822" t="str">
        <f ca="1"/>
        <v>female</v>
      </c>
      <c r="E822">
        <f ca="1"/>
        <v>16</v>
      </c>
      <c r="F822" t="str">
        <f ca="1"/>
        <v>3rd</v>
      </c>
    </row>
    <row r="823" spans="2:6" x14ac:dyDescent="0.35">
      <c r="B823" t="str">
        <f ca="1"/>
        <v>Glynn, Miss. Mary Agatha</v>
      </c>
      <c r="C823" t="str">
        <f ca="1"/>
        <v>yes</v>
      </c>
      <c r="D823" t="str">
        <f ca="1"/>
        <v>female</v>
      </c>
      <c r="E823" t="e">
        <f ca="1"/>
        <v>#N/A</v>
      </c>
      <c r="F823" t="str">
        <f ca="1"/>
        <v>3rd</v>
      </c>
    </row>
    <row r="824" spans="2:6" x14ac:dyDescent="0.35">
      <c r="B824" t="str">
        <f ca="1"/>
        <v>Goldsmith, Master. Frank John W</v>
      </c>
      <c r="C824" t="str">
        <f ca="1"/>
        <v>yes</v>
      </c>
      <c r="D824" t="str">
        <f ca="1"/>
        <v>male</v>
      </c>
      <c r="E824">
        <f ca="1"/>
        <v>9</v>
      </c>
      <c r="F824" t="str">
        <f ca="1"/>
        <v>3rd</v>
      </c>
    </row>
    <row r="825" spans="2:6" x14ac:dyDescent="0.35">
      <c r="B825" t="str">
        <f ca="1"/>
        <v>Goldsmith, Mr. Frank John</v>
      </c>
      <c r="C825" t="str">
        <f ca="1"/>
        <v>no</v>
      </c>
      <c r="D825" t="str">
        <f ca="1"/>
        <v>male</v>
      </c>
      <c r="E825">
        <f ca="1"/>
        <v>33</v>
      </c>
      <c r="F825" t="str">
        <f ca="1"/>
        <v>3rd</v>
      </c>
    </row>
    <row r="826" spans="2:6" x14ac:dyDescent="0.35">
      <c r="B826" t="str">
        <f ca="1"/>
        <v>Goldsmith, Mr. Nathan</v>
      </c>
      <c r="C826" t="str">
        <f ca="1"/>
        <v>no</v>
      </c>
      <c r="D826" t="str">
        <f ca="1"/>
        <v>male</v>
      </c>
      <c r="E826">
        <f ca="1"/>
        <v>41</v>
      </c>
      <c r="F826" t="str">
        <f ca="1"/>
        <v>3rd</v>
      </c>
    </row>
    <row r="827" spans="2:6" x14ac:dyDescent="0.35">
      <c r="B827" t="str">
        <f ca="1"/>
        <v>Goldsmith, Mrs. Frank John (Emi</v>
      </c>
      <c r="C827" t="str">
        <f ca="1"/>
        <v>yes</v>
      </c>
      <c r="D827" t="str">
        <f ca="1"/>
        <v>female</v>
      </c>
      <c r="E827">
        <f ca="1"/>
        <v>31</v>
      </c>
      <c r="F827" t="str">
        <f ca="1"/>
        <v>3rd</v>
      </c>
    </row>
    <row r="828" spans="2:6" x14ac:dyDescent="0.35">
      <c r="B828" t="str">
        <f ca="1"/>
        <v>Goncalves, Mr. Manuel Estanslas</v>
      </c>
      <c r="C828" t="str">
        <f ca="1"/>
        <v>no</v>
      </c>
      <c r="D828" t="str">
        <f ca="1"/>
        <v>male</v>
      </c>
      <c r="E828">
        <f ca="1"/>
        <v>38</v>
      </c>
      <c r="F828" t="str">
        <f ca="1"/>
        <v>3rd</v>
      </c>
    </row>
    <row r="829" spans="2:6" x14ac:dyDescent="0.35">
      <c r="B829" t="str">
        <f ca="1"/>
        <v>Goodwin, Master. Harold Victor</v>
      </c>
      <c r="C829" t="str">
        <f ca="1"/>
        <v>no</v>
      </c>
      <c r="D829" t="str">
        <f ca="1"/>
        <v>male</v>
      </c>
      <c r="E829">
        <f ca="1"/>
        <v>9</v>
      </c>
      <c r="F829" t="str">
        <f ca="1"/>
        <v>3rd</v>
      </c>
    </row>
    <row r="830" spans="2:6" x14ac:dyDescent="0.35">
      <c r="B830" t="str">
        <f ca="1"/>
        <v>Goodwin, Master. Sidney Leonard</v>
      </c>
      <c r="C830" t="str">
        <f ca="1"/>
        <v>no</v>
      </c>
      <c r="D830" t="str">
        <f ca="1"/>
        <v>male</v>
      </c>
      <c r="E830">
        <f ca="1"/>
        <v>1</v>
      </c>
      <c r="F830" t="str">
        <f ca="1"/>
        <v>3rd</v>
      </c>
    </row>
    <row r="831" spans="2:6" x14ac:dyDescent="0.35">
      <c r="B831" t="str">
        <f ca="1"/>
        <v>Goodwin, Master. William Freder</v>
      </c>
      <c r="C831" t="str">
        <f ca="1"/>
        <v>no</v>
      </c>
      <c r="D831" t="str">
        <f ca="1"/>
        <v>male</v>
      </c>
      <c r="E831">
        <f ca="1"/>
        <v>11</v>
      </c>
      <c r="F831" t="str">
        <f ca="1"/>
        <v>3rd</v>
      </c>
    </row>
    <row r="832" spans="2:6" x14ac:dyDescent="0.35">
      <c r="B832" t="str">
        <f ca="1"/>
        <v>Goodwin, Miss. Jessie Allis</v>
      </c>
      <c r="C832" t="str">
        <f ca="1"/>
        <v>no</v>
      </c>
      <c r="D832" t="str">
        <f ca="1"/>
        <v>female</v>
      </c>
      <c r="E832">
        <f ca="1"/>
        <v>10</v>
      </c>
      <c r="F832" t="str">
        <f ca="1"/>
        <v>3rd</v>
      </c>
    </row>
    <row r="833" spans="2:6" x14ac:dyDescent="0.35">
      <c r="B833" t="str">
        <f ca="1"/>
        <v>Goodwin, Miss. Lillian Amy</v>
      </c>
      <c r="C833" t="str">
        <f ca="1"/>
        <v>no</v>
      </c>
      <c r="D833" t="str">
        <f ca="1"/>
        <v>female</v>
      </c>
      <c r="E833">
        <f ca="1"/>
        <v>16</v>
      </c>
      <c r="F833" t="str">
        <f ca="1"/>
        <v>3rd</v>
      </c>
    </row>
    <row r="834" spans="2:6" x14ac:dyDescent="0.35">
      <c r="B834" t="str">
        <f ca="1"/>
        <v>Goodwin, Mr. Charles Edward</v>
      </c>
      <c r="C834" t="str">
        <f ca="1"/>
        <v>no</v>
      </c>
      <c r="D834" t="str">
        <f ca="1"/>
        <v>male</v>
      </c>
      <c r="E834">
        <f ca="1"/>
        <v>14</v>
      </c>
      <c r="F834" t="str">
        <f ca="1"/>
        <v>3rd</v>
      </c>
    </row>
    <row r="835" spans="2:6" x14ac:dyDescent="0.35">
      <c r="B835" t="str">
        <f ca="1"/>
        <v>Goodwin, Mr. Charles Frederick</v>
      </c>
      <c r="C835" t="str">
        <f ca="1"/>
        <v>no</v>
      </c>
      <c r="D835" t="str">
        <f ca="1"/>
        <v>male</v>
      </c>
      <c r="E835">
        <f ca="1"/>
        <v>40</v>
      </c>
      <c r="F835" t="str">
        <f ca="1"/>
        <v>3rd</v>
      </c>
    </row>
    <row r="836" spans="2:6" x14ac:dyDescent="0.35">
      <c r="B836" t="str">
        <f ca="1"/>
        <v>Goodwin, Mrs. Frederick (August</v>
      </c>
      <c r="C836" t="str">
        <f ca="1"/>
        <v>no</v>
      </c>
      <c r="D836" t="str">
        <f ca="1"/>
        <v>female</v>
      </c>
      <c r="E836">
        <f ca="1"/>
        <v>43</v>
      </c>
      <c r="F836" t="str">
        <f ca="1"/>
        <v>3rd</v>
      </c>
    </row>
    <row r="837" spans="2:6" x14ac:dyDescent="0.35">
      <c r="B837" t="str">
        <f ca="1"/>
        <v>Green, Mr. George Henry</v>
      </c>
      <c r="C837" t="str">
        <f ca="1"/>
        <v>no</v>
      </c>
      <c r="D837" t="str">
        <f ca="1"/>
        <v>male</v>
      </c>
      <c r="E837">
        <f ca="1"/>
        <v>51</v>
      </c>
      <c r="F837" t="str">
        <f ca="1"/>
        <v>3rd</v>
      </c>
    </row>
    <row r="838" spans="2:6" x14ac:dyDescent="0.35">
      <c r="B838" t="str">
        <f ca="1"/>
        <v>Gronnestad, Mr. Daniel Danielse</v>
      </c>
      <c r="C838" t="str">
        <f ca="1"/>
        <v>no</v>
      </c>
      <c r="D838" t="str">
        <f ca="1"/>
        <v>male</v>
      </c>
      <c r="E838">
        <f ca="1"/>
        <v>32</v>
      </c>
      <c r="F838" t="str">
        <f ca="1"/>
        <v>3rd</v>
      </c>
    </row>
    <row r="839" spans="2:6" x14ac:dyDescent="0.35">
      <c r="B839" t="str">
        <f ca="1"/>
        <v>Guest, Mr. Robert</v>
      </c>
      <c r="C839" t="str">
        <f ca="1"/>
        <v>no</v>
      </c>
      <c r="D839" t="str">
        <f ca="1"/>
        <v>male</v>
      </c>
      <c r="E839" t="e">
        <f ca="1"/>
        <v>#N/A</v>
      </c>
      <c r="F839" t="str">
        <f ca="1"/>
        <v>3rd</v>
      </c>
    </row>
    <row r="840" spans="2:6" x14ac:dyDescent="0.35">
      <c r="B840" t="str">
        <f ca="1"/>
        <v>Gustafsson, Mr. Alfred Ossian</v>
      </c>
      <c r="C840" t="str">
        <f ca="1"/>
        <v>no</v>
      </c>
      <c r="D840" t="str">
        <f ca="1"/>
        <v>male</v>
      </c>
      <c r="E840">
        <f ca="1"/>
        <v>20</v>
      </c>
      <c r="F840" t="str">
        <f ca="1"/>
        <v>3rd</v>
      </c>
    </row>
    <row r="841" spans="2:6" x14ac:dyDescent="0.35">
      <c r="B841" t="str">
        <f ca="1"/>
        <v>Gustafsson, Mr. Anders Vilhelm</v>
      </c>
      <c r="C841" t="str">
        <f ca="1"/>
        <v>no</v>
      </c>
      <c r="D841" t="str">
        <f ca="1"/>
        <v>male</v>
      </c>
      <c r="E841">
        <f ca="1"/>
        <v>37</v>
      </c>
      <c r="F841" t="str">
        <f ca="1"/>
        <v>3rd</v>
      </c>
    </row>
    <row r="842" spans="2:6" x14ac:dyDescent="0.35">
      <c r="B842" t="str">
        <f ca="1"/>
        <v>Gustafsson, Mr. Johan Birger</v>
      </c>
      <c r="C842" t="str">
        <f ca="1"/>
        <v>no</v>
      </c>
      <c r="D842" t="str">
        <f ca="1"/>
        <v>male</v>
      </c>
      <c r="E842">
        <f ca="1"/>
        <v>28</v>
      </c>
      <c r="F842" t="str">
        <f ca="1"/>
        <v>3rd</v>
      </c>
    </row>
    <row r="843" spans="2:6" x14ac:dyDescent="0.35">
      <c r="B843" t="str">
        <f ca="1"/>
        <v>Gustafsson, Mr. Karl Gideon</v>
      </c>
      <c r="C843" t="str">
        <f ca="1"/>
        <v>no</v>
      </c>
      <c r="D843" t="str">
        <f ca="1"/>
        <v>male</v>
      </c>
      <c r="E843">
        <f ca="1"/>
        <v>19</v>
      </c>
      <c r="F843" t="str">
        <f ca="1"/>
        <v>3rd</v>
      </c>
    </row>
    <row r="844" spans="2:6" x14ac:dyDescent="0.35">
      <c r="B844" t="str">
        <f ca="1"/>
        <v>Haas, Miss. Aloisia</v>
      </c>
      <c r="C844" t="str">
        <f ca="1"/>
        <v>no</v>
      </c>
      <c r="D844" t="str">
        <f ca="1"/>
        <v>female</v>
      </c>
      <c r="E844">
        <f ca="1"/>
        <v>24</v>
      </c>
      <c r="F844" t="str">
        <f ca="1"/>
        <v>3rd</v>
      </c>
    </row>
    <row r="845" spans="2:6" x14ac:dyDescent="0.35">
      <c r="B845" t="str">
        <f ca="1"/>
        <v>Hagardon, Miss. Kate</v>
      </c>
      <c r="C845" t="str">
        <f ca="1"/>
        <v>no</v>
      </c>
      <c r="D845" t="str">
        <f ca="1"/>
        <v>female</v>
      </c>
      <c r="E845">
        <f ca="1"/>
        <v>17</v>
      </c>
      <c r="F845" t="str">
        <f ca="1"/>
        <v>3rd</v>
      </c>
    </row>
    <row r="846" spans="2:6" x14ac:dyDescent="0.35">
      <c r="B846" t="str">
        <f ca="1"/>
        <v>Hagland, Mr. Ingvald Olai Olsen</v>
      </c>
      <c r="C846" t="str">
        <f ca="1"/>
        <v>no</v>
      </c>
      <c r="D846" t="str">
        <f ca="1"/>
        <v>male</v>
      </c>
      <c r="E846" t="e">
        <f ca="1"/>
        <v>#N/A</v>
      </c>
      <c r="F846" t="str">
        <f ca="1"/>
        <v>3rd</v>
      </c>
    </row>
    <row r="847" spans="2:6" x14ac:dyDescent="0.35">
      <c r="B847" t="str">
        <f ca="1"/>
        <v>Hagland, Mr. Konrad Mathias Rei</v>
      </c>
      <c r="C847" t="str">
        <f ca="1"/>
        <v>no</v>
      </c>
      <c r="D847" t="str">
        <f ca="1"/>
        <v>male</v>
      </c>
      <c r="E847" t="e">
        <f ca="1"/>
        <v>#N/A</v>
      </c>
      <c r="F847" t="str">
        <f ca="1"/>
        <v>3rd</v>
      </c>
    </row>
    <row r="848" spans="2:6" x14ac:dyDescent="0.35">
      <c r="B848" t="str">
        <f ca="1"/>
        <v>Hakkarainen, Mr. Pekka Pietari</v>
      </c>
      <c r="C848" t="str">
        <f ca="1"/>
        <v>no</v>
      </c>
      <c r="D848" t="str">
        <f ca="1"/>
        <v>male</v>
      </c>
      <c r="E848">
        <f ca="1"/>
        <v>28</v>
      </c>
      <c r="F848" t="str">
        <f ca="1"/>
        <v>3rd</v>
      </c>
    </row>
    <row r="849" spans="2:6" x14ac:dyDescent="0.35">
      <c r="B849" t="str">
        <f ca="1"/>
        <v>Hakkarainen, Mrs. Pekka Pietari</v>
      </c>
      <c r="C849" t="str">
        <f ca="1"/>
        <v>yes</v>
      </c>
      <c r="D849" t="str">
        <f ca="1"/>
        <v>female</v>
      </c>
      <c r="E849">
        <f ca="1"/>
        <v>24</v>
      </c>
      <c r="F849" t="str">
        <f ca="1"/>
        <v>3rd</v>
      </c>
    </row>
    <row r="850" spans="2:6" x14ac:dyDescent="0.35">
      <c r="B850" t="str">
        <f ca="1"/>
        <v>Hampe, Mr. Leon</v>
      </c>
      <c r="C850" t="str">
        <f ca="1"/>
        <v>no</v>
      </c>
      <c r="D850" t="str">
        <f ca="1"/>
        <v>male</v>
      </c>
      <c r="E850">
        <f ca="1"/>
        <v>20</v>
      </c>
      <c r="F850" t="str">
        <f ca="1"/>
        <v>3rd</v>
      </c>
    </row>
    <row r="851" spans="2:6" x14ac:dyDescent="0.35">
      <c r="B851" t="str">
        <f ca="1"/>
        <v>Hanna, Mr. Mansour</v>
      </c>
      <c r="C851" t="str">
        <f ca="1"/>
        <v>no</v>
      </c>
      <c r="D851" t="str">
        <f ca="1"/>
        <v>male</v>
      </c>
      <c r="E851">
        <f ca="1"/>
        <v>23.5</v>
      </c>
      <c r="F851" t="str">
        <f ca="1"/>
        <v>3rd</v>
      </c>
    </row>
    <row r="852" spans="2:6" x14ac:dyDescent="0.35">
      <c r="B852" t="str">
        <f ca="1"/>
        <v>Hansen, Mr. Claus Peter</v>
      </c>
      <c r="C852" t="str">
        <f ca="1"/>
        <v>no</v>
      </c>
      <c r="D852" t="str">
        <f ca="1"/>
        <v>male</v>
      </c>
      <c r="E852">
        <f ca="1"/>
        <v>41</v>
      </c>
      <c r="F852" t="str">
        <f ca="1"/>
        <v>3rd</v>
      </c>
    </row>
    <row r="853" spans="2:6" x14ac:dyDescent="0.35">
      <c r="B853" t="str">
        <f ca="1"/>
        <v>Hansen, Mr. Henrik Juul</v>
      </c>
      <c r="C853" t="str">
        <f ca="1"/>
        <v>no</v>
      </c>
      <c r="D853" t="str">
        <f ca="1"/>
        <v>male</v>
      </c>
      <c r="E853">
        <f ca="1"/>
        <v>26</v>
      </c>
      <c r="F853" t="str">
        <f ca="1"/>
        <v>3rd</v>
      </c>
    </row>
    <row r="854" spans="2:6" x14ac:dyDescent="0.35">
      <c r="B854" t="str">
        <f ca="1"/>
        <v>Hansen, Mr. Henry Damsgaard</v>
      </c>
      <c r="C854" t="str">
        <f ca="1"/>
        <v>no</v>
      </c>
      <c r="D854" t="str">
        <f ca="1"/>
        <v>male</v>
      </c>
      <c r="E854">
        <f ca="1"/>
        <v>21</v>
      </c>
      <c r="F854" t="str">
        <f ca="1"/>
        <v>3rd</v>
      </c>
    </row>
    <row r="855" spans="2:6" x14ac:dyDescent="0.35">
      <c r="B855" t="str">
        <f ca="1"/>
        <v>Hansen, Mrs. Claus Peter (Jenni</v>
      </c>
      <c r="C855" t="str">
        <f ca="1"/>
        <v>yes</v>
      </c>
      <c r="D855" t="str">
        <f ca="1"/>
        <v>female</v>
      </c>
      <c r="E855">
        <f ca="1"/>
        <v>45</v>
      </c>
      <c r="F855" t="str">
        <f ca="1"/>
        <v>3rd</v>
      </c>
    </row>
    <row r="856" spans="2:6" x14ac:dyDescent="0.35">
      <c r="B856" t="str">
        <f ca="1"/>
        <v>Harknett, Miss. Alice Phoebe</v>
      </c>
      <c r="C856" t="str">
        <f ca="1"/>
        <v>no</v>
      </c>
      <c r="D856" t="str">
        <f ca="1"/>
        <v>female</v>
      </c>
      <c r="E856" t="e">
        <f ca="1"/>
        <v>#N/A</v>
      </c>
      <c r="F856" t="str">
        <f ca="1"/>
        <v>3rd</v>
      </c>
    </row>
    <row r="857" spans="2:6" x14ac:dyDescent="0.35">
      <c r="B857" t="str">
        <f ca="1"/>
        <v>Harmer, Mr. Abraham (David Lish</v>
      </c>
      <c r="C857" t="str">
        <f ca="1"/>
        <v>no</v>
      </c>
      <c r="D857" t="str">
        <f ca="1"/>
        <v>male</v>
      </c>
      <c r="E857">
        <f ca="1"/>
        <v>25</v>
      </c>
      <c r="F857" t="str">
        <f ca="1"/>
        <v>3rd</v>
      </c>
    </row>
    <row r="858" spans="2:6" x14ac:dyDescent="0.35">
      <c r="B858" t="str">
        <f ca="1"/>
        <v>Hart, Mr. Henry</v>
      </c>
      <c r="C858" t="str">
        <f ca="1"/>
        <v>no</v>
      </c>
      <c r="D858" t="str">
        <f ca="1"/>
        <v>male</v>
      </c>
      <c r="E858" t="e">
        <f ca="1"/>
        <v>#N/A</v>
      </c>
      <c r="F858" t="str">
        <f ca="1"/>
        <v>3rd</v>
      </c>
    </row>
    <row r="859" spans="2:6" x14ac:dyDescent="0.35">
      <c r="B859" t="str">
        <f ca="1"/>
        <v>Hassan, Mr. Houssein G N</v>
      </c>
      <c r="C859" t="str">
        <f ca="1"/>
        <v>no</v>
      </c>
      <c r="D859" t="str">
        <f ca="1"/>
        <v>male</v>
      </c>
      <c r="E859">
        <f ca="1"/>
        <v>11</v>
      </c>
      <c r="F859" t="str">
        <f ca="1"/>
        <v>3rd</v>
      </c>
    </row>
    <row r="860" spans="2:6" x14ac:dyDescent="0.35">
      <c r="B860" t="str">
        <f ca="1"/>
        <v>Healy, Miss. Hanora Nora</v>
      </c>
      <c r="C860" t="str">
        <f ca="1"/>
        <v>yes</v>
      </c>
      <c r="D860" t="str">
        <f ca="1"/>
        <v>female</v>
      </c>
      <c r="E860" t="e">
        <f ca="1"/>
        <v>#N/A</v>
      </c>
      <c r="F860" t="str">
        <f ca="1"/>
        <v>3rd</v>
      </c>
    </row>
    <row r="861" spans="2:6" x14ac:dyDescent="0.35">
      <c r="B861" t="str">
        <f ca="1"/>
        <v>Hedman, Mr. Oskar Arvid</v>
      </c>
      <c r="C861" t="str">
        <f ca="1"/>
        <v>yes</v>
      </c>
      <c r="D861" t="str">
        <f ca="1"/>
        <v>male</v>
      </c>
      <c r="E861">
        <f ca="1"/>
        <v>27</v>
      </c>
      <c r="F861" t="str">
        <f ca="1"/>
        <v>3rd</v>
      </c>
    </row>
    <row r="862" spans="2:6" x14ac:dyDescent="0.35">
      <c r="B862" t="str">
        <f ca="1"/>
        <v>Hee, Mr. Ling</v>
      </c>
      <c r="C862" t="str">
        <f ca="1"/>
        <v>yes</v>
      </c>
      <c r="D862" t="str">
        <f ca="1"/>
        <v>male</v>
      </c>
      <c r="E862" t="e">
        <f ca="1"/>
        <v>#N/A</v>
      </c>
      <c r="F862" t="str">
        <f ca="1"/>
        <v>3rd</v>
      </c>
    </row>
    <row r="863" spans="2:6" x14ac:dyDescent="0.35">
      <c r="B863" t="str">
        <f ca="1"/>
        <v>Hegarty, Miss. Hanora Nora</v>
      </c>
      <c r="C863" t="str">
        <f ca="1"/>
        <v>no</v>
      </c>
      <c r="D863" t="str">
        <f ca="1"/>
        <v>female</v>
      </c>
      <c r="E863">
        <f ca="1"/>
        <v>18</v>
      </c>
      <c r="F863" t="str">
        <f ca="1"/>
        <v>3rd</v>
      </c>
    </row>
    <row r="864" spans="2:6" x14ac:dyDescent="0.35">
      <c r="B864" t="str">
        <f ca="1"/>
        <v>Heikkinen, Miss. Laina</v>
      </c>
      <c r="C864" t="str">
        <f ca="1"/>
        <v>yes</v>
      </c>
      <c r="D864" t="str">
        <f ca="1"/>
        <v>female</v>
      </c>
      <c r="E864">
        <f ca="1"/>
        <v>26</v>
      </c>
      <c r="F864" t="str">
        <f ca="1"/>
        <v>3rd</v>
      </c>
    </row>
    <row r="865" spans="2:6" x14ac:dyDescent="0.35">
      <c r="B865" t="str">
        <f ca="1"/>
        <v>Heininen, Miss. Wendla Maria</v>
      </c>
      <c r="C865" t="str">
        <f ca="1"/>
        <v>no</v>
      </c>
      <c r="D865" t="str">
        <f ca="1"/>
        <v>female</v>
      </c>
      <c r="E865">
        <f ca="1"/>
        <v>23</v>
      </c>
      <c r="F865" t="str">
        <f ca="1"/>
        <v>3rd</v>
      </c>
    </row>
    <row r="866" spans="2:6" x14ac:dyDescent="0.35">
      <c r="B866" t="str">
        <f ca="1"/>
        <v>Hellstrom, Miss. Hilda Maria</v>
      </c>
      <c r="C866" t="str">
        <f ca="1"/>
        <v>yes</v>
      </c>
      <c r="D866" t="str">
        <f ca="1"/>
        <v>female</v>
      </c>
      <c r="E866">
        <f ca="1"/>
        <v>22</v>
      </c>
      <c r="F866" t="str">
        <f ca="1"/>
        <v>3rd</v>
      </c>
    </row>
    <row r="867" spans="2:6" x14ac:dyDescent="0.35">
      <c r="B867" t="str">
        <f ca="1"/>
        <v>Hendekovic, Mr. Ignjac</v>
      </c>
      <c r="C867" t="str">
        <f ca="1"/>
        <v>no</v>
      </c>
      <c r="D867" t="str">
        <f ca="1"/>
        <v>male</v>
      </c>
      <c r="E867">
        <f ca="1"/>
        <v>28</v>
      </c>
      <c r="F867" t="str">
        <f ca="1"/>
        <v>3rd</v>
      </c>
    </row>
    <row r="868" spans="2:6" x14ac:dyDescent="0.35">
      <c r="B868" t="str">
        <f ca="1"/>
        <v>Henriksson, Miss. Jenny Lovisa</v>
      </c>
      <c r="C868" t="str">
        <f ca="1"/>
        <v>no</v>
      </c>
      <c r="D868" t="str">
        <f ca="1"/>
        <v>female</v>
      </c>
      <c r="E868">
        <f ca="1"/>
        <v>28</v>
      </c>
      <c r="F868" t="str">
        <f ca="1"/>
        <v>3rd</v>
      </c>
    </row>
    <row r="869" spans="2:6" x14ac:dyDescent="0.35">
      <c r="B869" t="str">
        <f ca="1"/>
        <v>Henry, Miss. Delia</v>
      </c>
      <c r="C869" t="str">
        <f ca="1"/>
        <v>no</v>
      </c>
      <c r="D869" t="str">
        <f ca="1"/>
        <v>female</v>
      </c>
      <c r="E869" t="e">
        <f ca="1"/>
        <v>#N/A</v>
      </c>
      <c r="F869" t="str">
        <f ca="1"/>
        <v>3rd</v>
      </c>
    </row>
    <row r="870" spans="2:6" x14ac:dyDescent="0.35">
      <c r="B870" t="str">
        <f ca="1"/>
        <v>Hirvonen, Miss. Hildur E</v>
      </c>
      <c r="C870" t="str">
        <f ca="1"/>
        <v>yes</v>
      </c>
      <c r="D870" t="str">
        <f ca="1"/>
        <v>female</v>
      </c>
      <c r="E870">
        <f ca="1"/>
        <v>2</v>
      </c>
      <c r="F870" t="str">
        <f ca="1"/>
        <v>3rd</v>
      </c>
    </row>
    <row r="871" spans="2:6" x14ac:dyDescent="0.35">
      <c r="B871" t="str">
        <f ca="1"/>
        <v>Hirvonen, Mrs. Alexander (Helga</v>
      </c>
      <c r="C871" t="str">
        <f ca="1"/>
        <v>yes</v>
      </c>
      <c r="D871" t="str">
        <f ca="1"/>
        <v>female</v>
      </c>
      <c r="E871">
        <f ca="1"/>
        <v>22</v>
      </c>
      <c r="F871" t="str">
        <f ca="1"/>
        <v>3rd</v>
      </c>
    </row>
    <row r="872" spans="2:6" x14ac:dyDescent="0.35">
      <c r="B872" t="str">
        <f ca="1"/>
        <v>Holm, Mr. John Fredrik Alexande</v>
      </c>
      <c r="C872" t="str">
        <f ca="1"/>
        <v>no</v>
      </c>
      <c r="D872" t="str">
        <f ca="1"/>
        <v>male</v>
      </c>
      <c r="E872">
        <f ca="1"/>
        <v>43</v>
      </c>
      <c r="F872" t="str">
        <f ca="1"/>
        <v>3rd</v>
      </c>
    </row>
    <row r="873" spans="2:6" x14ac:dyDescent="0.35">
      <c r="B873" t="str">
        <f ca="1"/>
        <v>Holthen, Mr. Johan Martin</v>
      </c>
      <c r="C873" t="str">
        <f ca="1"/>
        <v>no</v>
      </c>
      <c r="D873" t="str">
        <f ca="1"/>
        <v>male</v>
      </c>
      <c r="E873">
        <f ca="1"/>
        <v>28</v>
      </c>
      <c r="F873" t="str">
        <f ca="1"/>
        <v>3rd</v>
      </c>
    </row>
    <row r="874" spans="2:6" x14ac:dyDescent="0.35">
      <c r="B874" t="str">
        <f ca="1"/>
        <v>Honkanen, Miss. Eliina</v>
      </c>
      <c r="C874" t="str">
        <f ca="1"/>
        <v>yes</v>
      </c>
      <c r="D874" t="str">
        <f ca="1"/>
        <v>female</v>
      </c>
      <c r="E874">
        <f ca="1"/>
        <v>27</v>
      </c>
      <c r="F874" t="str">
        <f ca="1"/>
        <v>3rd</v>
      </c>
    </row>
    <row r="875" spans="2:6" x14ac:dyDescent="0.35">
      <c r="B875" t="str">
        <f ca="1"/>
        <v>Horgan, Mr. John</v>
      </c>
      <c r="C875" t="str">
        <f ca="1"/>
        <v>no</v>
      </c>
      <c r="D875" t="str">
        <f ca="1"/>
        <v>male</v>
      </c>
      <c r="E875" t="e">
        <f ca="1"/>
        <v>#N/A</v>
      </c>
      <c r="F875" t="str">
        <f ca="1"/>
        <v>3rd</v>
      </c>
    </row>
    <row r="876" spans="2:6" x14ac:dyDescent="0.35">
      <c r="B876" t="str">
        <f ca="1"/>
        <v>Howard, Miss. May Elizabeth</v>
      </c>
      <c r="C876" t="str">
        <f ca="1"/>
        <v>yes</v>
      </c>
      <c r="D876" t="str">
        <f ca="1"/>
        <v>female</v>
      </c>
      <c r="E876" t="e">
        <f ca="1"/>
        <v>#N/A</v>
      </c>
      <c r="F876" t="str">
        <f ca="1"/>
        <v>3rd</v>
      </c>
    </row>
    <row r="877" spans="2:6" x14ac:dyDescent="0.35">
      <c r="B877" t="str">
        <f ca="1"/>
        <v>Humblen, Mr. Adolf Mathias Nico</v>
      </c>
      <c r="C877" t="str">
        <f ca="1"/>
        <v>no</v>
      </c>
      <c r="D877" t="str">
        <f ca="1"/>
        <v>male</v>
      </c>
      <c r="E877">
        <f ca="1"/>
        <v>42</v>
      </c>
      <c r="F877" t="str">
        <f ca="1"/>
        <v>3rd</v>
      </c>
    </row>
    <row r="878" spans="2:6" x14ac:dyDescent="0.35">
      <c r="B878" t="str">
        <f ca="1"/>
        <v>Hyman, Mr. Abraham</v>
      </c>
      <c r="C878" t="str">
        <f ca="1"/>
        <v>yes</v>
      </c>
      <c r="D878" t="str">
        <f ca="1"/>
        <v>male</v>
      </c>
      <c r="E878" t="e">
        <f ca="1"/>
        <v>#N/A</v>
      </c>
      <c r="F878" t="str">
        <f ca="1"/>
        <v>3rd</v>
      </c>
    </row>
    <row r="879" spans="2:6" x14ac:dyDescent="0.35">
      <c r="B879" t="str">
        <f ca="1"/>
        <v>Ibrahim Shawah, Mr. Yousseff</v>
      </c>
      <c r="C879" t="str">
        <f ca="1"/>
        <v>no</v>
      </c>
      <c r="D879" t="str">
        <f ca="1"/>
        <v>male</v>
      </c>
      <c r="E879">
        <f ca="1"/>
        <v>30</v>
      </c>
      <c r="F879" t="str">
        <f ca="1"/>
        <v>3rd</v>
      </c>
    </row>
    <row r="880" spans="2:6" x14ac:dyDescent="0.35">
      <c r="B880" t="str">
        <f ca="1"/>
        <v>Ilieff, Mr. Ylio</v>
      </c>
      <c r="C880" t="str">
        <f ca="1"/>
        <v>no</v>
      </c>
      <c r="D880" t="str">
        <f ca="1"/>
        <v>male</v>
      </c>
      <c r="E880" t="e">
        <f ca="1"/>
        <v>#N/A</v>
      </c>
      <c r="F880" t="str">
        <f ca="1"/>
        <v>3rd</v>
      </c>
    </row>
    <row r="881" spans="2:6" x14ac:dyDescent="0.35">
      <c r="B881" t="str">
        <f ca="1"/>
        <v>Ilmakangas, Miss. Ida Livija</v>
      </c>
      <c r="C881" t="str">
        <f ca="1"/>
        <v>no</v>
      </c>
      <c r="D881" t="str">
        <f ca="1"/>
        <v>female</v>
      </c>
      <c r="E881">
        <f ca="1"/>
        <v>27</v>
      </c>
      <c r="F881" t="str">
        <f ca="1"/>
        <v>3rd</v>
      </c>
    </row>
    <row r="882" spans="2:6" x14ac:dyDescent="0.35">
      <c r="B882" t="str">
        <f ca="1"/>
        <v>Ilmakangas, Miss. Pieta Sofia</v>
      </c>
      <c r="C882" t="str">
        <f ca="1"/>
        <v>no</v>
      </c>
      <c r="D882" t="str">
        <f ca="1"/>
        <v>female</v>
      </c>
      <c r="E882">
        <f ca="1"/>
        <v>25</v>
      </c>
      <c r="F882" t="str">
        <f ca="1"/>
        <v>3rd</v>
      </c>
    </row>
    <row r="883" spans="2:6" x14ac:dyDescent="0.35">
      <c r="B883" t="str">
        <f ca="1"/>
        <v>Ivanoff, Mr. Kanio</v>
      </c>
      <c r="C883" t="str">
        <f ca="1"/>
        <v>no</v>
      </c>
      <c r="D883" t="str">
        <f ca="1"/>
        <v>male</v>
      </c>
      <c r="E883" t="e">
        <f ca="1"/>
        <v>#N/A</v>
      </c>
      <c r="F883" t="str">
        <f ca="1"/>
        <v>3rd</v>
      </c>
    </row>
    <row r="884" spans="2:6" x14ac:dyDescent="0.35">
      <c r="B884" t="str">
        <f ca="1"/>
        <v>Jalsevac, Mr. Ivan</v>
      </c>
      <c r="C884" t="str">
        <f ca="1"/>
        <v>yes</v>
      </c>
      <c r="D884" t="str">
        <f ca="1"/>
        <v>male</v>
      </c>
      <c r="E884">
        <f ca="1"/>
        <v>29</v>
      </c>
      <c r="F884" t="str">
        <f ca="1"/>
        <v>3rd</v>
      </c>
    </row>
    <row r="885" spans="2:6" x14ac:dyDescent="0.35">
      <c r="B885" t="str">
        <f ca="1"/>
        <v>Jansson, Mr. Carl Olof</v>
      </c>
      <c r="C885" t="str">
        <f ca="1"/>
        <v>yes</v>
      </c>
      <c r="D885" t="str">
        <f ca="1"/>
        <v>male</v>
      </c>
      <c r="E885">
        <f ca="1"/>
        <v>21</v>
      </c>
      <c r="F885" t="str">
        <f ca="1"/>
        <v>3rd</v>
      </c>
    </row>
    <row r="886" spans="2:6" x14ac:dyDescent="0.35">
      <c r="B886" t="str">
        <f ca="1"/>
        <v>Jardin, Mr. Jose Neto</v>
      </c>
      <c r="C886" t="str">
        <f ca="1"/>
        <v>no</v>
      </c>
      <c r="D886" t="str">
        <f ca="1"/>
        <v>male</v>
      </c>
      <c r="E886" t="e">
        <f ca="1"/>
        <v>#N/A</v>
      </c>
      <c r="F886" t="str">
        <f ca="1"/>
        <v>3rd</v>
      </c>
    </row>
    <row r="887" spans="2:6" x14ac:dyDescent="0.35">
      <c r="B887" t="str">
        <f ca="1"/>
        <v>Jensen, Mr. Hans Peder</v>
      </c>
      <c r="C887" t="str">
        <f ca="1"/>
        <v>no</v>
      </c>
      <c r="D887" t="str">
        <f ca="1"/>
        <v>male</v>
      </c>
      <c r="E887">
        <f ca="1"/>
        <v>20</v>
      </c>
      <c r="F887" t="str">
        <f ca="1"/>
        <v>3rd</v>
      </c>
    </row>
    <row r="888" spans="2:6" x14ac:dyDescent="0.35">
      <c r="B888" t="str">
        <f ca="1"/>
        <v>Jensen, Mr. Niels Peder</v>
      </c>
      <c r="C888" t="str">
        <f ca="1"/>
        <v>no</v>
      </c>
      <c r="D888" t="str">
        <f ca="1"/>
        <v>male</v>
      </c>
      <c r="E888">
        <f ca="1"/>
        <v>48</v>
      </c>
      <c r="F888" t="str">
        <f ca="1"/>
        <v>3rd</v>
      </c>
    </row>
    <row r="889" spans="2:6" x14ac:dyDescent="0.35">
      <c r="B889" t="str">
        <f ca="1"/>
        <v>Jensen, Mr. Svend Lauritz</v>
      </c>
      <c r="C889" t="str">
        <f ca="1"/>
        <v>no</v>
      </c>
      <c r="D889" t="str">
        <f ca="1"/>
        <v>male</v>
      </c>
      <c r="E889">
        <f ca="1"/>
        <v>17</v>
      </c>
      <c r="F889" t="str">
        <f ca="1"/>
        <v>3rd</v>
      </c>
    </row>
    <row r="890" spans="2:6" x14ac:dyDescent="0.35">
      <c r="B890" t="str">
        <f ca="1"/>
        <v>Jermyn, Miss. Annie</v>
      </c>
      <c r="C890" t="str">
        <f ca="1"/>
        <v>yes</v>
      </c>
      <c r="D890" t="str">
        <f ca="1"/>
        <v>female</v>
      </c>
      <c r="E890" t="e">
        <f ca="1"/>
        <v>#N/A</v>
      </c>
      <c r="F890" t="str">
        <f ca="1"/>
        <v>3rd</v>
      </c>
    </row>
    <row r="891" spans="2:6" x14ac:dyDescent="0.35">
      <c r="B891" t="str">
        <f ca="1"/>
        <v>Johannesen-Bratthammer, Mr. Ber</v>
      </c>
      <c r="C891" t="str">
        <f ca="1"/>
        <v>yes</v>
      </c>
      <c r="D891" t="str">
        <f ca="1"/>
        <v>male</v>
      </c>
      <c r="E891" t="e">
        <f ca="1"/>
        <v>#N/A</v>
      </c>
      <c r="F891" t="str">
        <f ca="1"/>
        <v>3rd</v>
      </c>
    </row>
    <row r="892" spans="2:6" x14ac:dyDescent="0.35">
      <c r="B892" t="str">
        <f ca="1"/>
        <v>Johanson, Mr. Jakob Alfred</v>
      </c>
      <c r="C892" t="str">
        <f ca="1"/>
        <v>no</v>
      </c>
      <c r="D892" t="str">
        <f ca="1"/>
        <v>male</v>
      </c>
      <c r="E892">
        <f ca="1"/>
        <v>34</v>
      </c>
      <c r="F892" t="str">
        <f ca="1"/>
        <v>3rd</v>
      </c>
    </row>
    <row r="893" spans="2:6" x14ac:dyDescent="0.35">
      <c r="B893" t="str">
        <f ca="1"/>
        <v>Johansson Palmquist, Mr. Oskar</v>
      </c>
      <c r="C893" t="str">
        <f ca="1"/>
        <v>yes</v>
      </c>
      <c r="D893" t="str">
        <f ca="1"/>
        <v>male</v>
      </c>
      <c r="E893">
        <f ca="1"/>
        <v>26</v>
      </c>
      <c r="F893" t="str">
        <f ca="1"/>
        <v>3rd</v>
      </c>
    </row>
    <row r="894" spans="2:6" x14ac:dyDescent="0.35">
      <c r="B894" t="str">
        <f ca="1"/>
        <v>Johansson, Mr. Erik</v>
      </c>
      <c r="C894" t="str">
        <f ca="1"/>
        <v>no</v>
      </c>
      <c r="D894" t="str">
        <f ca="1"/>
        <v>male</v>
      </c>
      <c r="E894">
        <f ca="1"/>
        <v>22</v>
      </c>
      <c r="F894" t="str">
        <f ca="1"/>
        <v>3rd</v>
      </c>
    </row>
    <row r="895" spans="2:6" x14ac:dyDescent="0.35">
      <c r="B895" t="str">
        <f ca="1"/>
        <v>Johansson, Mr. Gustaf Joel</v>
      </c>
      <c r="C895" t="str">
        <f ca="1"/>
        <v>no</v>
      </c>
      <c r="D895" t="str">
        <f ca="1"/>
        <v>male</v>
      </c>
      <c r="E895">
        <f ca="1"/>
        <v>33</v>
      </c>
      <c r="F895" t="str">
        <f ca="1"/>
        <v>3rd</v>
      </c>
    </row>
    <row r="896" spans="2:6" x14ac:dyDescent="0.35">
      <c r="B896" t="str">
        <f ca="1"/>
        <v>Johansson, Mr. Karl Johan</v>
      </c>
      <c r="C896" t="str">
        <f ca="1"/>
        <v>no</v>
      </c>
      <c r="D896" t="str">
        <f ca="1"/>
        <v>male</v>
      </c>
      <c r="E896">
        <f ca="1"/>
        <v>31</v>
      </c>
      <c r="F896" t="str">
        <f ca="1"/>
        <v>3rd</v>
      </c>
    </row>
    <row r="897" spans="2:6" x14ac:dyDescent="0.35">
      <c r="B897" t="str">
        <f ca="1"/>
        <v>Johansson, Mr. Nils</v>
      </c>
      <c r="C897" t="str">
        <f ca="1"/>
        <v>no</v>
      </c>
      <c r="D897" t="str">
        <f ca="1"/>
        <v>male</v>
      </c>
      <c r="E897">
        <f ca="1"/>
        <v>29</v>
      </c>
      <c r="F897" t="str">
        <f ca="1"/>
        <v>3rd</v>
      </c>
    </row>
    <row r="898" spans="2:6" x14ac:dyDescent="0.35">
      <c r="B898" t="str">
        <f ca="1"/>
        <v>Johnson, Master. Harold Theodor</v>
      </c>
      <c r="C898" t="str">
        <f ca="1"/>
        <v>yes</v>
      </c>
      <c r="D898" t="str">
        <f ca="1"/>
        <v>male</v>
      </c>
      <c r="E898">
        <f ca="1"/>
        <v>4</v>
      </c>
      <c r="F898" t="str">
        <f ca="1"/>
        <v>3rd</v>
      </c>
    </row>
    <row r="899" spans="2:6" x14ac:dyDescent="0.35">
      <c r="B899" t="str">
        <f ca="1"/>
        <v>Johnson, Miss. Eleanor Ileen</v>
      </c>
      <c r="C899" t="str">
        <f ca="1"/>
        <v>yes</v>
      </c>
      <c r="D899" t="str">
        <f ca="1"/>
        <v>female</v>
      </c>
      <c r="E899">
        <f ca="1"/>
        <v>1</v>
      </c>
      <c r="F899" t="str">
        <f ca="1"/>
        <v>3rd</v>
      </c>
    </row>
    <row r="900" spans="2:6" x14ac:dyDescent="0.35">
      <c r="B900" t="str">
        <f ca="1"/>
        <v>Johnson, Mr. Alfred</v>
      </c>
      <c r="C900" t="str">
        <f ca="1"/>
        <v>no</v>
      </c>
      <c r="D900" t="str">
        <f ca="1"/>
        <v>male</v>
      </c>
      <c r="E900">
        <f ca="1"/>
        <v>49</v>
      </c>
      <c r="F900" t="str">
        <f ca="1"/>
        <v>3rd</v>
      </c>
    </row>
    <row r="901" spans="2:6" x14ac:dyDescent="0.35">
      <c r="B901" t="str">
        <f ca="1"/>
        <v>Johnson, Mr. Malkolm Joackim</v>
      </c>
      <c r="C901" t="str">
        <f ca="1"/>
        <v>no</v>
      </c>
      <c r="D901" t="str">
        <f ca="1"/>
        <v>male</v>
      </c>
      <c r="E901">
        <f ca="1"/>
        <v>33</v>
      </c>
      <c r="F901" t="str">
        <f ca="1"/>
        <v>3rd</v>
      </c>
    </row>
    <row r="902" spans="2:6" x14ac:dyDescent="0.35">
      <c r="B902" t="str">
        <f ca="1"/>
        <v>Johnson, Mr. William Cahoone Jr</v>
      </c>
      <c r="C902" t="str">
        <f ca="1"/>
        <v>no</v>
      </c>
      <c r="D902" t="str">
        <f ca="1"/>
        <v>male</v>
      </c>
      <c r="E902">
        <f ca="1"/>
        <v>19</v>
      </c>
      <c r="F902" t="str">
        <f ca="1"/>
        <v>3rd</v>
      </c>
    </row>
    <row r="903" spans="2:6" x14ac:dyDescent="0.35">
      <c r="B903" t="str">
        <f ca="1"/>
        <v>Johnson, Mrs. Oscar W (Elisabet</v>
      </c>
      <c r="C903" t="str">
        <f ca="1"/>
        <v>yes</v>
      </c>
      <c r="D903" t="str">
        <f ca="1"/>
        <v>female</v>
      </c>
      <c r="E903">
        <f ca="1"/>
        <v>27</v>
      </c>
      <c r="F903" t="str">
        <f ca="1"/>
        <v>3rd</v>
      </c>
    </row>
    <row r="904" spans="2:6" x14ac:dyDescent="0.35">
      <c r="B904" t="str">
        <f ca="1"/>
        <v>Johnston, Master. William Arthu</v>
      </c>
      <c r="C904" t="str">
        <f ca="1"/>
        <v>no</v>
      </c>
      <c r="D904" t="str">
        <f ca="1"/>
        <v>male</v>
      </c>
      <c r="E904" t="e">
        <f ca="1"/>
        <v>#N/A</v>
      </c>
      <c r="F904" t="str">
        <f ca="1"/>
        <v>3rd</v>
      </c>
    </row>
    <row r="905" spans="2:6" x14ac:dyDescent="0.35">
      <c r="B905" t="str">
        <f ca="1"/>
        <v>Johnston, Miss. Catherine Helen</v>
      </c>
      <c r="C905" t="str">
        <f ca="1"/>
        <v>no</v>
      </c>
      <c r="D905" t="str">
        <f ca="1"/>
        <v>female</v>
      </c>
      <c r="E905" t="e">
        <f ca="1"/>
        <v>#N/A</v>
      </c>
      <c r="F905" t="str">
        <f ca="1"/>
        <v>3rd</v>
      </c>
    </row>
    <row r="906" spans="2:6" x14ac:dyDescent="0.35">
      <c r="B906" t="str">
        <f ca="1"/>
        <v>Johnston, Mr. Andrew G</v>
      </c>
      <c r="C906" t="str">
        <f ca="1"/>
        <v>no</v>
      </c>
      <c r="D906" t="str">
        <f ca="1"/>
        <v>male</v>
      </c>
      <c r="E906" t="e">
        <f ca="1"/>
        <v>#N/A</v>
      </c>
      <c r="F906" t="str">
        <f ca="1"/>
        <v>3rd</v>
      </c>
    </row>
    <row r="907" spans="2:6" x14ac:dyDescent="0.35">
      <c r="B907" t="str">
        <f ca="1"/>
        <v>Johnston, Mrs. Andrew G (Elizab</v>
      </c>
      <c r="C907" t="str">
        <f ca="1"/>
        <v>no</v>
      </c>
      <c r="D907" t="str">
        <f ca="1"/>
        <v>female</v>
      </c>
      <c r="E907" t="e">
        <f ca="1"/>
        <v>#N/A</v>
      </c>
      <c r="F907" t="str">
        <f ca="1"/>
        <v>3rd</v>
      </c>
    </row>
    <row r="908" spans="2:6" x14ac:dyDescent="0.35">
      <c r="B908" t="str">
        <f ca="1"/>
        <v>Jonkoff, Mr. Lalio</v>
      </c>
      <c r="C908" t="str">
        <f ca="1"/>
        <v>no</v>
      </c>
      <c r="D908" t="str">
        <f ca="1"/>
        <v>male</v>
      </c>
      <c r="E908">
        <f ca="1"/>
        <v>23</v>
      </c>
      <c r="F908" t="str">
        <f ca="1"/>
        <v>3rd</v>
      </c>
    </row>
    <row r="909" spans="2:6" x14ac:dyDescent="0.35">
      <c r="B909" t="str">
        <f ca="1"/>
        <v>Jonsson, Mr. Carl</v>
      </c>
      <c r="C909" t="str">
        <f ca="1"/>
        <v>yes</v>
      </c>
      <c r="D909" t="str">
        <f ca="1"/>
        <v>male</v>
      </c>
      <c r="E909">
        <f ca="1"/>
        <v>32</v>
      </c>
      <c r="F909" t="str">
        <f ca="1"/>
        <v>3rd</v>
      </c>
    </row>
    <row r="910" spans="2:6" x14ac:dyDescent="0.35">
      <c r="B910" t="str">
        <f ca="1"/>
        <v>Jonsson, Mr. Nils Hilding</v>
      </c>
      <c r="C910" t="str">
        <f ca="1"/>
        <v>no</v>
      </c>
      <c r="D910" t="str">
        <f ca="1"/>
        <v>male</v>
      </c>
      <c r="E910">
        <f ca="1"/>
        <v>27</v>
      </c>
      <c r="F910" t="str">
        <f ca="1"/>
        <v>3rd</v>
      </c>
    </row>
    <row r="911" spans="2:6" x14ac:dyDescent="0.35">
      <c r="B911" t="str">
        <f ca="1"/>
        <v>Jussila, Miss. Katriina</v>
      </c>
      <c r="C911" t="str">
        <f ca="1"/>
        <v>no</v>
      </c>
      <c r="D911" t="str">
        <f ca="1"/>
        <v>female</v>
      </c>
      <c r="E911">
        <f ca="1"/>
        <v>20</v>
      </c>
      <c r="F911" t="str">
        <f ca="1"/>
        <v>3rd</v>
      </c>
    </row>
    <row r="912" spans="2:6" x14ac:dyDescent="0.35">
      <c r="B912" t="str">
        <f ca="1"/>
        <v>Jussila, Miss. Mari Aina</v>
      </c>
      <c r="C912" t="str">
        <f ca="1"/>
        <v>no</v>
      </c>
      <c r="D912" t="str">
        <f ca="1"/>
        <v>female</v>
      </c>
      <c r="E912">
        <f ca="1"/>
        <v>21</v>
      </c>
      <c r="F912" t="str">
        <f ca="1"/>
        <v>3rd</v>
      </c>
    </row>
    <row r="913" spans="2:6" x14ac:dyDescent="0.35">
      <c r="B913" t="str">
        <f ca="1"/>
        <v>Jussila, Mr. Eiriik</v>
      </c>
      <c r="C913" t="str">
        <f ca="1"/>
        <v>yes</v>
      </c>
      <c r="D913" t="str">
        <f ca="1"/>
        <v>male</v>
      </c>
      <c r="E913">
        <f ca="1"/>
        <v>32</v>
      </c>
      <c r="F913" t="str">
        <f ca="1"/>
        <v>3rd</v>
      </c>
    </row>
    <row r="914" spans="2:6" x14ac:dyDescent="0.35">
      <c r="B914" t="str">
        <f ca="1"/>
        <v>Kallio, Mr. Nikolai Erland</v>
      </c>
      <c r="C914" t="str">
        <f ca="1"/>
        <v>no</v>
      </c>
      <c r="D914" t="str">
        <f ca="1"/>
        <v>male</v>
      </c>
      <c r="E914">
        <f ca="1"/>
        <v>17</v>
      </c>
      <c r="F914" t="str">
        <f ca="1"/>
        <v>3rd</v>
      </c>
    </row>
    <row r="915" spans="2:6" x14ac:dyDescent="0.35">
      <c r="B915" t="str">
        <f ca="1"/>
        <v>Kalvik, Mr. Johannes Halvorsen</v>
      </c>
      <c r="C915" t="str">
        <f ca="1"/>
        <v>no</v>
      </c>
      <c r="D915" t="str">
        <f ca="1"/>
        <v>male</v>
      </c>
      <c r="E915">
        <f ca="1"/>
        <v>21</v>
      </c>
      <c r="F915" t="str">
        <f ca="1"/>
        <v>3rd</v>
      </c>
    </row>
    <row r="916" spans="2:6" x14ac:dyDescent="0.35">
      <c r="B916" t="str">
        <f ca="1"/>
        <v>Karaic, Mr. Milan</v>
      </c>
      <c r="C916" t="str">
        <f ca="1"/>
        <v>no</v>
      </c>
      <c r="D916" t="str">
        <f ca="1"/>
        <v>male</v>
      </c>
      <c r="E916">
        <f ca="1"/>
        <v>30</v>
      </c>
      <c r="F916" t="str">
        <f ca="1"/>
        <v>3rd</v>
      </c>
    </row>
    <row r="917" spans="2:6" x14ac:dyDescent="0.35">
      <c r="B917" t="str">
        <f ca="1"/>
        <v>Karlsson, Mr. Einar Gervasius</v>
      </c>
      <c r="C917" t="str">
        <f ca="1"/>
        <v>yes</v>
      </c>
      <c r="D917" t="str">
        <f ca="1"/>
        <v>male</v>
      </c>
      <c r="E917">
        <f ca="1"/>
        <v>21</v>
      </c>
      <c r="F917" t="str">
        <f ca="1"/>
        <v>3rd</v>
      </c>
    </row>
    <row r="918" spans="2:6" x14ac:dyDescent="0.35">
      <c r="B918" t="str">
        <f ca="1"/>
        <v>Karlsson, Mr. Julius Konrad Eug</v>
      </c>
      <c r="C918" t="str">
        <f ca="1"/>
        <v>no</v>
      </c>
      <c r="D918" t="str">
        <f ca="1"/>
        <v>male</v>
      </c>
      <c r="E918">
        <f ca="1"/>
        <v>33</v>
      </c>
      <c r="F918" t="str">
        <f ca="1"/>
        <v>3rd</v>
      </c>
    </row>
    <row r="919" spans="2:6" x14ac:dyDescent="0.35">
      <c r="B919" t="str">
        <f ca="1"/>
        <v>Karlsson, Mr. Nils August</v>
      </c>
      <c r="C919" t="str">
        <f ca="1"/>
        <v>no</v>
      </c>
      <c r="D919" t="str">
        <f ca="1"/>
        <v>male</v>
      </c>
      <c r="E919">
        <f ca="1"/>
        <v>22</v>
      </c>
      <c r="F919" t="str">
        <f ca="1"/>
        <v>3rd</v>
      </c>
    </row>
    <row r="920" spans="2:6" x14ac:dyDescent="0.35">
      <c r="B920" t="str">
        <f ca="1"/>
        <v>Karun, Miss. Manca</v>
      </c>
      <c r="C920" t="str">
        <f ca="1"/>
        <v>yes</v>
      </c>
      <c r="D920" t="str">
        <f ca="1"/>
        <v>female</v>
      </c>
      <c r="E920">
        <f ca="1"/>
        <v>4</v>
      </c>
      <c r="F920" t="str">
        <f ca="1"/>
        <v>3rd</v>
      </c>
    </row>
    <row r="921" spans="2:6" x14ac:dyDescent="0.35">
      <c r="B921" t="str">
        <f ca="1"/>
        <v>Karun, Mr. Franz</v>
      </c>
      <c r="C921" t="str">
        <f ca="1"/>
        <v>yes</v>
      </c>
      <c r="D921" t="str">
        <f ca="1"/>
        <v>male</v>
      </c>
      <c r="E921">
        <f ca="1"/>
        <v>39</v>
      </c>
      <c r="F921" t="str">
        <f ca="1"/>
        <v>3rd</v>
      </c>
    </row>
    <row r="922" spans="2:6" x14ac:dyDescent="0.35">
      <c r="B922" t="str">
        <f ca="1"/>
        <v>Kassem, Mr. Fared</v>
      </c>
      <c r="C922" t="str">
        <f ca="1"/>
        <v>no</v>
      </c>
      <c r="D922" t="str">
        <f ca="1"/>
        <v>male</v>
      </c>
      <c r="E922" t="e">
        <f ca="1"/>
        <v>#N/A</v>
      </c>
      <c r="F922" t="str">
        <f ca="1"/>
        <v>3rd</v>
      </c>
    </row>
    <row r="923" spans="2:6" x14ac:dyDescent="0.35">
      <c r="B923" t="str">
        <f ca="1"/>
        <v>Katavelas, Mr. Vassilios (Cata</v>
      </c>
      <c r="C923" t="str">
        <f ca="1"/>
        <v>no</v>
      </c>
      <c r="D923" t="str">
        <f ca="1"/>
        <v>male</v>
      </c>
      <c r="E923">
        <f ca="1"/>
        <v>18.5</v>
      </c>
      <c r="F923" t="str">
        <f ca="1"/>
        <v>3rd</v>
      </c>
    </row>
    <row r="924" spans="2:6" x14ac:dyDescent="0.35">
      <c r="B924" t="str">
        <f ca="1"/>
        <v>Keane, Mr. Andrew Andy</v>
      </c>
      <c r="C924" t="str">
        <f ca="1"/>
        <v>no</v>
      </c>
      <c r="D924" t="str">
        <f ca="1"/>
        <v>male</v>
      </c>
      <c r="E924" t="e">
        <f ca="1"/>
        <v>#N/A</v>
      </c>
      <c r="F924" t="str">
        <f ca="1"/>
        <v>3rd</v>
      </c>
    </row>
    <row r="925" spans="2:6" x14ac:dyDescent="0.35">
      <c r="B925" t="str">
        <f ca="1"/>
        <v>Keefe, Mr. Arthur</v>
      </c>
      <c r="C925" t="str">
        <f ca="1"/>
        <v>no</v>
      </c>
      <c r="D925" t="str">
        <f ca="1"/>
        <v>male</v>
      </c>
      <c r="E925" t="e">
        <f ca="1"/>
        <v>#N/A</v>
      </c>
      <c r="F925" t="str">
        <f ca="1"/>
        <v>3rd</v>
      </c>
    </row>
    <row r="926" spans="2:6" x14ac:dyDescent="0.35">
      <c r="B926" t="str">
        <f ca="1"/>
        <v>Kelly, Miss. Anna Katherine An</v>
      </c>
      <c r="C926" t="str">
        <f ca="1"/>
        <v>yes</v>
      </c>
      <c r="D926" t="str">
        <f ca="1"/>
        <v>female</v>
      </c>
      <c r="E926" t="e">
        <f ca="1"/>
        <v>#N/A</v>
      </c>
      <c r="F926" t="str">
        <f ca="1"/>
        <v>3rd</v>
      </c>
    </row>
    <row r="927" spans="2:6" x14ac:dyDescent="0.35">
      <c r="B927" t="str">
        <f ca="1"/>
        <v>Kelly, Miss. Mary</v>
      </c>
      <c r="C927" t="str">
        <f ca="1"/>
        <v>yes</v>
      </c>
      <c r="D927" t="str">
        <f ca="1"/>
        <v>female</v>
      </c>
      <c r="E927" t="e">
        <f ca="1"/>
        <v>#N/A</v>
      </c>
      <c r="F927" t="str">
        <f ca="1"/>
        <v>3rd</v>
      </c>
    </row>
    <row r="928" spans="2:6" x14ac:dyDescent="0.35">
      <c r="B928" t="str">
        <f ca="1"/>
        <v>Kelly, Mr. James (A)</v>
      </c>
      <c r="C928" t="str">
        <f ca="1"/>
        <v>no</v>
      </c>
      <c r="D928" t="str">
        <f ca="1"/>
        <v>male</v>
      </c>
      <c r="E928">
        <f ca="1"/>
        <v>34.5</v>
      </c>
      <c r="F928" t="str">
        <f ca="1"/>
        <v>3rd</v>
      </c>
    </row>
    <row r="929" spans="2:6" x14ac:dyDescent="0.35">
      <c r="B929" t="str">
        <f ca="1"/>
        <v>Kelly, Mr. James (B)</v>
      </c>
      <c r="C929" t="str">
        <f ca="1"/>
        <v>no</v>
      </c>
      <c r="D929" t="str">
        <f ca="1"/>
        <v>male</v>
      </c>
      <c r="E929">
        <f ca="1"/>
        <v>44</v>
      </c>
      <c r="F929" t="str">
        <f ca="1"/>
        <v>3rd</v>
      </c>
    </row>
    <row r="930" spans="2:6" x14ac:dyDescent="0.35">
      <c r="B930" t="str">
        <f ca="1"/>
        <v>Kennedy, Mr. John</v>
      </c>
      <c r="C930" t="str">
        <f ca="1"/>
        <v>yes</v>
      </c>
      <c r="D930" t="str">
        <f ca="1"/>
        <v>male</v>
      </c>
      <c r="E930" t="e">
        <f ca="1"/>
        <v>#N/A</v>
      </c>
      <c r="F930" t="str">
        <f ca="1"/>
        <v>3rd</v>
      </c>
    </row>
    <row r="931" spans="2:6" x14ac:dyDescent="0.35">
      <c r="B931" t="str">
        <f ca="1"/>
        <v>Khalil, Mr. Betros</v>
      </c>
      <c r="C931" t="str">
        <f ca="1"/>
        <v>no</v>
      </c>
      <c r="D931" t="str">
        <f ca="1"/>
        <v>male</v>
      </c>
      <c r="E931" t="e">
        <f ca="1"/>
        <v>#N/A</v>
      </c>
      <c r="F931" t="str">
        <f ca="1"/>
        <v>3rd</v>
      </c>
    </row>
    <row r="932" spans="2:6" x14ac:dyDescent="0.35">
      <c r="B932" t="str">
        <f ca="1"/>
        <v>Khalil, Mrs. Betros (Zahie Mar</v>
      </c>
      <c r="C932" t="str">
        <f ca="1"/>
        <v>no</v>
      </c>
      <c r="D932" t="str">
        <f ca="1"/>
        <v>female</v>
      </c>
      <c r="E932" t="e">
        <f ca="1"/>
        <v>#N/A</v>
      </c>
      <c r="F932" t="str">
        <f ca="1"/>
        <v>3rd</v>
      </c>
    </row>
    <row r="933" spans="2:6" x14ac:dyDescent="0.35">
      <c r="B933" t="str">
        <f ca="1"/>
        <v>Kiernan, Mr. John</v>
      </c>
      <c r="C933" t="str">
        <f ca="1"/>
        <v>no</v>
      </c>
      <c r="D933" t="str">
        <f ca="1"/>
        <v>male</v>
      </c>
      <c r="E933" t="e">
        <f ca="1"/>
        <v>#N/A</v>
      </c>
      <c r="F933" t="str">
        <f ca="1"/>
        <v>3rd</v>
      </c>
    </row>
    <row r="934" spans="2:6" x14ac:dyDescent="0.35">
      <c r="B934" t="str">
        <f ca="1"/>
        <v>Kiernan, Mr. Philip</v>
      </c>
      <c r="C934" t="str">
        <f ca="1"/>
        <v>no</v>
      </c>
      <c r="D934" t="str">
        <f ca="1"/>
        <v>male</v>
      </c>
      <c r="E934" t="e">
        <f ca="1"/>
        <v>#N/A</v>
      </c>
      <c r="F934" t="str">
        <f ca="1"/>
        <v>3rd</v>
      </c>
    </row>
    <row r="935" spans="2:6" x14ac:dyDescent="0.35">
      <c r="B935" t="str">
        <f ca="1"/>
        <v>Kilgannon, Mr. Thomas J</v>
      </c>
      <c r="C935" t="str">
        <f ca="1"/>
        <v>no</v>
      </c>
      <c r="D935" t="str">
        <f ca="1"/>
        <v>male</v>
      </c>
      <c r="E935" t="e">
        <f ca="1"/>
        <v>#N/A</v>
      </c>
      <c r="F935" t="str">
        <f ca="1"/>
        <v>3rd</v>
      </c>
    </row>
    <row r="936" spans="2:6" x14ac:dyDescent="0.35">
      <c r="B936" t="str">
        <f ca="1"/>
        <v>Kink, Miss. Maria</v>
      </c>
      <c r="C936" t="str">
        <f ca="1"/>
        <v>no</v>
      </c>
      <c r="D936" t="str">
        <f ca="1"/>
        <v>female</v>
      </c>
      <c r="E936">
        <f ca="1"/>
        <v>22</v>
      </c>
      <c r="F936" t="str">
        <f ca="1"/>
        <v>3rd</v>
      </c>
    </row>
    <row r="937" spans="2:6" x14ac:dyDescent="0.35">
      <c r="B937" t="str">
        <f ca="1"/>
        <v>Kink, Mr. Vincenz</v>
      </c>
      <c r="C937" t="str">
        <f ca="1"/>
        <v>no</v>
      </c>
      <c r="D937" t="str">
        <f ca="1"/>
        <v>male</v>
      </c>
      <c r="E937">
        <f ca="1"/>
        <v>26</v>
      </c>
      <c r="F937" t="str">
        <f ca="1"/>
        <v>3rd</v>
      </c>
    </row>
    <row r="938" spans="2:6" x14ac:dyDescent="0.35">
      <c r="B938" t="str">
        <f ca="1"/>
        <v>Kink-Heilmann, Miss. Luise Gret</v>
      </c>
      <c r="C938" t="str">
        <f ca="1"/>
        <v>yes</v>
      </c>
      <c r="D938" t="str">
        <f ca="1"/>
        <v>female</v>
      </c>
      <c r="E938">
        <f ca="1"/>
        <v>4</v>
      </c>
      <c r="F938" t="str">
        <f ca="1"/>
        <v>3rd</v>
      </c>
    </row>
    <row r="939" spans="2:6" x14ac:dyDescent="0.35">
      <c r="B939" t="str">
        <f ca="1"/>
        <v>Kink-Heilmann, Mr. Anton</v>
      </c>
      <c r="C939" t="str">
        <f ca="1"/>
        <v>yes</v>
      </c>
      <c r="D939" t="str">
        <f ca="1"/>
        <v>male</v>
      </c>
      <c r="E939">
        <f ca="1"/>
        <v>29</v>
      </c>
      <c r="F939" t="str">
        <f ca="1"/>
        <v>3rd</v>
      </c>
    </row>
    <row r="940" spans="2:6" x14ac:dyDescent="0.35">
      <c r="B940" t="str">
        <f ca="1"/>
        <v>Kink-Heilmann, Mrs. Anton (Luis</v>
      </c>
      <c r="C940" t="str">
        <f ca="1"/>
        <v>yes</v>
      </c>
      <c r="D940" t="str">
        <f ca="1"/>
        <v>female</v>
      </c>
      <c r="E940">
        <f ca="1"/>
        <v>26</v>
      </c>
      <c r="F940" t="str">
        <f ca="1"/>
        <v>3rd</v>
      </c>
    </row>
    <row r="941" spans="2:6" x14ac:dyDescent="0.35">
      <c r="B941" t="str">
        <f ca="1"/>
        <v>Klasen, Miss. Gertrud Emilia</v>
      </c>
      <c r="C941" t="str">
        <f ca="1"/>
        <v>no</v>
      </c>
      <c r="D941" t="str">
        <f ca="1"/>
        <v>female</v>
      </c>
      <c r="E941">
        <f ca="1"/>
        <v>1</v>
      </c>
      <c r="F941" t="str">
        <f ca="1"/>
        <v>3rd</v>
      </c>
    </row>
    <row r="942" spans="2:6" x14ac:dyDescent="0.35">
      <c r="B942" t="str">
        <f ca="1"/>
        <v>Klasen, Mr. Klas Albin</v>
      </c>
      <c r="C942" t="str">
        <f ca="1"/>
        <v>no</v>
      </c>
      <c r="D942" t="str">
        <f ca="1"/>
        <v>male</v>
      </c>
      <c r="E942">
        <f ca="1"/>
        <v>18</v>
      </c>
      <c r="F942" t="str">
        <f ca="1"/>
        <v>3rd</v>
      </c>
    </row>
    <row r="943" spans="2:6" x14ac:dyDescent="0.35">
      <c r="B943" t="str">
        <f ca="1"/>
        <v>Klasen, Mrs. (Hulda Kristina Eu</v>
      </c>
      <c r="C943" t="str">
        <f ca="1"/>
        <v>no</v>
      </c>
      <c r="D943" t="str">
        <f ca="1"/>
        <v>female</v>
      </c>
      <c r="E943">
        <f ca="1"/>
        <v>36</v>
      </c>
      <c r="F943" t="str">
        <f ca="1"/>
        <v>3rd</v>
      </c>
    </row>
    <row r="944" spans="2:6" x14ac:dyDescent="0.35">
      <c r="B944" t="str">
        <f ca="1"/>
        <v>Kraeff, Mr. Theodor</v>
      </c>
      <c r="C944" t="str">
        <f ca="1"/>
        <v>no</v>
      </c>
      <c r="D944" t="str">
        <f ca="1"/>
        <v>male</v>
      </c>
      <c r="E944" t="e">
        <f ca="1"/>
        <v>#N/A</v>
      </c>
      <c r="F944" t="str">
        <f ca="1"/>
        <v>3rd</v>
      </c>
    </row>
    <row r="945" spans="2:6" x14ac:dyDescent="0.35">
      <c r="B945" t="str">
        <f ca="1"/>
        <v>Krekorian, Mr. Neshan</v>
      </c>
      <c r="C945" t="str">
        <f ca="1"/>
        <v>yes</v>
      </c>
      <c r="D945" t="str">
        <f ca="1"/>
        <v>male</v>
      </c>
      <c r="E945">
        <f ca="1"/>
        <v>25</v>
      </c>
      <c r="F945" t="str">
        <f ca="1"/>
        <v>3rd</v>
      </c>
    </row>
    <row r="946" spans="2:6" x14ac:dyDescent="0.35">
      <c r="B946" t="str">
        <f ca="1"/>
        <v>Lahoud, Mr. Sarkis</v>
      </c>
      <c r="C946" t="str">
        <f ca="1"/>
        <v>no</v>
      </c>
      <c r="D946" t="str">
        <f ca="1"/>
        <v>male</v>
      </c>
      <c r="E946" t="e">
        <f ca="1"/>
        <v>#N/A</v>
      </c>
      <c r="F946" t="str">
        <f ca="1"/>
        <v>3rd</v>
      </c>
    </row>
    <row r="947" spans="2:6" x14ac:dyDescent="0.35">
      <c r="B947" t="str">
        <f ca="1"/>
        <v>Laitinen, Miss. Kristina Sofia</v>
      </c>
      <c r="C947" t="str">
        <f ca="1"/>
        <v>no</v>
      </c>
      <c r="D947" t="str">
        <f ca="1"/>
        <v>female</v>
      </c>
      <c r="E947">
        <f ca="1"/>
        <v>37</v>
      </c>
      <c r="F947" t="str">
        <f ca="1"/>
        <v>3rd</v>
      </c>
    </row>
    <row r="948" spans="2:6" x14ac:dyDescent="0.35">
      <c r="B948" t="str">
        <f ca="1"/>
        <v>Laleff, Mr. Kristo</v>
      </c>
      <c r="C948" t="str">
        <f ca="1"/>
        <v>no</v>
      </c>
      <c r="D948" t="str">
        <f ca="1"/>
        <v>male</v>
      </c>
      <c r="E948" t="e">
        <f ca="1"/>
        <v>#N/A</v>
      </c>
      <c r="F948" t="str">
        <f ca="1"/>
        <v>3rd</v>
      </c>
    </row>
    <row r="949" spans="2:6" x14ac:dyDescent="0.35">
      <c r="B949" t="str">
        <f ca="1"/>
        <v>Lam, Mr. Ali</v>
      </c>
      <c r="C949" t="str">
        <f ca="1"/>
        <v>yes</v>
      </c>
      <c r="D949" t="str">
        <f ca="1"/>
        <v>male</v>
      </c>
      <c r="E949" t="e">
        <f ca="1"/>
        <v>#N/A</v>
      </c>
      <c r="F949" t="str">
        <f ca="1"/>
        <v>3rd</v>
      </c>
    </row>
    <row r="950" spans="2:6" x14ac:dyDescent="0.35">
      <c r="B950" t="str">
        <f ca="1"/>
        <v>Lam, Mr. Len</v>
      </c>
      <c r="C950" t="str">
        <f ca="1"/>
        <v>no</v>
      </c>
      <c r="D950" t="str">
        <f ca="1"/>
        <v>male</v>
      </c>
      <c r="E950" t="e">
        <f ca="1"/>
        <v>#N/A</v>
      </c>
      <c r="F950" t="str">
        <f ca="1"/>
        <v>3rd</v>
      </c>
    </row>
    <row r="951" spans="2:6" x14ac:dyDescent="0.35">
      <c r="B951" t="str">
        <f ca="1"/>
        <v>Landergren, Miss. Aurora Adelia</v>
      </c>
      <c r="C951" t="str">
        <f ca="1"/>
        <v>yes</v>
      </c>
      <c r="D951" t="str">
        <f ca="1"/>
        <v>female</v>
      </c>
      <c r="E951">
        <f ca="1"/>
        <v>22</v>
      </c>
      <c r="F951" t="str">
        <f ca="1"/>
        <v>3rd</v>
      </c>
    </row>
    <row r="952" spans="2:6" x14ac:dyDescent="0.35">
      <c r="B952" t="str">
        <f ca="1"/>
        <v>Lane, Mr. Patrick</v>
      </c>
      <c r="C952" t="str">
        <f ca="1"/>
        <v>no</v>
      </c>
      <c r="D952" t="str">
        <f ca="1"/>
        <v>male</v>
      </c>
      <c r="E952" t="e">
        <f ca="1"/>
        <v>#N/A</v>
      </c>
      <c r="F952" t="str">
        <f ca="1"/>
        <v>3rd</v>
      </c>
    </row>
    <row r="953" spans="2:6" x14ac:dyDescent="0.35">
      <c r="B953" t="str">
        <f ca="1"/>
        <v>Lang, Mr. Fang</v>
      </c>
      <c r="C953" t="str">
        <f ca="1"/>
        <v>yes</v>
      </c>
      <c r="D953" t="str">
        <f ca="1"/>
        <v>male</v>
      </c>
      <c r="E953">
        <f ca="1"/>
        <v>26</v>
      </c>
      <c r="F953" t="str">
        <f ca="1"/>
        <v>3rd</v>
      </c>
    </row>
    <row r="954" spans="2:6" x14ac:dyDescent="0.35">
      <c r="B954" t="str">
        <f ca="1"/>
        <v>Larsson, Mr. August Viktor</v>
      </c>
      <c r="C954" t="str">
        <f ca="1"/>
        <v>no</v>
      </c>
      <c r="D954" t="str">
        <f ca="1"/>
        <v>male</v>
      </c>
      <c r="E954">
        <f ca="1"/>
        <v>29</v>
      </c>
      <c r="F954" t="str">
        <f ca="1"/>
        <v>3rd</v>
      </c>
    </row>
    <row r="955" spans="2:6" x14ac:dyDescent="0.35">
      <c r="B955" t="str">
        <f ca="1"/>
        <v>Larsson, Mr. Bengt Edvin</v>
      </c>
      <c r="C955" t="str">
        <f ca="1"/>
        <v>no</v>
      </c>
      <c r="D955" t="str">
        <f ca="1"/>
        <v>male</v>
      </c>
      <c r="E955">
        <f ca="1"/>
        <v>29</v>
      </c>
      <c r="F955" t="str">
        <f ca="1"/>
        <v>3rd</v>
      </c>
    </row>
    <row r="956" spans="2:6" x14ac:dyDescent="0.35">
      <c r="B956" t="str">
        <f ca="1"/>
        <v>Larsson-Rondberg, Mr. Edvard A</v>
      </c>
      <c r="C956" t="str">
        <f ca="1"/>
        <v>no</v>
      </c>
      <c r="D956" t="str">
        <f ca="1"/>
        <v>male</v>
      </c>
      <c r="E956">
        <f ca="1"/>
        <v>22</v>
      </c>
      <c r="F956" t="str">
        <f ca="1"/>
        <v>3rd</v>
      </c>
    </row>
    <row r="957" spans="2:6" x14ac:dyDescent="0.35">
      <c r="B957" t="str">
        <f ca="1"/>
        <v>Leeni, Mr. Fahim (Philip Zenni</v>
      </c>
      <c r="C957" t="str">
        <f ca="1"/>
        <v>yes</v>
      </c>
      <c r="D957" t="str">
        <f ca="1"/>
        <v>male</v>
      </c>
      <c r="E957">
        <f ca="1"/>
        <v>22</v>
      </c>
      <c r="F957" t="str">
        <f ca="1"/>
        <v>3rd</v>
      </c>
    </row>
    <row r="958" spans="2:6" x14ac:dyDescent="0.35">
      <c r="B958" t="str">
        <f ca="1"/>
        <v>Lefebre, Master. Henry Forbes</v>
      </c>
      <c r="C958" t="str">
        <f ca="1"/>
        <v>no</v>
      </c>
      <c r="D958" t="str">
        <f ca="1"/>
        <v>male</v>
      </c>
      <c r="E958" t="e">
        <f ca="1"/>
        <v>#N/A</v>
      </c>
      <c r="F958" t="str">
        <f ca="1"/>
        <v>3rd</v>
      </c>
    </row>
    <row r="959" spans="2:6" x14ac:dyDescent="0.35">
      <c r="B959" t="str">
        <f ca="1"/>
        <v>Lefebre, Miss. Ida</v>
      </c>
      <c r="C959" t="str">
        <f ca="1"/>
        <v>no</v>
      </c>
      <c r="D959" t="str">
        <f ca="1"/>
        <v>female</v>
      </c>
      <c r="E959" t="e">
        <f ca="1"/>
        <v>#N/A</v>
      </c>
      <c r="F959" t="str">
        <f ca="1"/>
        <v>3rd</v>
      </c>
    </row>
    <row r="960" spans="2:6" x14ac:dyDescent="0.35">
      <c r="B960" t="str">
        <f ca="1"/>
        <v>Lefebre, Miss. Jeannie</v>
      </c>
      <c r="C960" t="str">
        <f ca="1"/>
        <v>no</v>
      </c>
      <c r="D960" t="str">
        <f ca="1"/>
        <v>female</v>
      </c>
      <c r="E960" t="e">
        <f ca="1"/>
        <v>#N/A</v>
      </c>
      <c r="F960" t="str">
        <f ca="1"/>
        <v>3rd</v>
      </c>
    </row>
    <row r="961" spans="2:6" x14ac:dyDescent="0.35">
      <c r="B961" t="str">
        <f ca="1"/>
        <v>Lefebre, Miss. Mathilde</v>
      </c>
      <c r="C961" t="str">
        <f ca="1"/>
        <v>no</v>
      </c>
      <c r="D961" t="str">
        <f ca="1"/>
        <v>female</v>
      </c>
      <c r="E961" t="e">
        <f ca="1"/>
        <v>#N/A</v>
      </c>
      <c r="F961" t="str">
        <f ca="1"/>
        <v>3rd</v>
      </c>
    </row>
    <row r="962" spans="2:6" x14ac:dyDescent="0.35">
      <c r="B962" t="str">
        <f ca="1"/>
        <v>Lefebre, Mrs. Frank (Frances)</v>
      </c>
      <c r="C962" t="str">
        <f ca="1"/>
        <v>no</v>
      </c>
      <c r="D962" t="str">
        <f ca="1"/>
        <v>female</v>
      </c>
      <c r="E962" t="e">
        <f ca="1"/>
        <v>#N/A</v>
      </c>
      <c r="F962" t="str">
        <f ca="1"/>
        <v>3rd</v>
      </c>
    </row>
    <row r="963" spans="2:6" x14ac:dyDescent="0.35">
      <c r="B963" t="str">
        <f ca="1"/>
        <v>Leinonen, Mr. Antti Gustaf</v>
      </c>
      <c r="C963" t="str">
        <f ca="1"/>
        <v>no</v>
      </c>
      <c r="D963" t="str">
        <f ca="1"/>
        <v>male</v>
      </c>
      <c r="E963">
        <f ca="1"/>
        <v>32</v>
      </c>
      <c r="F963" t="str">
        <f ca="1"/>
        <v>3rd</v>
      </c>
    </row>
    <row r="964" spans="2:6" x14ac:dyDescent="0.35">
      <c r="B964" t="str">
        <f ca="1"/>
        <v>Lemberopolous, Mr. Peter L</v>
      </c>
      <c r="C964" t="str">
        <f ca="1"/>
        <v>no</v>
      </c>
      <c r="D964" t="str">
        <f ca="1"/>
        <v>male</v>
      </c>
      <c r="E964">
        <f ca="1"/>
        <v>34.5</v>
      </c>
      <c r="F964" t="str">
        <f ca="1"/>
        <v>3rd</v>
      </c>
    </row>
    <row r="965" spans="2:6" x14ac:dyDescent="0.35">
      <c r="B965" t="str">
        <f ca="1"/>
        <v>Lennon, Miss. Mary</v>
      </c>
      <c r="C965" t="str">
        <f ca="1"/>
        <v>no</v>
      </c>
      <c r="D965" t="str">
        <f ca="1"/>
        <v>female</v>
      </c>
      <c r="E965" t="e">
        <f ca="1"/>
        <v>#N/A</v>
      </c>
      <c r="F965" t="str">
        <f ca="1"/>
        <v>3rd</v>
      </c>
    </row>
    <row r="966" spans="2:6" x14ac:dyDescent="0.35">
      <c r="B966" t="str">
        <f ca="1"/>
        <v>Lennon, Mr. Denis</v>
      </c>
      <c r="C966" t="str">
        <f ca="1"/>
        <v>no</v>
      </c>
      <c r="D966" t="str">
        <f ca="1"/>
        <v>male</v>
      </c>
      <c r="E966" t="e">
        <f ca="1"/>
        <v>#N/A</v>
      </c>
      <c r="F966" t="str">
        <f ca="1"/>
        <v>3rd</v>
      </c>
    </row>
    <row r="967" spans="2:6" x14ac:dyDescent="0.35">
      <c r="B967" t="str">
        <f ca="1"/>
        <v>Leonard, Mr. Lionel</v>
      </c>
      <c r="C967" t="str">
        <f ca="1"/>
        <v>no</v>
      </c>
      <c r="D967" t="str">
        <f ca="1"/>
        <v>male</v>
      </c>
      <c r="E967">
        <f ca="1"/>
        <v>36</v>
      </c>
      <c r="F967" t="str">
        <f ca="1"/>
        <v>3rd</v>
      </c>
    </row>
    <row r="968" spans="2:6" x14ac:dyDescent="0.35">
      <c r="B968" t="str">
        <f ca="1"/>
        <v>Lester, Mr. James</v>
      </c>
      <c r="C968" t="str">
        <f ca="1"/>
        <v>no</v>
      </c>
      <c r="D968" t="str">
        <f ca="1"/>
        <v>male</v>
      </c>
      <c r="E968">
        <f ca="1"/>
        <v>39</v>
      </c>
      <c r="F968" t="str">
        <f ca="1"/>
        <v>3rd</v>
      </c>
    </row>
    <row r="969" spans="2:6" x14ac:dyDescent="0.35">
      <c r="B969" t="str">
        <f ca="1"/>
        <v>Lievens, Mr. Rene Aime</v>
      </c>
      <c r="C969" t="str">
        <f ca="1"/>
        <v>no</v>
      </c>
      <c r="D969" t="str">
        <f ca="1"/>
        <v>male</v>
      </c>
      <c r="E969">
        <f ca="1"/>
        <v>24</v>
      </c>
      <c r="F969" t="str">
        <f ca="1"/>
        <v>3rd</v>
      </c>
    </row>
    <row r="970" spans="2:6" x14ac:dyDescent="0.35">
      <c r="B970" t="str">
        <f ca="1"/>
        <v>Lindahl, Miss. Agda Thorilda Vi</v>
      </c>
      <c r="C970" t="str">
        <f ca="1"/>
        <v>no</v>
      </c>
      <c r="D970" t="str">
        <f ca="1"/>
        <v>female</v>
      </c>
      <c r="E970">
        <f ca="1"/>
        <v>25</v>
      </c>
      <c r="F970" t="str">
        <f ca="1"/>
        <v>3rd</v>
      </c>
    </row>
    <row r="971" spans="2:6" x14ac:dyDescent="0.35">
      <c r="B971" t="str">
        <f ca="1"/>
        <v>Lindblom, Miss. Augusta Charlot</v>
      </c>
      <c r="C971" t="str">
        <f ca="1"/>
        <v>no</v>
      </c>
      <c r="D971" t="str">
        <f ca="1"/>
        <v>female</v>
      </c>
      <c r="E971">
        <f ca="1"/>
        <v>45</v>
      </c>
      <c r="F971" t="str">
        <f ca="1"/>
        <v>3rd</v>
      </c>
    </row>
    <row r="972" spans="2:6" x14ac:dyDescent="0.35">
      <c r="B972" t="str">
        <f ca="1"/>
        <v>Lindell, Mr. Edvard Bengtsson</v>
      </c>
      <c r="C972" t="str">
        <f ca="1"/>
        <v>no</v>
      </c>
      <c r="D972" t="str">
        <f ca="1"/>
        <v>male</v>
      </c>
      <c r="E972">
        <f ca="1"/>
        <v>36</v>
      </c>
      <c r="F972" t="str">
        <f ca="1"/>
        <v>3rd</v>
      </c>
    </row>
    <row r="973" spans="2:6" x14ac:dyDescent="0.35">
      <c r="B973" t="str">
        <f ca="1"/>
        <v>Lindell, Mrs. Edvard Bengtsson</v>
      </c>
      <c r="C973" t="str">
        <f ca="1"/>
        <v>no</v>
      </c>
      <c r="D973" t="str">
        <f ca="1"/>
        <v>female</v>
      </c>
      <c r="E973">
        <f ca="1"/>
        <v>30</v>
      </c>
      <c r="F973" t="str">
        <f ca="1"/>
        <v>3rd</v>
      </c>
    </row>
    <row r="974" spans="2:6" x14ac:dyDescent="0.35">
      <c r="B974" t="str">
        <f ca="1"/>
        <v>Lindqvist, Mr. Eino William</v>
      </c>
      <c r="C974" t="str">
        <f ca="1"/>
        <v>yes</v>
      </c>
      <c r="D974" t="str">
        <f ca="1"/>
        <v>male</v>
      </c>
      <c r="E974">
        <f ca="1"/>
        <v>20</v>
      </c>
      <c r="F974" t="str">
        <f ca="1"/>
        <v>3rd</v>
      </c>
    </row>
    <row r="975" spans="2:6" x14ac:dyDescent="0.35">
      <c r="B975" t="str">
        <f ca="1"/>
        <v>Linehan, Mr. Michael</v>
      </c>
      <c r="C975" t="str">
        <f ca="1"/>
        <v>no</v>
      </c>
      <c r="D975" t="str">
        <f ca="1"/>
        <v>male</v>
      </c>
      <c r="E975" t="e">
        <f ca="1"/>
        <v>#N/A</v>
      </c>
      <c r="F975" t="str">
        <f ca="1"/>
        <v>3rd</v>
      </c>
    </row>
    <row r="976" spans="2:6" x14ac:dyDescent="0.35">
      <c r="B976" t="str">
        <f ca="1"/>
        <v>Ling, Mr. Lee</v>
      </c>
      <c r="C976" t="str">
        <f ca="1"/>
        <v>no</v>
      </c>
      <c r="D976" t="str">
        <f ca="1"/>
        <v>male</v>
      </c>
      <c r="E976">
        <f ca="1"/>
        <v>28</v>
      </c>
      <c r="F976" t="str">
        <f ca="1"/>
        <v>3rd</v>
      </c>
    </row>
    <row r="977" spans="2:6" x14ac:dyDescent="0.35">
      <c r="B977" t="str">
        <f ca="1"/>
        <v>Lithman, Mr. Simon</v>
      </c>
      <c r="C977" t="str">
        <f ca="1"/>
        <v>no</v>
      </c>
      <c r="D977" t="str">
        <f ca="1"/>
        <v>male</v>
      </c>
      <c r="E977" t="e">
        <f ca="1"/>
        <v>#N/A</v>
      </c>
      <c r="F977" t="str">
        <f ca="1"/>
        <v>3rd</v>
      </c>
    </row>
    <row r="978" spans="2:6" x14ac:dyDescent="0.35">
      <c r="B978" t="str">
        <f ca="1"/>
        <v>Lobb, Mr. William Arthur</v>
      </c>
      <c r="C978" t="str">
        <f ca="1"/>
        <v>no</v>
      </c>
      <c r="D978" t="str">
        <f ca="1"/>
        <v>male</v>
      </c>
      <c r="E978">
        <f ca="1"/>
        <v>30</v>
      </c>
      <c r="F978" t="str">
        <f ca="1"/>
        <v>3rd</v>
      </c>
    </row>
    <row r="979" spans="2:6" x14ac:dyDescent="0.35">
      <c r="B979" t="str">
        <f ca="1"/>
        <v>Lobb, Mrs. William Arthur (Cord</v>
      </c>
      <c r="C979" t="str">
        <f ca="1"/>
        <v>no</v>
      </c>
      <c r="D979" t="str">
        <f ca="1"/>
        <v>female</v>
      </c>
      <c r="E979">
        <f ca="1"/>
        <v>26</v>
      </c>
      <c r="F979" t="str">
        <f ca="1"/>
        <v>3rd</v>
      </c>
    </row>
    <row r="980" spans="2:6" x14ac:dyDescent="0.35">
      <c r="B980" t="str">
        <f ca="1"/>
        <v>Lockyer, Mr. Edward</v>
      </c>
      <c r="C980" t="str">
        <f ca="1"/>
        <v>no</v>
      </c>
      <c r="D980" t="str">
        <f ca="1"/>
        <v>male</v>
      </c>
      <c r="E980" t="e">
        <f ca="1"/>
        <v>#N/A</v>
      </c>
      <c r="F980" t="str">
        <f ca="1"/>
        <v>3rd</v>
      </c>
    </row>
    <row r="981" spans="2:6" x14ac:dyDescent="0.35">
      <c r="B981" t="str">
        <f ca="1"/>
        <v>Lovell, Mr. John Hall (Henry)</v>
      </c>
      <c r="C981" t="str">
        <f ca="1"/>
        <v>no</v>
      </c>
      <c r="D981" t="str">
        <f ca="1"/>
        <v>male</v>
      </c>
      <c r="E981">
        <f ca="1"/>
        <v>20.5</v>
      </c>
      <c r="F981" t="str">
        <f ca="1"/>
        <v>3rd</v>
      </c>
    </row>
    <row r="982" spans="2:6" x14ac:dyDescent="0.35">
      <c r="B982" t="str">
        <f ca="1"/>
        <v>Lulic, Mr. Nikola</v>
      </c>
      <c r="C982" t="str">
        <f ca="1"/>
        <v>yes</v>
      </c>
      <c r="D982" t="str">
        <f ca="1"/>
        <v>male</v>
      </c>
      <c r="E982">
        <f ca="1"/>
        <v>27</v>
      </c>
      <c r="F982" t="str">
        <f ca="1"/>
        <v>3rd</v>
      </c>
    </row>
    <row r="983" spans="2:6" x14ac:dyDescent="0.35">
      <c r="B983" t="str">
        <f ca="1"/>
        <v>Lundahl, Mr. Johan Svensson</v>
      </c>
      <c r="C983" t="str">
        <f ca="1"/>
        <v>no</v>
      </c>
      <c r="D983" t="str">
        <f ca="1"/>
        <v>male</v>
      </c>
      <c r="E983">
        <f ca="1"/>
        <v>51</v>
      </c>
      <c r="F983" t="str">
        <f ca="1"/>
        <v>3rd</v>
      </c>
    </row>
    <row r="984" spans="2:6" x14ac:dyDescent="0.35">
      <c r="B984" t="str">
        <f ca="1"/>
        <v>Lundin, Miss. Olga Elida</v>
      </c>
      <c r="C984" t="str">
        <f ca="1"/>
        <v>yes</v>
      </c>
      <c r="D984" t="str">
        <f ca="1"/>
        <v>female</v>
      </c>
      <c r="E984">
        <f ca="1"/>
        <v>23</v>
      </c>
      <c r="F984" t="str">
        <f ca="1"/>
        <v>3rd</v>
      </c>
    </row>
    <row r="985" spans="2:6" x14ac:dyDescent="0.35">
      <c r="B985" t="str">
        <f ca="1"/>
        <v>Lundstrom, Mr. Thure Edvin</v>
      </c>
      <c r="C985" t="str">
        <f ca="1"/>
        <v>yes</v>
      </c>
      <c r="D985" t="str">
        <f ca="1"/>
        <v>male</v>
      </c>
      <c r="E985">
        <f ca="1"/>
        <v>32</v>
      </c>
      <c r="F985" t="str">
        <f ca="1"/>
        <v>3rd</v>
      </c>
    </row>
    <row r="986" spans="2:6" x14ac:dyDescent="0.35">
      <c r="B986" t="str">
        <f ca="1"/>
        <v>Lyntakoff, Mr. Stanko</v>
      </c>
      <c r="C986" t="str">
        <f ca="1"/>
        <v>no</v>
      </c>
      <c r="D986" t="str">
        <f ca="1"/>
        <v>male</v>
      </c>
      <c r="E986" t="e">
        <f ca="1"/>
        <v>#N/A</v>
      </c>
      <c r="F986" t="str">
        <f ca="1"/>
        <v>3rd</v>
      </c>
    </row>
    <row r="987" spans="2:6" x14ac:dyDescent="0.35">
      <c r="B987" t="str">
        <f ca="1"/>
        <v>MacKay, Mr. George William</v>
      </c>
      <c r="C987" t="str">
        <f ca="1"/>
        <v>no</v>
      </c>
      <c r="D987" t="str">
        <f ca="1"/>
        <v>male</v>
      </c>
      <c r="E987" t="e">
        <f ca="1"/>
        <v>#N/A</v>
      </c>
      <c r="F987" t="str">
        <f ca="1"/>
        <v>3rd</v>
      </c>
    </row>
    <row r="988" spans="2:6" x14ac:dyDescent="0.35">
      <c r="B988" t="str">
        <f ca="1"/>
        <v>Madigan, Miss. Margaret Maggie</v>
      </c>
      <c r="C988" t="str">
        <f ca="1"/>
        <v>yes</v>
      </c>
      <c r="D988" t="str">
        <f ca="1"/>
        <v>female</v>
      </c>
      <c r="E988" t="e">
        <f ca="1"/>
        <v>#N/A</v>
      </c>
      <c r="F988" t="str">
        <f ca="1"/>
        <v>3rd</v>
      </c>
    </row>
    <row r="989" spans="2:6" x14ac:dyDescent="0.35">
      <c r="B989" t="str">
        <f ca="1"/>
        <v>Madsen, Mr. Fridtjof Arne</v>
      </c>
      <c r="C989" t="str">
        <f ca="1"/>
        <v>yes</v>
      </c>
      <c r="D989" t="str">
        <f ca="1"/>
        <v>male</v>
      </c>
      <c r="E989">
        <f ca="1"/>
        <v>24</v>
      </c>
      <c r="F989" t="str">
        <f ca="1"/>
        <v>3rd</v>
      </c>
    </row>
    <row r="990" spans="2:6" x14ac:dyDescent="0.35">
      <c r="B990" t="str">
        <f ca="1"/>
        <v>Maenpaa, Mr. Matti Alexanteri</v>
      </c>
      <c r="C990" t="str">
        <f ca="1"/>
        <v>no</v>
      </c>
      <c r="D990" t="str">
        <f ca="1"/>
        <v>male</v>
      </c>
      <c r="E990">
        <f ca="1"/>
        <v>22</v>
      </c>
      <c r="F990" t="str">
        <f ca="1"/>
        <v>3rd</v>
      </c>
    </row>
    <row r="991" spans="2:6" x14ac:dyDescent="0.35">
      <c r="B991" t="str">
        <f ca="1"/>
        <v>Mahon, Miss. Bridget Delia</v>
      </c>
      <c r="C991" t="str">
        <f ca="1"/>
        <v>no</v>
      </c>
      <c r="D991" t="str">
        <f ca="1"/>
        <v>female</v>
      </c>
      <c r="E991" t="e">
        <f ca="1"/>
        <v>#N/A</v>
      </c>
      <c r="F991" t="str">
        <f ca="1"/>
        <v>3rd</v>
      </c>
    </row>
    <row r="992" spans="2:6" x14ac:dyDescent="0.35">
      <c r="B992" t="str">
        <f ca="1"/>
        <v>Mahon, Mr. John</v>
      </c>
      <c r="C992" t="str">
        <f ca="1"/>
        <v>no</v>
      </c>
      <c r="D992" t="str">
        <f ca="1"/>
        <v>male</v>
      </c>
      <c r="E992" t="e">
        <f ca="1"/>
        <v>#N/A</v>
      </c>
      <c r="F992" t="str">
        <f ca="1"/>
        <v>3rd</v>
      </c>
    </row>
    <row r="993" spans="2:6" x14ac:dyDescent="0.35">
      <c r="B993" t="str">
        <f ca="1"/>
        <v>Maisner, Mr. Simon</v>
      </c>
      <c r="C993" t="str">
        <f ca="1"/>
        <v>no</v>
      </c>
      <c r="D993" t="str">
        <f ca="1"/>
        <v>male</v>
      </c>
      <c r="E993" t="e">
        <f ca="1"/>
        <v>#N/A</v>
      </c>
      <c r="F993" t="str">
        <f ca="1"/>
        <v>3rd</v>
      </c>
    </row>
    <row r="994" spans="2:6" x14ac:dyDescent="0.35">
      <c r="B994" t="str">
        <f ca="1"/>
        <v>Makinen, Mr. Kalle Edvard</v>
      </c>
      <c r="C994" t="str">
        <f ca="1"/>
        <v>no</v>
      </c>
      <c r="D994" t="str">
        <f ca="1"/>
        <v>male</v>
      </c>
      <c r="E994">
        <f ca="1"/>
        <v>29</v>
      </c>
      <c r="F994" t="str">
        <f ca="1"/>
        <v>3rd</v>
      </c>
    </row>
    <row r="995" spans="2:6" x14ac:dyDescent="0.35">
      <c r="B995" t="str">
        <f ca="1"/>
        <v>Mamee, Mr. Hanna</v>
      </c>
      <c r="C995" t="str">
        <f ca="1"/>
        <v>yes</v>
      </c>
      <c r="D995" t="str">
        <f ca="1"/>
        <v>male</v>
      </c>
      <c r="E995" t="e">
        <f ca="1"/>
        <v>#N/A</v>
      </c>
      <c r="F995" t="str">
        <f ca="1"/>
        <v>3rd</v>
      </c>
    </row>
    <row r="996" spans="2:6" x14ac:dyDescent="0.35">
      <c r="B996" t="str">
        <f ca="1"/>
        <v>Mangan, Miss. Mary</v>
      </c>
      <c r="C996" t="str">
        <f ca="1"/>
        <v>no</v>
      </c>
      <c r="D996" t="str">
        <f ca="1"/>
        <v>female</v>
      </c>
      <c r="E996">
        <f ca="1"/>
        <v>30.5</v>
      </c>
      <c r="F996" t="str">
        <f ca="1"/>
        <v>3rd</v>
      </c>
    </row>
    <row r="997" spans="2:6" x14ac:dyDescent="0.35">
      <c r="B997" t="str">
        <f ca="1"/>
        <v>Mannion, Miss. Margareth</v>
      </c>
      <c r="C997" t="str">
        <f ca="1"/>
        <v>yes</v>
      </c>
      <c r="D997" t="str">
        <f ca="1"/>
        <v>female</v>
      </c>
      <c r="E997" t="e">
        <f ca="1"/>
        <v>#N/A</v>
      </c>
      <c r="F997" t="str">
        <f ca="1"/>
        <v>3rd</v>
      </c>
    </row>
    <row r="998" spans="2:6" x14ac:dyDescent="0.35">
      <c r="B998" t="str">
        <f ca="1"/>
        <v>Mardirosian, Mr. Sarkis</v>
      </c>
      <c r="C998" t="str">
        <f ca="1"/>
        <v>no</v>
      </c>
      <c r="D998" t="str">
        <f ca="1"/>
        <v>male</v>
      </c>
      <c r="E998" t="e">
        <f ca="1"/>
        <v>#N/A</v>
      </c>
      <c r="F998" t="str">
        <f ca="1"/>
        <v>3rd</v>
      </c>
    </row>
    <row r="999" spans="2:6" x14ac:dyDescent="0.35">
      <c r="B999" t="str">
        <f ca="1"/>
        <v>Markoff, Mr. Marin</v>
      </c>
      <c r="C999" t="str">
        <f ca="1"/>
        <v>no</v>
      </c>
      <c r="D999" t="str">
        <f ca="1"/>
        <v>male</v>
      </c>
      <c r="E999">
        <f ca="1"/>
        <v>35</v>
      </c>
      <c r="F999" t="str">
        <f ca="1"/>
        <v>3rd</v>
      </c>
    </row>
    <row r="1000" spans="2:6" x14ac:dyDescent="0.35">
      <c r="B1000" t="str">
        <f ca="1"/>
        <v>Markun, Mr. Johann</v>
      </c>
      <c r="C1000" t="str">
        <f ca="1"/>
        <v>no</v>
      </c>
      <c r="D1000" t="str">
        <f ca="1"/>
        <v>male</v>
      </c>
      <c r="E1000">
        <f ca="1"/>
        <v>33</v>
      </c>
      <c r="F1000" t="str">
        <f ca="1"/>
        <v>3rd</v>
      </c>
    </row>
    <row r="1001" spans="2:6" x14ac:dyDescent="0.35">
      <c r="B1001" t="str">
        <f ca="1"/>
        <v>Masselmani, Mrs. Fatima</v>
      </c>
      <c r="C1001" t="str">
        <f ca="1"/>
        <v>yes</v>
      </c>
      <c r="D1001" t="str">
        <f ca="1"/>
        <v>female</v>
      </c>
      <c r="E1001" t="e">
        <f ca="1"/>
        <v>#N/A</v>
      </c>
      <c r="F1001" t="str">
        <f ca="1"/>
        <v>3rd</v>
      </c>
    </row>
    <row r="1002" spans="2:6" x14ac:dyDescent="0.35">
      <c r="B1002" t="str">
        <f ca="1"/>
        <v>Matinoff, Mr. Nicola</v>
      </c>
      <c r="C1002" t="str">
        <f ca="1"/>
        <v>no</v>
      </c>
      <c r="D1002" t="str">
        <f ca="1"/>
        <v>male</v>
      </c>
      <c r="E1002" t="e">
        <f ca="1"/>
        <v>#N/A</v>
      </c>
      <c r="F1002" t="str">
        <f ca="1"/>
        <v>3rd</v>
      </c>
    </row>
    <row r="1003" spans="2:6" x14ac:dyDescent="0.35">
      <c r="B1003" t="str">
        <f ca="1"/>
        <v>McCarthy, Miss. Catherine Kati</v>
      </c>
      <c r="C1003" t="str">
        <f ca="1"/>
        <v>yes</v>
      </c>
      <c r="D1003" t="str">
        <f ca="1"/>
        <v>female</v>
      </c>
      <c r="E1003" t="e">
        <f ca="1"/>
        <v>#N/A</v>
      </c>
      <c r="F1003" t="str">
        <f ca="1"/>
        <v>3rd</v>
      </c>
    </row>
    <row r="1004" spans="2:6" x14ac:dyDescent="0.35">
      <c r="B1004" t="str">
        <f ca="1"/>
        <v>McCormack, Mr. Thomas Joseph</v>
      </c>
      <c r="C1004" t="str">
        <f ca="1"/>
        <v>yes</v>
      </c>
      <c r="D1004" t="str">
        <f ca="1"/>
        <v>male</v>
      </c>
      <c r="E1004" t="e">
        <f ca="1"/>
        <v>#N/A</v>
      </c>
      <c r="F1004" t="str">
        <f ca="1"/>
        <v>3rd</v>
      </c>
    </row>
    <row r="1005" spans="2:6" x14ac:dyDescent="0.35">
      <c r="B1005" t="str">
        <f ca="1"/>
        <v>McCoy, Miss. Agnes</v>
      </c>
      <c r="C1005" t="str">
        <f ca="1"/>
        <v>yes</v>
      </c>
      <c r="D1005" t="str">
        <f ca="1"/>
        <v>female</v>
      </c>
      <c r="E1005" t="e">
        <f ca="1"/>
        <v>#N/A</v>
      </c>
      <c r="F1005" t="str">
        <f ca="1"/>
        <v>3rd</v>
      </c>
    </row>
    <row r="1006" spans="2:6" x14ac:dyDescent="0.35">
      <c r="B1006" t="str">
        <f ca="1"/>
        <v>McCoy, Miss. Alicia</v>
      </c>
      <c r="C1006" t="str">
        <f ca="1"/>
        <v>yes</v>
      </c>
      <c r="D1006" t="str">
        <f ca="1"/>
        <v>female</v>
      </c>
      <c r="E1006" t="e">
        <f ca="1"/>
        <v>#N/A</v>
      </c>
      <c r="F1006" t="str">
        <f ca="1"/>
        <v>3rd</v>
      </c>
    </row>
    <row r="1007" spans="2:6" x14ac:dyDescent="0.35">
      <c r="B1007" t="str">
        <f ca="1"/>
        <v>McCoy, Mr. Bernard</v>
      </c>
      <c r="C1007" t="str">
        <f ca="1"/>
        <v>yes</v>
      </c>
      <c r="D1007" t="str">
        <f ca="1"/>
        <v>male</v>
      </c>
      <c r="E1007" t="e">
        <f ca="1"/>
        <v>#N/A</v>
      </c>
      <c r="F1007" t="str">
        <f ca="1"/>
        <v>3rd</v>
      </c>
    </row>
    <row r="1008" spans="2:6" x14ac:dyDescent="0.35">
      <c r="B1008" t="str">
        <f ca="1"/>
        <v>McDermott, Miss. Brigdet Delia</v>
      </c>
      <c r="C1008" t="str">
        <f ca="1"/>
        <v>yes</v>
      </c>
      <c r="D1008" t="str">
        <f ca="1"/>
        <v>female</v>
      </c>
      <c r="E1008" t="e">
        <f ca="1"/>
        <v>#N/A</v>
      </c>
      <c r="F1008" t="str">
        <f ca="1"/>
        <v>3rd</v>
      </c>
    </row>
    <row r="1009" spans="2:6" x14ac:dyDescent="0.35">
      <c r="B1009" t="str">
        <f ca="1"/>
        <v>McEvoy, Mr. Michael</v>
      </c>
      <c r="C1009" t="str">
        <f ca="1"/>
        <v>no</v>
      </c>
      <c r="D1009" t="str">
        <f ca="1"/>
        <v>male</v>
      </c>
      <c r="E1009" t="e">
        <f ca="1"/>
        <v>#N/A</v>
      </c>
      <c r="F1009" t="str">
        <f ca="1"/>
        <v>3rd</v>
      </c>
    </row>
    <row r="1010" spans="2:6" x14ac:dyDescent="0.35">
      <c r="B1010" t="str">
        <f ca="1"/>
        <v>McGovern, Miss. Mary</v>
      </c>
      <c r="C1010" t="str">
        <f ca="1"/>
        <v>yes</v>
      </c>
      <c r="D1010" t="str">
        <f ca="1"/>
        <v>female</v>
      </c>
      <c r="E1010" t="e">
        <f ca="1"/>
        <v>#N/A</v>
      </c>
      <c r="F1010" t="str">
        <f ca="1"/>
        <v>3rd</v>
      </c>
    </row>
    <row r="1011" spans="2:6" x14ac:dyDescent="0.35">
      <c r="B1011" t="str">
        <f ca="1"/>
        <v>McGowan, Miss. Anna Annie</v>
      </c>
      <c r="C1011" t="str">
        <f ca="1"/>
        <v>yes</v>
      </c>
      <c r="D1011" t="str">
        <f ca="1"/>
        <v>female</v>
      </c>
      <c r="E1011">
        <f ca="1"/>
        <v>15</v>
      </c>
      <c r="F1011" t="str">
        <f ca="1"/>
        <v>3rd</v>
      </c>
    </row>
    <row r="1012" spans="2:6" x14ac:dyDescent="0.35">
      <c r="B1012" t="str">
        <f ca="1"/>
        <v>McGowan, Miss. Katherine</v>
      </c>
      <c r="C1012" t="str">
        <f ca="1"/>
        <v>no</v>
      </c>
      <c r="D1012" t="str">
        <f ca="1"/>
        <v>female</v>
      </c>
      <c r="E1012">
        <f ca="1"/>
        <v>35</v>
      </c>
      <c r="F1012" t="str">
        <f ca="1"/>
        <v>3rd</v>
      </c>
    </row>
    <row r="1013" spans="2:6" x14ac:dyDescent="0.35">
      <c r="B1013" t="str">
        <f ca="1"/>
        <v>McMahon, Mr. Martin</v>
      </c>
      <c r="C1013" t="str">
        <f ca="1"/>
        <v>no</v>
      </c>
      <c r="D1013" t="str">
        <f ca="1"/>
        <v>male</v>
      </c>
      <c r="E1013" t="e">
        <f ca="1"/>
        <v>#N/A</v>
      </c>
      <c r="F1013" t="str">
        <f ca="1"/>
        <v>3rd</v>
      </c>
    </row>
    <row r="1014" spans="2:6" x14ac:dyDescent="0.35">
      <c r="B1014" t="str">
        <f ca="1"/>
        <v>McNamee, Mr. Neal</v>
      </c>
      <c r="C1014" t="str">
        <f ca="1"/>
        <v>no</v>
      </c>
      <c r="D1014" t="str">
        <f ca="1"/>
        <v>male</v>
      </c>
      <c r="E1014">
        <f ca="1"/>
        <v>24</v>
      </c>
      <c r="F1014" t="str">
        <f ca="1"/>
        <v>3rd</v>
      </c>
    </row>
    <row r="1015" spans="2:6" x14ac:dyDescent="0.35">
      <c r="B1015" t="str">
        <f ca="1"/>
        <v>McNamee, Mrs. Neal (Eileen O'Le</v>
      </c>
      <c r="C1015" t="str">
        <f ca="1"/>
        <v>no</v>
      </c>
      <c r="D1015" t="str">
        <f ca="1"/>
        <v>female</v>
      </c>
      <c r="E1015">
        <f ca="1"/>
        <v>19</v>
      </c>
      <c r="F1015" t="str">
        <f ca="1"/>
        <v>3rd</v>
      </c>
    </row>
    <row r="1016" spans="2:6" x14ac:dyDescent="0.35">
      <c r="B1016" t="str">
        <f ca="1"/>
        <v>McNeill, Miss. Bridget</v>
      </c>
      <c r="C1016" t="str">
        <f ca="1"/>
        <v>no</v>
      </c>
      <c r="D1016" t="str">
        <f ca="1"/>
        <v>female</v>
      </c>
      <c r="E1016" t="e">
        <f ca="1"/>
        <v>#N/A</v>
      </c>
      <c r="F1016" t="str">
        <f ca="1"/>
        <v>3rd</v>
      </c>
    </row>
    <row r="1017" spans="2:6" x14ac:dyDescent="0.35">
      <c r="B1017" t="str">
        <f ca="1"/>
        <v>Meanwell, Miss. (Marion Ogden)</v>
      </c>
      <c r="C1017" t="str">
        <f ca="1"/>
        <v>no</v>
      </c>
      <c r="D1017" t="str">
        <f ca="1"/>
        <v>female</v>
      </c>
      <c r="E1017" t="e">
        <f ca="1"/>
        <v>#N/A</v>
      </c>
      <c r="F1017" t="str">
        <f ca="1"/>
        <v>3rd</v>
      </c>
    </row>
    <row r="1018" spans="2:6" x14ac:dyDescent="0.35">
      <c r="B1018" t="str">
        <f ca="1"/>
        <v>Meek, Mrs. Thomas (Annie Louise</v>
      </c>
      <c r="C1018" t="str">
        <f ca="1"/>
        <v>no</v>
      </c>
      <c r="D1018" t="str">
        <f ca="1"/>
        <v>female</v>
      </c>
      <c r="E1018" t="e">
        <f ca="1"/>
        <v>#N/A</v>
      </c>
      <c r="F1018" t="str">
        <f ca="1"/>
        <v>3rd</v>
      </c>
    </row>
    <row r="1019" spans="2:6" x14ac:dyDescent="0.35">
      <c r="B1019" t="str">
        <f ca="1"/>
        <v>Meo, Mr. Alfonzo</v>
      </c>
      <c r="C1019" t="str">
        <f ca="1"/>
        <v>no</v>
      </c>
      <c r="D1019" t="str">
        <f ca="1"/>
        <v>male</v>
      </c>
      <c r="E1019">
        <f ca="1"/>
        <v>55.5</v>
      </c>
      <c r="F1019" t="str">
        <f ca="1"/>
        <v>3rd</v>
      </c>
    </row>
    <row r="1020" spans="2:6" x14ac:dyDescent="0.35">
      <c r="B1020" t="str">
        <f ca="1"/>
        <v>Mernagh, Mr. Robert</v>
      </c>
      <c r="C1020" t="str">
        <f ca="1"/>
        <v>no</v>
      </c>
      <c r="D1020" t="str">
        <f ca="1"/>
        <v>male</v>
      </c>
      <c r="E1020" t="e">
        <f ca="1"/>
        <v>#N/A</v>
      </c>
      <c r="F1020" t="str">
        <f ca="1"/>
        <v>3rd</v>
      </c>
    </row>
    <row r="1021" spans="2:6" x14ac:dyDescent="0.35">
      <c r="B1021" t="str">
        <f ca="1"/>
        <v>Midtsjo, Mr. Karl Albert</v>
      </c>
      <c r="C1021" t="str">
        <f ca="1"/>
        <v>yes</v>
      </c>
      <c r="D1021" t="str">
        <f ca="1"/>
        <v>male</v>
      </c>
      <c r="E1021">
        <f ca="1"/>
        <v>21</v>
      </c>
      <c r="F1021" t="str">
        <f ca="1"/>
        <v>3rd</v>
      </c>
    </row>
    <row r="1022" spans="2:6" x14ac:dyDescent="0.35">
      <c r="B1022" t="str">
        <f ca="1"/>
        <v>Miles, Mr. Frank</v>
      </c>
      <c r="C1022" t="str">
        <f ca="1"/>
        <v>no</v>
      </c>
      <c r="D1022" t="str">
        <f ca="1"/>
        <v>male</v>
      </c>
      <c r="E1022" t="e">
        <f ca="1"/>
        <v>#N/A</v>
      </c>
      <c r="F1022" t="str">
        <f ca="1"/>
        <v>3rd</v>
      </c>
    </row>
    <row r="1023" spans="2:6" x14ac:dyDescent="0.35">
      <c r="B1023" t="str">
        <f ca="1"/>
        <v>Mineff, Mr. Ivan</v>
      </c>
      <c r="C1023" t="str">
        <f ca="1"/>
        <v>no</v>
      </c>
      <c r="D1023" t="str">
        <f ca="1"/>
        <v>male</v>
      </c>
      <c r="E1023">
        <f ca="1"/>
        <v>24</v>
      </c>
      <c r="F1023" t="str">
        <f ca="1"/>
        <v>3rd</v>
      </c>
    </row>
    <row r="1024" spans="2:6" x14ac:dyDescent="0.35">
      <c r="B1024" t="str">
        <f ca="1"/>
        <v>Minkoff, Mr. Lazar</v>
      </c>
      <c r="C1024" t="str">
        <f ca="1"/>
        <v>no</v>
      </c>
      <c r="D1024" t="str">
        <f ca="1"/>
        <v>male</v>
      </c>
      <c r="E1024">
        <f ca="1"/>
        <v>21</v>
      </c>
      <c r="F1024" t="str">
        <f ca="1"/>
        <v>3rd</v>
      </c>
    </row>
    <row r="1025" spans="2:6" x14ac:dyDescent="0.35">
      <c r="B1025" t="str">
        <f ca="1"/>
        <v>Mionoff, Mr. Stoytcho</v>
      </c>
      <c r="C1025" t="str">
        <f ca="1"/>
        <v>no</v>
      </c>
      <c r="D1025" t="str">
        <f ca="1"/>
        <v>male</v>
      </c>
      <c r="E1025">
        <f ca="1"/>
        <v>28</v>
      </c>
      <c r="F1025" t="str">
        <f ca="1"/>
        <v>3rd</v>
      </c>
    </row>
    <row r="1026" spans="2:6" x14ac:dyDescent="0.35">
      <c r="B1026" t="str">
        <f ca="1"/>
        <v>Mitkoff, Mr. Mito</v>
      </c>
      <c r="C1026" t="str">
        <f ca="1"/>
        <v>no</v>
      </c>
      <c r="D1026" t="str">
        <f ca="1"/>
        <v>male</v>
      </c>
      <c r="E1026" t="e">
        <f ca="1"/>
        <v>#N/A</v>
      </c>
      <c r="F1026" t="str">
        <f ca="1"/>
        <v>3rd</v>
      </c>
    </row>
    <row r="1027" spans="2:6" x14ac:dyDescent="0.35">
      <c r="B1027" t="str">
        <f ca="1"/>
        <v>Mockler, Miss. Helen Mary Elli</v>
      </c>
      <c r="C1027" t="str">
        <f ca="1"/>
        <v>yes</v>
      </c>
      <c r="D1027" t="str">
        <f ca="1"/>
        <v>female</v>
      </c>
      <c r="E1027" t="e">
        <f ca="1"/>
        <v>#N/A</v>
      </c>
      <c r="F1027" t="str">
        <f ca="1"/>
        <v>3rd</v>
      </c>
    </row>
    <row r="1028" spans="2:6" x14ac:dyDescent="0.35">
      <c r="B1028" t="str">
        <f ca="1"/>
        <v>Moen, Mr. Sigurd Hansen</v>
      </c>
      <c r="C1028" t="str">
        <f ca="1"/>
        <v>no</v>
      </c>
      <c r="D1028" t="str">
        <f ca="1"/>
        <v>male</v>
      </c>
      <c r="E1028">
        <f ca="1"/>
        <v>25</v>
      </c>
      <c r="F1028" t="str">
        <f ca="1"/>
        <v>3rd</v>
      </c>
    </row>
    <row r="1029" spans="2:6" x14ac:dyDescent="0.35">
      <c r="B1029" t="str">
        <f ca="1"/>
        <v>Moor, Master. Meier</v>
      </c>
      <c r="C1029" t="str">
        <f ca="1"/>
        <v>yes</v>
      </c>
      <c r="D1029" t="str">
        <f ca="1"/>
        <v>male</v>
      </c>
      <c r="E1029">
        <f ca="1"/>
        <v>6</v>
      </c>
      <c r="F1029" t="str">
        <f ca="1"/>
        <v>3rd</v>
      </c>
    </row>
    <row r="1030" spans="2:6" x14ac:dyDescent="0.35">
      <c r="B1030" t="str">
        <f ca="1"/>
        <v>Moor, Mrs. (Beila)</v>
      </c>
      <c r="C1030" t="str">
        <f ca="1"/>
        <v>yes</v>
      </c>
      <c r="D1030" t="str">
        <f ca="1"/>
        <v>female</v>
      </c>
      <c r="E1030">
        <f ca="1"/>
        <v>27</v>
      </c>
      <c r="F1030" t="str">
        <f ca="1"/>
        <v>3rd</v>
      </c>
    </row>
    <row r="1031" spans="2:6" x14ac:dyDescent="0.35">
      <c r="B1031" t="str">
        <f ca="1"/>
        <v>Moore, Mr. Leonard Charles</v>
      </c>
      <c r="C1031" t="str">
        <f ca="1"/>
        <v>no</v>
      </c>
      <c r="D1031" t="str">
        <f ca="1"/>
        <v>male</v>
      </c>
      <c r="E1031" t="e">
        <f ca="1"/>
        <v>#N/A</v>
      </c>
      <c r="F1031" t="str">
        <f ca="1"/>
        <v>3rd</v>
      </c>
    </row>
    <row r="1032" spans="2:6" x14ac:dyDescent="0.35">
      <c r="B1032" t="str">
        <f ca="1"/>
        <v>Moran, Miss. Bertha</v>
      </c>
      <c r="C1032" t="str">
        <f ca="1"/>
        <v>yes</v>
      </c>
      <c r="D1032" t="str">
        <f ca="1"/>
        <v>female</v>
      </c>
      <c r="E1032" t="e">
        <f ca="1"/>
        <v>#N/A</v>
      </c>
      <c r="F1032" t="str">
        <f ca="1"/>
        <v>3rd</v>
      </c>
    </row>
    <row r="1033" spans="2:6" x14ac:dyDescent="0.35">
      <c r="B1033" t="str">
        <f ca="1"/>
        <v>Moran, Mr. Daniel J</v>
      </c>
      <c r="C1033" t="str">
        <f ca="1"/>
        <v>no</v>
      </c>
      <c r="D1033" t="str">
        <f ca="1"/>
        <v>male</v>
      </c>
      <c r="E1033" t="e">
        <f ca="1"/>
        <v>#N/A</v>
      </c>
      <c r="F1033" t="str">
        <f ca="1"/>
        <v>3rd</v>
      </c>
    </row>
    <row r="1034" spans="2:6" x14ac:dyDescent="0.35">
      <c r="B1034" t="str">
        <f ca="1"/>
        <v>Moran, Mr. James</v>
      </c>
      <c r="C1034" t="str">
        <f ca="1"/>
        <v>no</v>
      </c>
      <c r="D1034" t="str">
        <f ca="1"/>
        <v>male</v>
      </c>
      <c r="E1034" t="e">
        <f ca="1"/>
        <v>#N/A</v>
      </c>
      <c r="F1034" t="str">
        <f ca="1"/>
        <v>3rd</v>
      </c>
    </row>
    <row r="1035" spans="2:6" x14ac:dyDescent="0.35">
      <c r="B1035" t="str">
        <f ca="1"/>
        <v>Morley, Mr. William</v>
      </c>
      <c r="C1035" t="str">
        <f ca="1"/>
        <v>no</v>
      </c>
      <c r="D1035" t="str">
        <f ca="1"/>
        <v>male</v>
      </c>
      <c r="E1035">
        <f ca="1"/>
        <v>34</v>
      </c>
      <c r="F1035" t="str">
        <f ca="1"/>
        <v>3rd</v>
      </c>
    </row>
    <row r="1036" spans="2:6" x14ac:dyDescent="0.35">
      <c r="B1036" t="str">
        <f ca="1"/>
        <v>Morrow, Mr. Thomas Rowan</v>
      </c>
      <c r="C1036" t="str">
        <f ca="1"/>
        <v>no</v>
      </c>
      <c r="D1036" t="str">
        <f ca="1"/>
        <v>male</v>
      </c>
      <c r="E1036" t="e">
        <f ca="1"/>
        <v>#N/A</v>
      </c>
      <c r="F1036" t="str">
        <f ca="1"/>
        <v>3rd</v>
      </c>
    </row>
    <row r="1037" spans="2:6" x14ac:dyDescent="0.35">
      <c r="B1037" t="str">
        <f ca="1"/>
        <v>Moss, Mr. Albert Johan</v>
      </c>
      <c r="C1037" t="str">
        <f ca="1"/>
        <v>yes</v>
      </c>
      <c r="D1037" t="str">
        <f ca="1"/>
        <v>male</v>
      </c>
      <c r="E1037" t="e">
        <f ca="1"/>
        <v>#N/A</v>
      </c>
      <c r="F1037" t="str">
        <f ca="1"/>
        <v>3rd</v>
      </c>
    </row>
    <row r="1038" spans="2:6" x14ac:dyDescent="0.35">
      <c r="B1038" t="str">
        <f ca="1"/>
        <v>Moubarek, Master. Gerios</v>
      </c>
      <c r="C1038" t="str">
        <f ca="1"/>
        <v>yes</v>
      </c>
      <c r="D1038" t="str">
        <f ca="1"/>
        <v>male</v>
      </c>
      <c r="E1038" t="e">
        <f ca="1"/>
        <v>#N/A</v>
      </c>
      <c r="F1038" t="str">
        <f ca="1"/>
        <v>3rd</v>
      </c>
    </row>
    <row r="1039" spans="2:6" x14ac:dyDescent="0.35">
      <c r="B1039" t="str">
        <f ca="1"/>
        <v>Moubarek, Master. Halim Gonios</v>
      </c>
      <c r="C1039" t="str">
        <f ca="1"/>
        <v>yes</v>
      </c>
      <c r="D1039" t="str">
        <f ca="1"/>
        <v>male</v>
      </c>
      <c r="E1039" t="e">
        <f ca="1"/>
        <v>#N/A</v>
      </c>
      <c r="F1039" t="str">
        <f ca="1"/>
        <v>3rd</v>
      </c>
    </row>
    <row r="1040" spans="2:6" x14ac:dyDescent="0.35">
      <c r="B1040" t="str">
        <f ca="1"/>
        <v>Moubarek, Mrs. George (Omine A</v>
      </c>
      <c r="C1040" t="str">
        <f ca="1"/>
        <v>yes</v>
      </c>
      <c r="D1040" t="str">
        <f ca="1"/>
        <v>female</v>
      </c>
      <c r="E1040" t="e">
        <f ca="1"/>
        <v>#N/A</v>
      </c>
      <c r="F1040" t="str">
        <f ca="1"/>
        <v>3rd</v>
      </c>
    </row>
    <row r="1041" spans="2:6" x14ac:dyDescent="0.35">
      <c r="B1041" t="str">
        <f ca="1"/>
        <v>Moussa, Mrs. (Mantoura Boulos)</v>
      </c>
      <c r="C1041" t="str">
        <f ca="1"/>
        <v>yes</v>
      </c>
      <c r="D1041" t="str">
        <f ca="1"/>
        <v>female</v>
      </c>
      <c r="E1041" t="e">
        <f ca="1"/>
        <v>#N/A</v>
      </c>
      <c r="F1041" t="str">
        <f ca="1"/>
        <v>3rd</v>
      </c>
    </row>
    <row r="1042" spans="2:6" x14ac:dyDescent="0.35">
      <c r="B1042" t="str">
        <f ca="1"/>
        <v>Moutal, Mr. Rahamin Haim</v>
      </c>
      <c r="C1042" t="str">
        <f ca="1"/>
        <v>no</v>
      </c>
      <c r="D1042" t="str">
        <f ca="1"/>
        <v>male</v>
      </c>
      <c r="E1042" t="e">
        <f ca="1"/>
        <v>#N/A</v>
      </c>
      <c r="F1042" t="str">
        <f ca="1"/>
        <v>3rd</v>
      </c>
    </row>
    <row r="1043" spans="2:6" x14ac:dyDescent="0.35">
      <c r="B1043" t="str">
        <f ca="1"/>
        <v>Mullens, Miss. Katherine Katie</v>
      </c>
      <c r="C1043" t="str">
        <f ca="1"/>
        <v>yes</v>
      </c>
      <c r="D1043" t="str">
        <f ca="1"/>
        <v>female</v>
      </c>
      <c r="E1043" t="e">
        <f ca="1"/>
        <v>#N/A</v>
      </c>
      <c r="F1043" t="str">
        <f ca="1"/>
        <v>3rd</v>
      </c>
    </row>
    <row r="1044" spans="2:6" x14ac:dyDescent="0.35">
      <c r="B1044" t="str">
        <f ca="1"/>
        <v>Mulvihill, Miss. Bertha E</v>
      </c>
      <c r="C1044" t="str">
        <f ca="1"/>
        <v>yes</v>
      </c>
      <c r="D1044" t="str">
        <f ca="1"/>
        <v>female</v>
      </c>
      <c r="E1044">
        <f ca="1"/>
        <v>24</v>
      </c>
      <c r="F1044" t="str">
        <f ca="1"/>
        <v>3rd</v>
      </c>
    </row>
    <row r="1045" spans="2:6" x14ac:dyDescent="0.35">
      <c r="B1045" t="str">
        <f ca="1"/>
        <v>Murdlin, Mr. Joseph</v>
      </c>
      <c r="C1045" t="str">
        <f ca="1"/>
        <v>no</v>
      </c>
      <c r="D1045" t="str">
        <f ca="1"/>
        <v>male</v>
      </c>
      <c r="E1045" t="e">
        <f ca="1"/>
        <v>#N/A</v>
      </c>
      <c r="F1045" t="str">
        <f ca="1"/>
        <v>3rd</v>
      </c>
    </row>
    <row r="1046" spans="2:6" x14ac:dyDescent="0.35">
      <c r="B1046" t="str">
        <f ca="1"/>
        <v>Murphy, Miss. Katherine Kate</v>
      </c>
      <c r="C1046" t="str">
        <f ca="1"/>
        <v>yes</v>
      </c>
      <c r="D1046" t="str">
        <f ca="1"/>
        <v>female</v>
      </c>
      <c r="E1046" t="e">
        <f ca="1"/>
        <v>#N/A</v>
      </c>
      <c r="F1046" t="str">
        <f ca="1"/>
        <v>3rd</v>
      </c>
    </row>
    <row r="1047" spans="2:6" x14ac:dyDescent="0.35">
      <c r="B1047" t="str">
        <f ca="1"/>
        <v>Murphy, Miss. Margaret Jane</v>
      </c>
      <c r="C1047" t="str">
        <f ca="1"/>
        <v>yes</v>
      </c>
      <c r="D1047" t="str">
        <f ca="1"/>
        <v>female</v>
      </c>
      <c r="E1047" t="e">
        <f ca="1"/>
        <v>#N/A</v>
      </c>
      <c r="F1047" t="str">
        <f ca="1"/>
        <v>3rd</v>
      </c>
    </row>
    <row r="1048" spans="2:6" x14ac:dyDescent="0.35">
      <c r="B1048" t="str">
        <f ca="1"/>
        <v>Murphy, Miss. Nora</v>
      </c>
      <c r="C1048" t="str">
        <f ca="1"/>
        <v>yes</v>
      </c>
      <c r="D1048" t="str">
        <f ca="1"/>
        <v>female</v>
      </c>
      <c r="E1048" t="e">
        <f ca="1"/>
        <v>#N/A</v>
      </c>
      <c r="F1048" t="str">
        <f ca="1"/>
        <v>3rd</v>
      </c>
    </row>
    <row r="1049" spans="2:6" x14ac:dyDescent="0.35">
      <c r="B1049" t="str">
        <f ca="1"/>
        <v>Myhrman, Mr. Pehr Fabian Oliver</v>
      </c>
      <c r="C1049" t="str">
        <f ca="1"/>
        <v>no</v>
      </c>
      <c r="D1049" t="str">
        <f ca="1"/>
        <v>male</v>
      </c>
      <c r="E1049">
        <f ca="1"/>
        <v>18</v>
      </c>
      <c r="F1049" t="str">
        <f ca="1"/>
        <v>3rd</v>
      </c>
    </row>
    <row r="1050" spans="2:6" x14ac:dyDescent="0.35">
      <c r="B1050" t="str">
        <f ca="1"/>
        <v>Naidenoff, Mr. Penko</v>
      </c>
      <c r="C1050" t="str">
        <f ca="1"/>
        <v>no</v>
      </c>
      <c r="D1050" t="str">
        <f ca="1"/>
        <v>male</v>
      </c>
      <c r="E1050">
        <f ca="1"/>
        <v>22</v>
      </c>
      <c r="F1050" t="str">
        <f ca="1"/>
        <v>3rd</v>
      </c>
    </row>
    <row r="1051" spans="2:6" x14ac:dyDescent="0.35">
      <c r="B1051" t="str">
        <f ca="1"/>
        <v>Najib, Miss. Adele Kiamie Jane</v>
      </c>
      <c r="C1051" t="str">
        <f ca="1"/>
        <v>yes</v>
      </c>
      <c r="D1051" t="str">
        <f ca="1"/>
        <v>female</v>
      </c>
      <c r="E1051">
        <f ca="1"/>
        <v>15</v>
      </c>
      <c r="F1051" t="str">
        <f ca="1"/>
        <v>3rd</v>
      </c>
    </row>
    <row r="1052" spans="2:6" x14ac:dyDescent="0.35">
      <c r="B1052" t="str">
        <f ca="1"/>
        <v>Nakid, Miss. Maria (Mary)</v>
      </c>
      <c r="C1052" t="str">
        <f ca="1"/>
        <v>yes</v>
      </c>
      <c r="D1052" t="str">
        <f ca="1"/>
        <v>female</v>
      </c>
      <c r="E1052">
        <f ca="1"/>
        <v>1</v>
      </c>
      <c r="F1052" t="str">
        <f ca="1"/>
        <v>3rd</v>
      </c>
    </row>
    <row r="1053" spans="2:6" x14ac:dyDescent="0.35">
      <c r="B1053" t="str">
        <f ca="1"/>
        <v>Nakid, Mr. Sahid</v>
      </c>
      <c r="C1053" t="str">
        <f ca="1"/>
        <v>yes</v>
      </c>
      <c r="D1053" t="str">
        <f ca="1"/>
        <v>male</v>
      </c>
      <c r="E1053">
        <f ca="1"/>
        <v>20</v>
      </c>
      <c r="F1053" t="str">
        <f ca="1"/>
        <v>3rd</v>
      </c>
    </row>
    <row r="1054" spans="2:6" x14ac:dyDescent="0.35">
      <c r="B1054" t="str">
        <f ca="1"/>
        <v>Nakid, Mrs. Said (Waika Mary</v>
      </c>
      <c r="C1054" t="str">
        <f ca="1"/>
        <v>yes</v>
      </c>
      <c r="D1054" t="str">
        <f ca="1"/>
        <v>female</v>
      </c>
      <c r="E1054">
        <f ca="1"/>
        <v>19</v>
      </c>
      <c r="F1054" t="str">
        <f ca="1"/>
        <v>3rd</v>
      </c>
    </row>
    <row r="1055" spans="2:6" x14ac:dyDescent="0.35">
      <c r="B1055" t="str">
        <f ca="1"/>
        <v>Nancarrow, Mr. William Henry</v>
      </c>
      <c r="C1055" t="str">
        <f ca="1"/>
        <v>no</v>
      </c>
      <c r="D1055" t="str">
        <f ca="1"/>
        <v>male</v>
      </c>
      <c r="E1055">
        <f ca="1"/>
        <v>33</v>
      </c>
      <c r="F1055" t="str">
        <f ca="1"/>
        <v>3rd</v>
      </c>
    </row>
    <row r="1056" spans="2:6" x14ac:dyDescent="0.35">
      <c r="B1056" t="str">
        <f ca="1"/>
        <v>Nankoff, Mr. Minko</v>
      </c>
      <c r="C1056" t="str">
        <f ca="1"/>
        <v>no</v>
      </c>
      <c r="D1056" t="str">
        <f ca="1"/>
        <v>male</v>
      </c>
      <c r="E1056" t="e">
        <f ca="1"/>
        <v>#N/A</v>
      </c>
      <c r="F1056" t="str">
        <f ca="1"/>
        <v>3rd</v>
      </c>
    </row>
    <row r="1057" spans="2:6" x14ac:dyDescent="0.35">
      <c r="B1057" t="str">
        <f ca="1"/>
        <v>Nasr, Mr. Mustafa</v>
      </c>
      <c r="C1057" t="str">
        <f ca="1"/>
        <v>no</v>
      </c>
      <c r="D1057" t="str">
        <f ca="1"/>
        <v>male</v>
      </c>
      <c r="E1057" t="e">
        <f ca="1"/>
        <v>#N/A</v>
      </c>
      <c r="F1057" t="str">
        <f ca="1"/>
        <v>3rd</v>
      </c>
    </row>
    <row r="1058" spans="2:6" x14ac:dyDescent="0.35">
      <c r="B1058" t="str">
        <f ca="1"/>
        <v>Naughton, Miss. Hannah</v>
      </c>
      <c r="C1058" t="str">
        <f ca="1"/>
        <v>no</v>
      </c>
      <c r="D1058" t="str">
        <f ca="1"/>
        <v>female</v>
      </c>
      <c r="E1058" t="e">
        <f ca="1"/>
        <v>#N/A</v>
      </c>
      <c r="F1058" t="str">
        <f ca="1"/>
        <v>3rd</v>
      </c>
    </row>
    <row r="1059" spans="2:6" x14ac:dyDescent="0.35">
      <c r="B1059" t="str">
        <f ca="1"/>
        <v>Nenkoff, Mr. Christo</v>
      </c>
      <c r="C1059" t="str">
        <f ca="1"/>
        <v>no</v>
      </c>
      <c r="D1059" t="str">
        <f ca="1"/>
        <v>male</v>
      </c>
      <c r="E1059" t="e">
        <f ca="1"/>
        <v>#N/A</v>
      </c>
      <c r="F1059" t="str">
        <f ca="1"/>
        <v>3rd</v>
      </c>
    </row>
    <row r="1060" spans="2:6" x14ac:dyDescent="0.35">
      <c r="B1060" t="str">
        <f ca="1"/>
        <v>Nicola-Yarred, Master. Elias</v>
      </c>
      <c r="C1060" t="str">
        <f ca="1"/>
        <v>yes</v>
      </c>
      <c r="D1060" t="str">
        <f ca="1"/>
        <v>male</v>
      </c>
      <c r="E1060">
        <f ca="1"/>
        <v>12</v>
      </c>
      <c r="F1060" t="str">
        <f ca="1"/>
        <v>3rd</v>
      </c>
    </row>
    <row r="1061" spans="2:6" x14ac:dyDescent="0.35">
      <c r="B1061" t="str">
        <f ca="1"/>
        <v>Nicola-Yarred, Miss. Jamila</v>
      </c>
      <c r="C1061" t="str">
        <f ca="1"/>
        <v>yes</v>
      </c>
      <c r="D1061" t="str">
        <f ca="1"/>
        <v>female</v>
      </c>
      <c r="E1061">
        <f ca="1"/>
        <v>14</v>
      </c>
      <c r="F1061" t="str">
        <f ca="1"/>
        <v>3rd</v>
      </c>
    </row>
    <row r="1062" spans="2:6" x14ac:dyDescent="0.35">
      <c r="B1062" t="str">
        <f ca="1"/>
        <v>Nieminen, Miss. Manta Josefina</v>
      </c>
      <c r="C1062" t="str">
        <f ca="1"/>
        <v>no</v>
      </c>
      <c r="D1062" t="str">
        <f ca="1"/>
        <v>female</v>
      </c>
      <c r="E1062">
        <f ca="1"/>
        <v>29</v>
      </c>
      <c r="F1062" t="str">
        <f ca="1"/>
        <v>3rd</v>
      </c>
    </row>
    <row r="1063" spans="2:6" x14ac:dyDescent="0.35">
      <c r="B1063" t="str">
        <f ca="1"/>
        <v>Niklasson, Mr. Samuel</v>
      </c>
      <c r="C1063" t="str">
        <f ca="1"/>
        <v>no</v>
      </c>
      <c r="D1063" t="str">
        <f ca="1"/>
        <v>male</v>
      </c>
      <c r="E1063">
        <f ca="1"/>
        <v>28</v>
      </c>
      <c r="F1063" t="str">
        <f ca="1"/>
        <v>3rd</v>
      </c>
    </row>
    <row r="1064" spans="2:6" x14ac:dyDescent="0.35">
      <c r="B1064" t="str">
        <f ca="1"/>
        <v>Nilsson, Miss. Berta Olivia</v>
      </c>
      <c r="C1064" t="str">
        <f ca="1"/>
        <v>yes</v>
      </c>
      <c r="D1064" t="str">
        <f ca="1"/>
        <v>female</v>
      </c>
      <c r="E1064">
        <f ca="1"/>
        <v>18</v>
      </c>
      <c r="F1064" t="str">
        <f ca="1"/>
        <v>3rd</v>
      </c>
    </row>
    <row r="1065" spans="2:6" x14ac:dyDescent="0.35">
      <c r="B1065" t="str">
        <f ca="1"/>
        <v>Nilsson, Miss. Helmina Josefina</v>
      </c>
      <c r="C1065" t="str">
        <f ca="1"/>
        <v>yes</v>
      </c>
      <c r="D1065" t="str">
        <f ca="1"/>
        <v>female</v>
      </c>
      <c r="E1065">
        <f ca="1"/>
        <v>26</v>
      </c>
      <c r="F1065" t="str">
        <f ca="1"/>
        <v>3rd</v>
      </c>
    </row>
    <row r="1066" spans="2:6" x14ac:dyDescent="0.35">
      <c r="B1066" t="str">
        <f ca="1"/>
        <v>Nilsson, Mr. August Ferdinand</v>
      </c>
      <c r="C1066" t="str">
        <f ca="1"/>
        <v>no</v>
      </c>
      <c r="D1066" t="str">
        <f ca="1"/>
        <v>male</v>
      </c>
      <c r="E1066">
        <f ca="1"/>
        <v>21</v>
      </c>
      <c r="F1066" t="str">
        <f ca="1"/>
        <v>3rd</v>
      </c>
    </row>
    <row r="1067" spans="2:6" x14ac:dyDescent="0.35">
      <c r="B1067" t="str">
        <f ca="1"/>
        <v>Nirva, Mr. Iisakki Antino Aijo</v>
      </c>
      <c r="C1067" t="str">
        <f ca="1"/>
        <v>no</v>
      </c>
      <c r="D1067" t="str">
        <f ca="1"/>
        <v>male</v>
      </c>
      <c r="E1067">
        <f ca="1"/>
        <v>41</v>
      </c>
      <c r="F1067" t="str">
        <f ca="1"/>
        <v>3rd</v>
      </c>
    </row>
    <row r="1068" spans="2:6" x14ac:dyDescent="0.35">
      <c r="B1068" t="str">
        <f ca="1"/>
        <v>Niskanen, Mr. Juha</v>
      </c>
      <c r="C1068" t="str">
        <f ca="1"/>
        <v>yes</v>
      </c>
      <c r="D1068" t="str">
        <f ca="1"/>
        <v>male</v>
      </c>
      <c r="E1068">
        <f ca="1"/>
        <v>39</v>
      </c>
      <c r="F1068" t="str">
        <f ca="1"/>
        <v>3rd</v>
      </c>
    </row>
    <row r="1069" spans="2:6" x14ac:dyDescent="0.35">
      <c r="B1069" t="str">
        <f ca="1"/>
        <v>Nosworthy, Mr. Richard Cater</v>
      </c>
      <c r="C1069" t="str">
        <f ca="1"/>
        <v>no</v>
      </c>
      <c r="D1069" t="str">
        <f ca="1"/>
        <v>male</v>
      </c>
      <c r="E1069">
        <f ca="1"/>
        <v>21</v>
      </c>
      <c r="F1069" t="str">
        <f ca="1"/>
        <v>3rd</v>
      </c>
    </row>
    <row r="1070" spans="2:6" x14ac:dyDescent="0.35">
      <c r="B1070" t="str">
        <f ca="1"/>
        <v>Novel, Mr. Mansouer</v>
      </c>
      <c r="C1070" t="str">
        <f ca="1"/>
        <v>no</v>
      </c>
      <c r="D1070" t="str">
        <f ca="1"/>
        <v>male</v>
      </c>
      <c r="E1070">
        <f ca="1"/>
        <v>28.5</v>
      </c>
      <c r="F1070" t="str">
        <f ca="1"/>
        <v>3rd</v>
      </c>
    </row>
    <row r="1071" spans="2:6" x14ac:dyDescent="0.35">
      <c r="B1071" t="str">
        <f ca="1"/>
        <v>Nysten, Miss. Anna Sofia</v>
      </c>
      <c r="C1071" t="str">
        <f ca="1"/>
        <v>yes</v>
      </c>
      <c r="D1071" t="str">
        <f ca="1"/>
        <v>female</v>
      </c>
      <c r="E1071">
        <f ca="1"/>
        <v>22</v>
      </c>
      <c r="F1071" t="str">
        <f ca="1"/>
        <v>3rd</v>
      </c>
    </row>
    <row r="1072" spans="2:6" x14ac:dyDescent="0.35">
      <c r="B1072" t="str">
        <f ca="1"/>
        <v>Nysveen, Mr. Johan Hansen</v>
      </c>
      <c r="C1072" t="str">
        <f ca="1"/>
        <v>no</v>
      </c>
      <c r="D1072" t="str">
        <f ca="1"/>
        <v>male</v>
      </c>
      <c r="E1072">
        <f ca="1"/>
        <v>61</v>
      </c>
      <c r="F1072" t="str">
        <f ca="1"/>
        <v>3rd</v>
      </c>
    </row>
    <row r="1073" spans="2:6" x14ac:dyDescent="0.35">
      <c r="B1073" t="str">
        <f ca="1"/>
        <v>O'Brien, Mr. Thomas</v>
      </c>
      <c r="C1073" t="str">
        <f ca="1"/>
        <v>no</v>
      </c>
      <c r="D1073" t="str">
        <f ca="1"/>
        <v>male</v>
      </c>
      <c r="E1073" t="e">
        <f ca="1"/>
        <v>#N/A</v>
      </c>
      <c r="F1073" t="str">
        <f ca="1"/>
        <v>3rd</v>
      </c>
    </row>
    <row r="1074" spans="2:6" x14ac:dyDescent="0.35">
      <c r="B1074" t="str">
        <f ca="1"/>
        <v>O'Brien, Mr. Timothy</v>
      </c>
      <c r="C1074" t="str">
        <f ca="1"/>
        <v>no</v>
      </c>
      <c r="D1074" t="str">
        <f ca="1"/>
        <v>male</v>
      </c>
      <c r="E1074" t="e">
        <f ca="1"/>
        <v>#N/A</v>
      </c>
      <c r="F1074" t="str">
        <f ca="1"/>
        <v>3rd</v>
      </c>
    </row>
    <row r="1075" spans="2:6" x14ac:dyDescent="0.35">
      <c r="B1075" t="str">
        <f ca="1"/>
        <v xml:space="preserve">O'Brien, Mrs. Thomas (Johanna </v>
      </c>
      <c r="C1075" t="str">
        <f ca="1"/>
        <v>yes</v>
      </c>
      <c r="D1075" t="str">
        <f ca="1"/>
        <v>female</v>
      </c>
      <c r="E1075" t="e">
        <f ca="1"/>
        <v>#N/A</v>
      </c>
      <c r="F1075" t="str">
        <f ca="1"/>
        <v>3rd</v>
      </c>
    </row>
    <row r="1076" spans="2:6" x14ac:dyDescent="0.35">
      <c r="B1076" t="str">
        <f ca="1"/>
        <v>O'Connell, Mr. Patrick D</v>
      </c>
      <c r="C1076" t="str">
        <f ca="1"/>
        <v>no</v>
      </c>
      <c r="D1076" t="str">
        <f ca="1"/>
        <v>male</v>
      </c>
      <c r="E1076" t="e">
        <f ca="1"/>
        <v>#N/A</v>
      </c>
      <c r="F1076" t="str">
        <f ca="1"/>
        <v>3rd</v>
      </c>
    </row>
    <row r="1077" spans="2:6" x14ac:dyDescent="0.35">
      <c r="B1077" t="str">
        <f ca="1"/>
        <v>O'Connor, Mr. Maurice</v>
      </c>
      <c r="C1077" t="str">
        <f ca="1"/>
        <v>no</v>
      </c>
      <c r="D1077" t="str">
        <f ca="1"/>
        <v>male</v>
      </c>
      <c r="E1077" t="e">
        <f ca="1"/>
        <v>#N/A</v>
      </c>
      <c r="F1077" t="str">
        <f ca="1"/>
        <v>3rd</v>
      </c>
    </row>
    <row r="1078" spans="2:6" x14ac:dyDescent="0.35">
      <c r="B1078" t="str">
        <f ca="1"/>
        <v>O'Connor, Mr. Patrick</v>
      </c>
      <c r="C1078" t="str">
        <f ca="1"/>
        <v>no</v>
      </c>
      <c r="D1078" t="str">
        <f ca="1"/>
        <v>male</v>
      </c>
      <c r="E1078" t="e">
        <f ca="1"/>
        <v>#N/A</v>
      </c>
      <c r="F1078" t="str">
        <f ca="1"/>
        <v>3rd</v>
      </c>
    </row>
    <row r="1079" spans="2:6" x14ac:dyDescent="0.35">
      <c r="B1079" t="str">
        <f ca="1"/>
        <v>Odahl, Mr. Nils Martin</v>
      </c>
      <c r="C1079" t="str">
        <f ca="1"/>
        <v>no</v>
      </c>
      <c r="D1079" t="str">
        <f ca="1"/>
        <v>male</v>
      </c>
      <c r="E1079">
        <f ca="1"/>
        <v>23</v>
      </c>
      <c r="F1079" t="str">
        <f ca="1"/>
        <v>3rd</v>
      </c>
    </row>
    <row r="1080" spans="2:6" x14ac:dyDescent="0.35">
      <c r="B1080" t="str">
        <f ca="1"/>
        <v>O'Donoghue, Ms. Bridget</v>
      </c>
      <c r="C1080" t="str">
        <f ca="1"/>
        <v>no</v>
      </c>
      <c r="D1080" t="str">
        <f ca="1"/>
        <v>female</v>
      </c>
      <c r="E1080" t="e">
        <f ca="1"/>
        <v>#N/A</v>
      </c>
      <c r="F1080" t="str">
        <f ca="1"/>
        <v>3rd</v>
      </c>
    </row>
    <row r="1081" spans="2:6" x14ac:dyDescent="0.35">
      <c r="B1081" t="str">
        <f ca="1"/>
        <v>O'Driscoll, Miss. Bridget</v>
      </c>
      <c r="C1081" t="str">
        <f ca="1"/>
        <v>yes</v>
      </c>
      <c r="D1081" t="str">
        <f ca="1"/>
        <v>female</v>
      </c>
      <c r="E1081" t="e">
        <f ca="1"/>
        <v>#N/A</v>
      </c>
      <c r="F1081" t="str">
        <f ca="1"/>
        <v>3rd</v>
      </c>
    </row>
    <row r="1082" spans="2:6" x14ac:dyDescent="0.35">
      <c r="B1082" t="str">
        <f ca="1"/>
        <v>O'Dwyer, Miss. Ellen Nellie</v>
      </c>
      <c r="C1082" t="str">
        <f ca="1"/>
        <v>yes</v>
      </c>
      <c r="D1082" t="str">
        <f ca="1"/>
        <v>female</v>
      </c>
      <c r="E1082" t="e">
        <f ca="1"/>
        <v>#N/A</v>
      </c>
      <c r="F1082" t="str">
        <f ca="1"/>
        <v>3rd</v>
      </c>
    </row>
    <row r="1083" spans="2:6" x14ac:dyDescent="0.35">
      <c r="B1083" t="str">
        <f ca="1"/>
        <v>Ohman, Miss. Velin</v>
      </c>
      <c r="C1083" t="str">
        <f ca="1"/>
        <v>yes</v>
      </c>
      <c r="D1083" t="str">
        <f ca="1"/>
        <v>female</v>
      </c>
      <c r="E1083">
        <f ca="1"/>
        <v>22</v>
      </c>
      <c r="F1083" t="str">
        <f ca="1"/>
        <v>3rd</v>
      </c>
    </row>
    <row r="1084" spans="2:6" x14ac:dyDescent="0.35">
      <c r="B1084" t="str">
        <f ca="1"/>
        <v>O'Keefe, Mr. Patrick</v>
      </c>
      <c r="C1084" t="str">
        <f ca="1"/>
        <v>yes</v>
      </c>
      <c r="D1084" t="str">
        <f ca="1"/>
        <v>male</v>
      </c>
      <c r="E1084" t="e">
        <f ca="1"/>
        <v>#N/A</v>
      </c>
      <c r="F1084" t="str">
        <f ca="1"/>
        <v>3rd</v>
      </c>
    </row>
    <row r="1085" spans="2:6" x14ac:dyDescent="0.35">
      <c r="B1085" t="str">
        <f ca="1"/>
        <v>O'Leary, Miss. Hanora Norah</v>
      </c>
      <c r="C1085" t="str">
        <f ca="1"/>
        <v>yes</v>
      </c>
      <c r="D1085" t="str">
        <f ca="1"/>
        <v>female</v>
      </c>
      <c r="E1085" t="e">
        <f ca="1"/>
        <v>#N/A</v>
      </c>
      <c r="F1085" t="str">
        <f ca="1"/>
        <v>3rd</v>
      </c>
    </row>
    <row r="1086" spans="2:6" x14ac:dyDescent="0.35">
      <c r="B1086" t="str">
        <f ca="1"/>
        <v>Olsen, Master. Artur Karl</v>
      </c>
      <c r="C1086" t="str">
        <f ca="1"/>
        <v>yes</v>
      </c>
      <c r="D1086" t="str">
        <f ca="1"/>
        <v>male</v>
      </c>
      <c r="E1086">
        <f ca="1"/>
        <v>9</v>
      </c>
      <c r="F1086" t="str">
        <f ca="1"/>
        <v>3rd</v>
      </c>
    </row>
    <row r="1087" spans="2:6" x14ac:dyDescent="0.35">
      <c r="B1087" t="str">
        <f ca="1"/>
        <v>Olsen, Mr. Henry Margido</v>
      </c>
      <c r="C1087" t="str">
        <f ca="1"/>
        <v>no</v>
      </c>
      <c r="D1087" t="str">
        <f ca="1"/>
        <v>male</v>
      </c>
      <c r="E1087">
        <f ca="1"/>
        <v>28</v>
      </c>
      <c r="F1087" t="str">
        <f ca="1"/>
        <v>3rd</v>
      </c>
    </row>
    <row r="1088" spans="2:6" x14ac:dyDescent="0.35">
      <c r="B1088" t="str">
        <f ca="1"/>
        <v>Olsen, Mr. Karl Siegwart Andrea</v>
      </c>
      <c r="C1088" t="str">
        <f ca="1"/>
        <v>no</v>
      </c>
      <c r="D1088" t="str">
        <f ca="1"/>
        <v>male</v>
      </c>
      <c r="E1088">
        <f ca="1"/>
        <v>42</v>
      </c>
      <c r="F1088" t="str">
        <f ca="1"/>
        <v>3rd</v>
      </c>
    </row>
    <row r="1089" spans="2:6" x14ac:dyDescent="0.35">
      <c r="B1089" t="str">
        <f ca="1"/>
        <v>Olsen, Mr. Ole Martin</v>
      </c>
      <c r="C1089" t="str">
        <f ca="1"/>
        <v>no</v>
      </c>
      <c r="D1089" t="str">
        <f ca="1"/>
        <v>male</v>
      </c>
      <c r="E1089" t="e">
        <f ca="1"/>
        <v>#N/A</v>
      </c>
      <c r="F1089" t="str">
        <f ca="1"/>
        <v>3rd</v>
      </c>
    </row>
    <row r="1090" spans="2:6" x14ac:dyDescent="0.35">
      <c r="B1090" t="str">
        <f ca="1"/>
        <v>Olsson, Miss. Elina</v>
      </c>
      <c r="C1090" t="str">
        <f ca="1"/>
        <v>no</v>
      </c>
      <c r="D1090" t="str">
        <f ca="1"/>
        <v>female</v>
      </c>
      <c r="E1090">
        <f ca="1"/>
        <v>31</v>
      </c>
      <c r="F1090" t="str">
        <f ca="1"/>
        <v>3rd</v>
      </c>
    </row>
    <row r="1091" spans="2:6" x14ac:dyDescent="0.35">
      <c r="B1091" t="str">
        <f ca="1"/>
        <v>Olsson, Mr. Nils Johan Goransso</v>
      </c>
      <c r="C1091" t="str">
        <f ca="1"/>
        <v>no</v>
      </c>
      <c r="D1091" t="str">
        <f ca="1"/>
        <v>male</v>
      </c>
      <c r="E1091">
        <f ca="1"/>
        <v>28</v>
      </c>
      <c r="F1091" t="str">
        <f ca="1"/>
        <v>3rd</v>
      </c>
    </row>
    <row r="1092" spans="2:6" x14ac:dyDescent="0.35">
      <c r="B1092" t="str">
        <f ca="1"/>
        <v>Olsson, Mr. Oscar Wilhelm</v>
      </c>
      <c r="C1092" t="str">
        <f ca="1"/>
        <v>yes</v>
      </c>
      <c r="D1092" t="str">
        <f ca="1"/>
        <v>male</v>
      </c>
      <c r="E1092">
        <f ca="1"/>
        <v>32</v>
      </c>
      <c r="F1092" t="str">
        <f ca="1"/>
        <v>3rd</v>
      </c>
    </row>
    <row r="1093" spans="2:6" x14ac:dyDescent="0.35">
      <c r="B1093" t="str">
        <f ca="1"/>
        <v>Olsvigen, Mr. Thor Anderson</v>
      </c>
      <c r="C1093" t="str">
        <f ca="1"/>
        <v>no</v>
      </c>
      <c r="D1093" t="str">
        <f ca="1"/>
        <v>male</v>
      </c>
      <c r="E1093">
        <f ca="1"/>
        <v>20</v>
      </c>
      <c r="F1093" t="str">
        <f ca="1"/>
        <v>3rd</v>
      </c>
    </row>
    <row r="1094" spans="2:6" x14ac:dyDescent="0.35">
      <c r="B1094" t="str">
        <f ca="1"/>
        <v>Oreskovic, Miss. Jelka</v>
      </c>
      <c r="C1094" t="str">
        <f ca="1"/>
        <v>no</v>
      </c>
      <c r="D1094" t="str">
        <f ca="1"/>
        <v>female</v>
      </c>
      <c r="E1094">
        <f ca="1"/>
        <v>23</v>
      </c>
      <c r="F1094" t="str">
        <f ca="1"/>
        <v>3rd</v>
      </c>
    </row>
    <row r="1095" spans="2:6" x14ac:dyDescent="0.35">
      <c r="B1095" t="str">
        <f ca="1"/>
        <v>Oreskovic, Miss. Marija</v>
      </c>
      <c r="C1095" t="str">
        <f ca="1"/>
        <v>no</v>
      </c>
      <c r="D1095" t="str">
        <f ca="1"/>
        <v>female</v>
      </c>
      <c r="E1095">
        <f ca="1"/>
        <v>20</v>
      </c>
      <c r="F1095" t="str">
        <f ca="1"/>
        <v>3rd</v>
      </c>
    </row>
    <row r="1096" spans="2:6" x14ac:dyDescent="0.35">
      <c r="B1096" t="str">
        <f ca="1"/>
        <v>Oreskovic, Mr. Luka</v>
      </c>
      <c r="C1096" t="str">
        <f ca="1"/>
        <v>no</v>
      </c>
      <c r="D1096" t="str">
        <f ca="1"/>
        <v>male</v>
      </c>
      <c r="E1096">
        <f ca="1"/>
        <v>20</v>
      </c>
      <c r="F1096" t="str">
        <f ca="1"/>
        <v>3rd</v>
      </c>
    </row>
    <row r="1097" spans="2:6" x14ac:dyDescent="0.35">
      <c r="B1097" t="str">
        <f ca="1"/>
        <v>Osen, Mr. Olaf Elon</v>
      </c>
      <c r="C1097" t="str">
        <f ca="1"/>
        <v>no</v>
      </c>
      <c r="D1097" t="str">
        <f ca="1"/>
        <v>male</v>
      </c>
      <c r="E1097">
        <f ca="1"/>
        <v>16</v>
      </c>
      <c r="F1097" t="str">
        <f ca="1"/>
        <v>3rd</v>
      </c>
    </row>
    <row r="1098" spans="2:6" x14ac:dyDescent="0.35">
      <c r="B1098" t="str">
        <f ca="1"/>
        <v>Osman, Mrs. Mara</v>
      </c>
      <c r="C1098" t="str">
        <f ca="1"/>
        <v>yes</v>
      </c>
      <c r="D1098" t="str">
        <f ca="1"/>
        <v>female</v>
      </c>
      <c r="E1098">
        <f ca="1"/>
        <v>31</v>
      </c>
      <c r="F1098" t="str">
        <f ca="1"/>
        <v>3rd</v>
      </c>
    </row>
    <row r="1099" spans="2:6" x14ac:dyDescent="0.35">
      <c r="B1099" t="str">
        <f ca="1"/>
        <v>O'Sullivan, Miss. Bridget Mary</v>
      </c>
      <c r="C1099" t="str">
        <f ca="1"/>
        <v>no</v>
      </c>
      <c r="D1099" t="str">
        <f ca="1"/>
        <v>female</v>
      </c>
      <c r="E1099" t="e">
        <f ca="1"/>
        <v>#N/A</v>
      </c>
      <c r="F1099" t="str">
        <f ca="1"/>
        <v>3rd</v>
      </c>
    </row>
    <row r="1100" spans="2:6" x14ac:dyDescent="0.35">
      <c r="B1100" t="str">
        <f ca="1"/>
        <v>Palsson, Master. Gosta Leonard</v>
      </c>
      <c r="C1100" t="str">
        <f ca="1"/>
        <v>no</v>
      </c>
      <c r="D1100" t="str">
        <f ca="1"/>
        <v>male</v>
      </c>
      <c r="E1100">
        <f ca="1"/>
        <v>2</v>
      </c>
      <c r="F1100" t="str">
        <f ca="1"/>
        <v>3rd</v>
      </c>
    </row>
    <row r="1101" spans="2:6" x14ac:dyDescent="0.35">
      <c r="B1101" t="str">
        <f ca="1"/>
        <v>Palsson, Master. Paul Folke</v>
      </c>
      <c r="C1101" t="str">
        <f ca="1"/>
        <v>no</v>
      </c>
      <c r="D1101" t="str">
        <f ca="1"/>
        <v>male</v>
      </c>
      <c r="E1101">
        <f ca="1"/>
        <v>6</v>
      </c>
      <c r="F1101" t="str">
        <f ca="1"/>
        <v>3rd</v>
      </c>
    </row>
    <row r="1102" spans="2:6" x14ac:dyDescent="0.35">
      <c r="B1102" t="str">
        <f ca="1"/>
        <v>Palsson, Miss. Stina Viola</v>
      </c>
      <c r="C1102" t="str">
        <f ca="1"/>
        <v>no</v>
      </c>
      <c r="D1102" t="str">
        <f ca="1"/>
        <v>female</v>
      </c>
      <c r="E1102">
        <f ca="1"/>
        <v>3</v>
      </c>
      <c r="F1102" t="str">
        <f ca="1"/>
        <v>3rd</v>
      </c>
    </row>
    <row r="1103" spans="2:6" x14ac:dyDescent="0.35">
      <c r="B1103" t="str">
        <f ca="1"/>
        <v>Palsson, Miss. Torborg Danira</v>
      </c>
      <c r="C1103" t="str">
        <f ca="1"/>
        <v>no</v>
      </c>
      <c r="D1103" t="str">
        <f ca="1"/>
        <v>female</v>
      </c>
      <c r="E1103">
        <f ca="1"/>
        <v>8</v>
      </c>
      <c r="F1103" t="str">
        <f ca="1"/>
        <v>3rd</v>
      </c>
    </row>
    <row r="1104" spans="2:6" x14ac:dyDescent="0.35">
      <c r="B1104" t="str">
        <f ca="1"/>
        <v>Palsson, Mrs. Nils (Alma Cornel</v>
      </c>
      <c r="C1104" t="str">
        <f ca="1"/>
        <v>no</v>
      </c>
      <c r="D1104" t="str">
        <f ca="1"/>
        <v>female</v>
      </c>
      <c r="E1104">
        <f ca="1"/>
        <v>29</v>
      </c>
      <c r="F1104" t="str">
        <f ca="1"/>
        <v>3rd</v>
      </c>
    </row>
    <row r="1105" spans="2:6" x14ac:dyDescent="0.35">
      <c r="B1105" t="str">
        <f ca="1"/>
        <v>Panula, Master. Eino Viljami</v>
      </c>
      <c r="C1105" t="str">
        <f ca="1"/>
        <v>no</v>
      </c>
      <c r="D1105" t="str">
        <f ca="1"/>
        <v>male</v>
      </c>
      <c r="E1105">
        <f ca="1"/>
        <v>1</v>
      </c>
      <c r="F1105" t="str">
        <f ca="1"/>
        <v>3rd</v>
      </c>
    </row>
    <row r="1106" spans="2:6" x14ac:dyDescent="0.35">
      <c r="B1106" t="str">
        <f ca="1"/>
        <v>Panula, Master. Juha Niilo</v>
      </c>
      <c r="C1106" t="str">
        <f ca="1"/>
        <v>no</v>
      </c>
      <c r="D1106" t="str">
        <f ca="1"/>
        <v>male</v>
      </c>
      <c r="E1106">
        <f ca="1"/>
        <v>7</v>
      </c>
      <c r="F1106" t="str">
        <f ca="1"/>
        <v>3rd</v>
      </c>
    </row>
    <row r="1107" spans="2:6" x14ac:dyDescent="0.35">
      <c r="B1107" t="str">
        <f ca="1"/>
        <v>Panula, Master. Urho Abraham</v>
      </c>
      <c r="C1107" t="str">
        <f ca="1"/>
        <v>no</v>
      </c>
      <c r="D1107" t="str">
        <f ca="1"/>
        <v>male</v>
      </c>
      <c r="E1107">
        <f ca="1"/>
        <v>2</v>
      </c>
      <c r="F1107" t="str">
        <f ca="1"/>
        <v>3rd</v>
      </c>
    </row>
    <row r="1108" spans="2:6" x14ac:dyDescent="0.35">
      <c r="B1108" t="str">
        <f ca="1"/>
        <v>Panula, Mr. Ernesti Arvid</v>
      </c>
      <c r="C1108" t="str">
        <f ca="1"/>
        <v>no</v>
      </c>
      <c r="D1108" t="str">
        <f ca="1"/>
        <v>male</v>
      </c>
      <c r="E1108">
        <f ca="1"/>
        <v>16</v>
      </c>
      <c r="F1108" t="str">
        <f ca="1"/>
        <v>3rd</v>
      </c>
    </row>
    <row r="1109" spans="2:6" x14ac:dyDescent="0.35">
      <c r="B1109" t="str">
        <f ca="1"/>
        <v>Panula, Mr. Jaako Arnold</v>
      </c>
      <c r="C1109" t="str">
        <f ca="1"/>
        <v>no</v>
      </c>
      <c r="D1109" t="str">
        <f ca="1"/>
        <v>male</v>
      </c>
      <c r="E1109">
        <f ca="1"/>
        <v>14</v>
      </c>
      <c r="F1109" t="str">
        <f ca="1"/>
        <v>3rd</v>
      </c>
    </row>
    <row r="1110" spans="2:6" x14ac:dyDescent="0.35">
      <c r="B1110" t="str">
        <f ca="1"/>
        <v>Panula, Mrs. Juha (Maria Emilia</v>
      </c>
      <c r="C1110" t="str">
        <f ca="1"/>
        <v>no</v>
      </c>
      <c r="D1110" t="str">
        <f ca="1"/>
        <v>female</v>
      </c>
      <c r="E1110">
        <f ca="1"/>
        <v>41</v>
      </c>
      <c r="F1110" t="str">
        <f ca="1"/>
        <v>3rd</v>
      </c>
    </row>
    <row r="1111" spans="2:6" x14ac:dyDescent="0.35">
      <c r="B1111" t="str">
        <f ca="1"/>
        <v>Pasic, Mr. Jakob</v>
      </c>
      <c r="C1111" t="str">
        <f ca="1"/>
        <v>no</v>
      </c>
      <c r="D1111" t="str">
        <f ca="1"/>
        <v>male</v>
      </c>
      <c r="E1111">
        <f ca="1"/>
        <v>21</v>
      </c>
      <c r="F1111" t="str">
        <f ca="1"/>
        <v>3rd</v>
      </c>
    </row>
    <row r="1112" spans="2:6" x14ac:dyDescent="0.35">
      <c r="B1112" t="str">
        <f ca="1"/>
        <v>Patchett, Mr. George</v>
      </c>
      <c r="C1112" t="str">
        <f ca="1"/>
        <v>no</v>
      </c>
      <c r="D1112" t="str">
        <f ca="1"/>
        <v>male</v>
      </c>
      <c r="E1112">
        <f ca="1"/>
        <v>19</v>
      </c>
      <c r="F1112" t="str">
        <f ca="1"/>
        <v>3rd</v>
      </c>
    </row>
    <row r="1113" spans="2:6" x14ac:dyDescent="0.35">
      <c r="B1113" t="str">
        <f ca="1"/>
        <v>Paulner, Mr. Uscher</v>
      </c>
      <c r="C1113" t="str">
        <f ca="1"/>
        <v>no</v>
      </c>
      <c r="D1113" t="str">
        <f ca="1"/>
        <v>male</v>
      </c>
      <c r="E1113" t="e">
        <f ca="1"/>
        <v>#N/A</v>
      </c>
      <c r="F1113" t="str">
        <f ca="1"/>
        <v>3rd</v>
      </c>
    </row>
    <row r="1114" spans="2:6" x14ac:dyDescent="0.35">
      <c r="B1114" t="str">
        <f ca="1"/>
        <v>Pavlovic, Mr. Stefo</v>
      </c>
      <c r="C1114" t="str">
        <f ca="1"/>
        <v>no</v>
      </c>
      <c r="D1114" t="str">
        <f ca="1"/>
        <v>male</v>
      </c>
      <c r="E1114">
        <f ca="1"/>
        <v>32</v>
      </c>
      <c r="F1114" t="str">
        <f ca="1"/>
        <v>3rd</v>
      </c>
    </row>
    <row r="1115" spans="2:6" x14ac:dyDescent="0.35">
      <c r="B1115" t="str">
        <f ca="1"/>
        <v>Peacock, Master. Alfred Edward</v>
      </c>
      <c r="C1115" t="str">
        <f ca="1"/>
        <v>no</v>
      </c>
      <c r="D1115" t="str">
        <f ca="1"/>
        <v>male</v>
      </c>
      <c r="E1115">
        <f ca="1"/>
        <v>0.75</v>
      </c>
      <c r="F1115" t="str">
        <f ca="1"/>
        <v>3rd</v>
      </c>
    </row>
    <row r="1116" spans="2:6" x14ac:dyDescent="0.35">
      <c r="B1116" t="str">
        <f ca="1"/>
        <v>Peacock, Miss. Treasteall</v>
      </c>
      <c r="C1116" t="str">
        <f ca="1"/>
        <v>no</v>
      </c>
      <c r="D1116" t="str">
        <f ca="1"/>
        <v>female</v>
      </c>
      <c r="E1116">
        <f ca="1"/>
        <v>3</v>
      </c>
      <c r="F1116" t="str">
        <f ca="1"/>
        <v>3rd</v>
      </c>
    </row>
    <row r="1117" spans="2:6" x14ac:dyDescent="0.35">
      <c r="B1117" t="str">
        <f ca="1"/>
        <v>Peacock, Mrs. Benjamin (Edith N</v>
      </c>
      <c r="C1117" t="str">
        <f ca="1"/>
        <v>no</v>
      </c>
      <c r="D1117" t="str">
        <f ca="1"/>
        <v>female</v>
      </c>
      <c r="E1117">
        <f ca="1"/>
        <v>26</v>
      </c>
      <c r="F1117" t="str">
        <f ca="1"/>
        <v>3rd</v>
      </c>
    </row>
    <row r="1118" spans="2:6" x14ac:dyDescent="0.35">
      <c r="B1118" t="str">
        <f ca="1"/>
        <v>Pearce, Mr. Ernest</v>
      </c>
      <c r="C1118" t="str">
        <f ca="1"/>
        <v>no</v>
      </c>
      <c r="D1118" t="str">
        <f ca="1"/>
        <v>male</v>
      </c>
      <c r="E1118" t="e">
        <f ca="1"/>
        <v>#N/A</v>
      </c>
      <c r="F1118" t="str">
        <f ca="1"/>
        <v>3rd</v>
      </c>
    </row>
    <row r="1119" spans="2:6" x14ac:dyDescent="0.35">
      <c r="B1119" t="str">
        <f ca="1"/>
        <v>Pedersen, Mr. Olaf</v>
      </c>
      <c r="C1119" t="str">
        <f ca="1"/>
        <v>no</v>
      </c>
      <c r="D1119" t="str">
        <f ca="1"/>
        <v>male</v>
      </c>
      <c r="E1119" t="e">
        <f ca="1"/>
        <v>#N/A</v>
      </c>
      <c r="F1119" t="str">
        <f ca="1"/>
        <v>3rd</v>
      </c>
    </row>
    <row r="1120" spans="2:6" x14ac:dyDescent="0.35">
      <c r="B1120" t="str">
        <f ca="1"/>
        <v>Peduzzi, Mr. Joseph</v>
      </c>
      <c r="C1120" t="str">
        <f ca="1"/>
        <v>no</v>
      </c>
      <c r="D1120" t="str">
        <f ca="1"/>
        <v>male</v>
      </c>
      <c r="E1120" t="e">
        <f ca="1"/>
        <v>#N/A</v>
      </c>
      <c r="F1120" t="str">
        <f ca="1"/>
        <v>3rd</v>
      </c>
    </row>
    <row r="1121" spans="2:6" x14ac:dyDescent="0.35">
      <c r="B1121" t="str">
        <f ca="1"/>
        <v>Pekoniemi, Mr. Edvard</v>
      </c>
      <c r="C1121" t="str">
        <f ca="1"/>
        <v>no</v>
      </c>
      <c r="D1121" t="str">
        <f ca="1"/>
        <v>male</v>
      </c>
      <c r="E1121">
        <f ca="1"/>
        <v>21</v>
      </c>
      <c r="F1121" t="str">
        <f ca="1"/>
        <v>3rd</v>
      </c>
    </row>
    <row r="1122" spans="2:6" x14ac:dyDescent="0.35">
      <c r="B1122" t="str">
        <f ca="1"/>
        <v>Peltomaki, Mr. Nikolai Johannes</v>
      </c>
      <c r="C1122" t="str">
        <f ca="1"/>
        <v>no</v>
      </c>
      <c r="D1122" t="str">
        <f ca="1"/>
        <v>male</v>
      </c>
      <c r="E1122">
        <f ca="1"/>
        <v>25</v>
      </c>
      <c r="F1122" t="str">
        <f ca="1"/>
        <v>3rd</v>
      </c>
    </row>
    <row r="1123" spans="2:6" x14ac:dyDescent="0.35">
      <c r="B1123" t="str">
        <f ca="1"/>
        <v>Perkin, Mr. John Henry</v>
      </c>
      <c r="C1123" t="str">
        <f ca="1"/>
        <v>no</v>
      </c>
      <c r="D1123" t="str">
        <f ca="1"/>
        <v>male</v>
      </c>
      <c r="E1123">
        <f ca="1"/>
        <v>22</v>
      </c>
      <c r="F1123" t="str">
        <f ca="1"/>
        <v>3rd</v>
      </c>
    </row>
    <row r="1124" spans="2:6" x14ac:dyDescent="0.35">
      <c r="B1124" t="str">
        <f ca="1"/>
        <v>Persson, Mr. Ernst Ulrik</v>
      </c>
      <c r="C1124" t="str">
        <f ca="1"/>
        <v>yes</v>
      </c>
      <c r="D1124" t="str">
        <f ca="1"/>
        <v>male</v>
      </c>
      <c r="E1124">
        <f ca="1"/>
        <v>25</v>
      </c>
      <c r="F1124" t="str">
        <f ca="1"/>
        <v>3rd</v>
      </c>
    </row>
    <row r="1125" spans="2:6" x14ac:dyDescent="0.35">
      <c r="B1125" t="str">
        <f ca="1"/>
        <v>Peter, Master. Michael J</v>
      </c>
      <c r="C1125" t="str">
        <f ca="1"/>
        <v>yes</v>
      </c>
      <c r="D1125" t="str">
        <f ca="1"/>
        <v>male</v>
      </c>
      <c r="E1125" t="e">
        <f ca="1"/>
        <v>#N/A</v>
      </c>
      <c r="F1125" t="str">
        <f ca="1"/>
        <v>3rd</v>
      </c>
    </row>
    <row r="1126" spans="2:6" x14ac:dyDescent="0.35">
      <c r="B1126" t="str">
        <f ca="1"/>
        <v>Peter, Miss. Anna</v>
      </c>
      <c r="C1126" t="str">
        <f ca="1"/>
        <v>yes</v>
      </c>
      <c r="D1126" t="str">
        <f ca="1"/>
        <v>female</v>
      </c>
      <c r="E1126" t="e">
        <f ca="1"/>
        <v>#N/A</v>
      </c>
      <c r="F1126" t="str">
        <f ca="1"/>
        <v>3rd</v>
      </c>
    </row>
    <row r="1127" spans="2:6" x14ac:dyDescent="0.35">
      <c r="B1127" t="str">
        <f ca="1"/>
        <v>Peter, Mrs. Catherine (Catherin</v>
      </c>
      <c r="C1127" t="str">
        <f ca="1"/>
        <v>yes</v>
      </c>
      <c r="D1127" t="str">
        <f ca="1"/>
        <v>female</v>
      </c>
      <c r="E1127" t="e">
        <f ca="1"/>
        <v>#N/A</v>
      </c>
      <c r="F1127" t="str">
        <f ca="1"/>
        <v>3rd</v>
      </c>
    </row>
    <row r="1128" spans="2:6" x14ac:dyDescent="0.35">
      <c r="B1128" t="str">
        <f ca="1"/>
        <v>Peters, Miss. Katie</v>
      </c>
      <c r="C1128" t="str">
        <f ca="1"/>
        <v>no</v>
      </c>
      <c r="D1128" t="str">
        <f ca="1"/>
        <v>female</v>
      </c>
      <c r="E1128" t="e">
        <f ca="1"/>
        <v>#N/A</v>
      </c>
      <c r="F1128" t="str">
        <f ca="1"/>
        <v>3rd</v>
      </c>
    </row>
    <row r="1129" spans="2:6" x14ac:dyDescent="0.35">
      <c r="B1129" t="str">
        <f ca="1"/>
        <v>Petersen, Mr. Marius</v>
      </c>
      <c r="C1129" t="str">
        <f ca="1"/>
        <v>no</v>
      </c>
      <c r="D1129" t="str">
        <f ca="1"/>
        <v>male</v>
      </c>
      <c r="E1129">
        <f ca="1"/>
        <v>24</v>
      </c>
      <c r="F1129" t="str">
        <f ca="1"/>
        <v>3rd</v>
      </c>
    </row>
    <row r="1130" spans="2:6" x14ac:dyDescent="0.35">
      <c r="B1130" t="str">
        <f ca="1"/>
        <v>Petranec, Miss. Matilda</v>
      </c>
      <c r="C1130" t="str">
        <f ca="1"/>
        <v>no</v>
      </c>
      <c r="D1130" t="str">
        <f ca="1"/>
        <v>female</v>
      </c>
      <c r="E1130">
        <f ca="1"/>
        <v>28</v>
      </c>
      <c r="F1130" t="str">
        <f ca="1"/>
        <v>3rd</v>
      </c>
    </row>
    <row r="1131" spans="2:6" x14ac:dyDescent="0.35">
      <c r="B1131" t="str">
        <f ca="1"/>
        <v>Petroff, Mr. Nedelio</v>
      </c>
      <c r="C1131" t="str">
        <f ca="1"/>
        <v>no</v>
      </c>
      <c r="D1131" t="str">
        <f ca="1"/>
        <v>male</v>
      </c>
      <c r="E1131">
        <f ca="1"/>
        <v>19</v>
      </c>
      <c r="F1131" t="str">
        <f ca="1"/>
        <v>3rd</v>
      </c>
    </row>
    <row r="1132" spans="2:6" x14ac:dyDescent="0.35">
      <c r="B1132" t="str">
        <f ca="1"/>
        <v>Petroff, Mr. Pastcho (Pentcho</v>
      </c>
      <c r="C1132" t="str">
        <f ca="1"/>
        <v>no</v>
      </c>
      <c r="D1132" t="str">
        <f ca="1"/>
        <v>male</v>
      </c>
      <c r="E1132" t="e">
        <f ca="1"/>
        <v>#N/A</v>
      </c>
      <c r="F1132" t="str">
        <f ca="1"/>
        <v>3rd</v>
      </c>
    </row>
    <row r="1133" spans="2:6" x14ac:dyDescent="0.35">
      <c r="B1133" t="str">
        <f ca="1"/>
        <v>Petterson, Mr. Johan Emil</v>
      </c>
      <c r="C1133" t="str">
        <f ca="1"/>
        <v>no</v>
      </c>
      <c r="D1133" t="str">
        <f ca="1"/>
        <v>male</v>
      </c>
      <c r="E1133">
        <f ca="1"/>
        <v>25</v>
      </c>
      <c r="F1133" t="str">
        <f ca="1"/>
        <v>3rd</v>
      </c>
    </row>
    <row r="1134" spans="2:6" x14ac:dyDescent="0.35">
      <c r="B1134" t="str">
        <f ca="1"/>
        <v>Pettersson, Miss. Ellen Natalia</v>
      </c>
      <c r="C1134" t="str">
        <f ca="1"/>
        <v>no</v>
      </c>
      <c r="D1134" t="str">
        <f ca="1"/>
        <v>female</v>
      </c>
      <c r="E1134">
        <f ca="1"/>
        <v>18</v>
      </c>
      <c r="F1134" t="str">
        <f ca="1"/>
        <v>3rd</v>
      </c>
    </row>
    <row r="1135" spans="2:6" x14ac:dyDescent="0.35">
      <c r="B1135" t="str">
        <f ca="1"/>
        <v>Pickard, Mr. Berk (Berk Trembis</v>
      </c>
      <c r="C1135" t="str">
        <f ca="1"/>
        <v>yes</v>
      </c>
      <c r="D1135" t="str">
        <f ca="1"/>
        <v>male</v>
      </c>
      <c r="E1135">
        <f ca="1"/>
        <v>32</v>
      </c>
      <c r="F1135" t="str">
        <f ca="1"/>
        <v>3rd</v>
      </c>
    </row>
    <row r="1136" spans="2:6" x14ac:dyDescent="0.35">
      <c r="B1136" t="str">
        <f ca="1"/>
        <v>Plotcharsky, Mr. Vasil</v>
      </c>
      <c r="C1136" t="str">
        <f ca="1"/>
        <v>no</v>
      </c>
      <c r="D1136" t="str">
        <f ca="1"/>
        <v>male</v>
      </c>
      <c r="E1136" t="e">
        <f ca="1"/>
        <v>#N/A</v>
      </c>
      <c r="F1136" t="str">
        <f ca="1"/>
        <v>3rd</v>
      </c>
    </row>
    <row r="1137" spans="2:6" x14ac:dyDescent="0.35">
      <c r="B1137" t="str">
        <f ca="1"/>
        <v>Pokrnic, Mr. Mate</v>
      </c>
      <c r="C1137" t="str">
        <f ca="1"/>
        <v>no</v>
      </c>
      <c r="D1137" t="str">
        <f ca="1"/>
        <v>male</v>
      </c>
      <c r="E1137">
        <f ca="1"/>
        <v>17</v>
      </c>
      <c r="F1137" t="str">
        <f ca="1"/>
        <v>3rd</v>
      </c>
    </row>
    <row r="1138" spans="2:6" x14ac:dyDescent="0.35">
      <c r="B1138" t="str">
        <f ca="1"/>
        <v>Pokrnic, Mr. Tome</v>
      </c>
      <c r="C1138" t="str">
        <f ca="1"/>
        <v>no</v>
      </c>
      <c r="D1138" t="str">
        <f ca="1"/>
        <v>male</v>
      </c>
      <c r="E1138">
        <f ca="1"/>
        <v>24</v>
      </c>
      <c r="F1138" t="str">
        <f ca="1"/>
        <v>3rd</v>
      </c>
    </row>
    <row r="1139" spans="2:6" x14ac:dyDescent="0.35">
      <c r="B1139" t="str">
        <f ca="1"/>
        <v>Radeff, Mr. Alexander</v>
      </c>
      <c r="C1139" t="str">
        <f ca="1"/>
        <v>no</v>
      </c>
      <c r="D1139" t="str">
        <f ca="1"/>
        <v>male</v>
      </c>
      <c r="E1139" t="e">
        <f ca="1"/>
        <v>#N/A</v>
      </c>
      <c r="F1139" t="str">
        <f ca="1"/>
        <v>3rd</v>
      </c>
    </row>
    <row r="1140" spans="2:6" x14ac:dyDescent="0.35">
      <c r="B1140" t="str">
        <f ca="1"/>
        <v>Rasmussen, Mrs. (Lena Jacobsen</v>
      </c>
      <c r="C1140" t="str">
        <f ca="1"/>
        <v>no</v>
      </c>
      <c r="D1140" t="str">
        <f ca="1"/>
        <v>female</v>
      </c>
      <c r="E1140" t="e">
        <f ca="1"/>
        <v>#N/A</v>
      </c>
      <c r="F1140" t="str">
        <f ca="1"/>
        <v>3rd</v>
      </c>
    </row>
    <row r="1141" spans="2:6" x14ac:dyDescent="0.35">
      <c r="B1141" t="str">
        <f ca="1"/>
        <v>Razi, Mr. Raihed</v>
      </c>
      <c r="C1141" t="str">
        <f ca="1"/>
        <v>no</v>
      </c>
      <c r="D1141" t="str">
        <f ca="1"/>
        <v>male</v>
      </c>
      <c r="E1141" t="e">
        <f ca="1"/>
        <v>#N/A</v>
      </c>
      <c r="F1141" t="str">
        <f ca="1"/>
        <v>3rd</v>
      </c>
    </row>
    <row r="1142" spans="2:6" x14ac:dyDescent="0.35">
      <c r="B1142" t="str">
        <f ca="1"/>
        <v>Reed, Mr. James George</v>
      </c>
      <c r="C1142" t="str">
        <f ca="1"/>
        <v>no</v>
      </c>
      <c r="D1142" t="str">
        <f ca="1"/>
        <v>male</v>
      </c>
      <c r="E1142" t="e">
        <f ca="1"/>
        <v>#N/A</v>
      </c>
      <c r="F1142" t="str">
        <f ca="1"/>
        <v>3rd</v>
      </c>
    </row>
    <row r="1143" spans="2:6" x14ac:dyDescent="0.35">
      <c r="B1143" t="str">
        <f ca="1"/>
        <v>Rekic, Mr. Tido</v>
      </c>
      <c r="C1143" t="str">
        <f ca="1"/>
        <v>no</v>
      </c>
      <c r="D1143" t="str">
        <f ca="1"/>
        <v>male</v>
      </c>
      <c r="E1143">
        <f ca="1"/>
        <v>38</v>
      </c>
      <c r="F1143" t="str">
        <f ca="1"/>
        <v>3rd</v>
      </c>
    </row>
    <row r="1144" spans="2:6" x14ac:dyDescent="0.35">
      <c r="B1144" t="str">
        <f ca="1"/>
        <v>Reynolds, Mr. Harold J</v>
      </c>
      <c r="C1144" t="str">
        <f ca="1"/>
        <v>no</v>
      </c>
      <c r="D1144" t="str">
        <f ca="1"/>
        <v>male</v>
      </c>
      <c r="E1144">
        <f ca="1"/>
        <v>21</v>
      </c>
      <c r="F1144" t="str">
        <f ca="1"/>
        <v>3rd</v>
      </c>
    </row>
    <row r="1145" spans="2:6" x14ac:dyDescent="0.35">
      <c r="B1145" t="str">
        <f ca="1"/>
        <v>Rice, Master. Albert</v>
      </c>
      <c r="C1145" t="str">
        <f ca="1"/>
        <v>no</v>
      </c>
      <c r="D1145" t="str">
        <f ca="1"/>
        <v>male</v>
      </c>
      <c r="E1145">
        <f ca="1"/>
        <v>10</v>
      </c>
      <c r="F1145" t="str">
        <f ca="1"/>
        <v>3rd</v>
      </c>
    </row>
    <row r="1146" spans="2:6" x14ac:dyDescent="0.35">
      <c r="B1146" t="str">
        <f ca="1"/>
        <v>Rice, Master. Arthur</v>
      </c>
      <c r="C1146" t="str">
        <f ca="1"/>
        <v>no</v>
      </c>
      <c r="D1146" t="str">
        <f ca="1"/>
        <v>male</v>
      </c>
      <c r="E1146">
        <f ca="1"/>
        <v>4</v>
      </c>
      <c r="F1146" t="str">
        <f ca="1"/>
        <v>3rd</v>
      </c>
    </row>
    <row r="1147" spans="2:6" x14ac:dyDescent="0.35">
      <c r="B1147" t="str">
        <f ca="1"/>
        <v>Rice, Master. Eric</v>
      </c>
      <c r="C1147" t="str">
        <f ca="1"/>
        <v>no</v>
      </c>
      <c r="D1147" t="str">
        <f ca="1"/>
        <v>male</v>
      </c>
      <c r="E1147">
        <f ca="1"/>
        <v>7</v>
      </c>
      <c r="F1147" t="str">
        <f ca="1"/>
        <v>3rd</v>
      </c>
    </row>
    <row r="1148" spans="2:6" x14ac:dyDescent="0.35">
      <c r="B1148" t="str">
        <f ca="1"/>
        <v>Rice, Master. Eugene</v>
      </c>
      <c r="C1148" t="str">
        <f ca="1"/>
        <v>no</v>
      </c>
      <c r="D1148" t="str">
        <f ca="1"/>
        <v>male</v>
      </c>
      <c r="E1148">
        <f ca="1"/>
        <v>2</v>
      </c>
      <c r="F1148" t="str">
        <f ca="1"/>
        <v>3rd</v>
      </c>
    </row>
    <row r="1149" spans="2:6" x14ac:dyDescent="0.35">
      <c r="B1149" t="str">
        <f ca="1"/>
        <v>Rice, Master. George Hugh</v>
      </c>
      <c r="C1149" t="str">
        <f ca="1"/>
        <v>no</v>
      </c>
      <c r="D1149" t="str">
        <f ca="1"/>
        <v>male</v>
      </c>
      <c r="E1149">
        <f ca="1"/>
        <v>8</v>
      </c>
      <c r="F1149" t="str">
        <f ca="1"/>
        <v>3rd</v>
      </c>
    </row>
    <row r="1150" spans="2:6" x14ac:dyDescent="0.35">
      <c r="B1150" t="str">
        <f ca="1"/>
        <v>Rice, Mrs. William (Margaret No</v>
      </c>
      <c r="C1150" t="str">
        <f ca="1"/>
        <v>no</v>
      </c>
      <c r="D1150" t="str">
        <f ca="1"/>
        <v>female</v>
      </c>
      <c r="E1150">
        <f ca="1"/>
        <v>39</v>
      </c>
      <c r="F1150" t="str">
        <f ca="1"/>
        <v>3rd</v>
      </c>
    </row>
    <row r="1151" spans="2:6" x14ac:dyDescent="0.35">
      <c r="B1151" t="str">
        <f ca="1"/>
        <v>Riihivouri, Miss. Susanna Juhan</v>
      </c>
      <c r="C1151" t="str">
        <f ca="1"/>
        <v>no</v>
      </c>
      <c r="D1151" t="str">
        <f ca="1"/>
        <v>female</v>
      </c>
      <c r="E1151">
        <f ca="1"/>
        <v>22</v>
      </c>
      <c r="F1151" t="str">
        <f ca="1"/>
        <v>3rd</v>
      </c>
    </row>
    <row r="1152" spans="2:6" x14ac:dyDescent="0.35">
      <c r="B1152" t="str">
        <f ca="1"/>
        <v>Rintamaki, Mr. Matti</v>
      </c>
      <c r="C1152" t="str">
        <f ca="1"/>
        <v>no</v>
      </c>
      <c r="D1152" t="str">
        <f ca="1"/>
        <v>male</v>
      </c>
      <c r="E1152">
        <f ca="1"/>
        <v>35</v>
      </c>
      <c r="F1152" t="str">
        <f ca="1"/>
        <v>3rd</v>
      </c>
    </row>
    <row r="1153" spans="2:6" x14ac:dyDescent="0.35">
      <c r="B1153" t="str">
        <f ca="1"/>
        <v>Riordan, Miss. Johanna Hannah</v>
      </c>
      <c r="C1153" t="str">
        <f ca="1"/>
        <v>yes</v>
      </c>
      <c r="D1153" t="str">
        <f ca="1"/>
        <v>female</v>
      </c>
      <c r="E1153" t="e">
        <f ca="1"/>
        <v>#N/A</v>
      </c>
      <c r="F1153" t="str">
        <f ca="1"/>
        <v>3rd</v>
      </c>
    </row>
    <row r="1154" spans="2:6" x14ac:dyDescent="0.35">
      <c r="B1154" t="str">
        <f ca="1"/>
        <v>Risien, Mr. Samuel Beard</v>
      </c>
      <c r="C1154" t="str">
        <f ca="1"/>
        <v>no</v>
      </c>
      <c r="D1154" t="str">
        <f ca="1"/>
        <v>male</v>
      </c>
      <c r="E1154" t="e">
        <f ca="1"/>
        <v>#N/A</v>
      </c>
      <c r="F1154" t="str">
        <f ca="1"/>
        <v>3rd</v>
      </c>
    </row>
    <row r="1155" spans="2:6" x14ac:dyDescent="0.35">
      <c r="B1155" t="str">
        <f ca="1"/>
        <v>Risien, Mrs. Samuel (Emma)</v>
      </c>
      <c r="C1155" t="str">
        <f ca="1"/>
        <v>no</v>
      </c>
      <c r="D1155" t="str">
        <f ca="1"/>
        <v>female</v>
      </c>
      <c r="E1155" t="e">
        <f ca="1"/>
        <v>#N/A</v>
      </c>
      <c r="F1155" t="str">
        <f ca="1"/>
        <v>3rd</v>
      </c>
    </row>
    <row r="1156" spans="2:6" x14ac:dyDescent="0.35">
      <c r="B1156" t="str">
        <f ca="1"/>
        <v>Robins, Mr. Alexander A</v>
      </c>
      <c r="C1156" t="str">
        <f ca="1"/>
        <v>no</v>
      </c>
      <c r="D1156" t="str">
        <f ca="1"/>
        <v>male</v>
      </c>
      <c r="E1156">
        <f ca="1"/>
        <v>50</v>
      </c>
      <c r="F1156" t="str">
        <f ca="1"/>
        <v>3rd</v>
      </c>
    </row>
    <row r="1157" spans="2:6" x14ac:dyDescent="0.35">
      <c r="B1157" t="str">
        <f ca="1"/>
        <v>Robins, Mrs. Alexander A (Grace</v>
      </c>
      <c r="C1157" t="str">
        <f ca="1"/>
        <v>no</v>
      </c>
      <c r="D1157" t="str">
        <f ca="1"/>
        <v>female</v>
      </c>
      <c r="E1157">
        <f ca="1"/>
        <v>47</v>
      </c>
      <c r="F1157" t="str">
        <f ca="1"/>
        <v>3rd</v>
      </c>
    </row>
    <row r="1158" spans="2:6" x14ac:dyDescent="0.35">
      <c r="B1158" t="str">
        <f ca="1"/>
        <v>Rogers, Mr. William John</v>
      </c>
      <c r="C1158" t="str">
        <f ca="1"/>
        <v>no</v>
      </c>
      <c r="D1158" t="str">
        <f ca="1"/>
        <v>male</v>
      </c>
      <c r="E1158" t="e">
        <f ca="1"/>
        <v>#N/A</v>
      </c>
      <c r="F1158" t="str">
        <f ca="1"/>
        <v>3rd</v>
      </c>
    </row>
    <row r="1159" spans="2:6" x14ac:dyDescent="0.35">
      <c r="B1159" t="str">
        <f ca="1"/>
        <v>Rommetvedt, Mr. Knud Paust</v>
      </c>
      <c r="C1159" t="str">
        <f ca="1"/>
        <v>no</v>
      </c>
      <c r="D1159" t="str">
        <f ca="1"/>
        <v>male</v>
      </c>
      <c r="E1159" t="e">
        <f ca="1"/>
        <v>#N/A</v>
      </c>
      <c r="F1159" t="str">
        <f ca="1"/>
        <v>3rd</v>
      </c>
    </row>
    <row r="1160" spans="2:6" x14ac:dyDescent="0.35">
      <c r="B1160" t="str">
        <f ca="1"/>
        <v>Rosblom, Miss. Salli Helena</v>
      </c>
      <c r="C1160" t="str">
        <f ca="1"/>
        <v>no</v>
      </c>
      <c r="D1160" t="str">
        <f ca="1"/>
        <v>female</v>
      </c>
      <c r="E1160">
        <f ca="1"/>
        <v>2</v>
      </c>
      <c r="F1160" t="str">
        <f ca="1"/>
        <v>3rd</v>
      </c>
    </row>
    <row r="1161" spans="2:6" x14ac:dyDescent="0.35">
      <c r="B1161" t="str">
        <f ca="1"/>
        <v>Rosblom, Mr. Viktor Richard</v>
      </c>
      <c r="C1161" t="str">
        <f ca="1"/>
        <v>no</v>
      </c>
      <c r="D1161" t="str">
        <f ca="1"/>
        <v>male</v>
      </c>
      <c r="E1161">
        <f ca="1"/>
        <v>18</v>
      </c>
      <c r="F1161" t="str">
        <f ca="1"/>
        <v>3rd</v>
      </c>
    </row>
    <row r="1162" spans="2:6" x14ac:dyDescent="0.35">
      <c r="B1162" t="str">
        <f ca="1"/>
        <v>Rosblom, Mrs. Viktor (Helena Wi</v>
      </c>
      <c r="C1162" t="str">
        <f ca="1"/>
        <v>no</v>
      </c>
      <c r="D1162" t="str">
        <f ca="1"/>
        <v>female</v>
      </c>
      <c r="E1162">
        <f ca="1"/>
        <v>41</v>
      </c>
      <c r="F1162" t="str">
        <f ca="1"/>
        <v>3rd</v>
      </c>
    </row>
    <row r="1163" spans="2:6" x14ac:dyDescent="0.35">
      <c r="B1163" t="str">
        <f ca="1"/>
        <v>Roth, Miss. Sarah A</v>
      </c>
      <c r="C1163" t="str">
        <f ca="1"/>
        <v>yes</v>
      </c>
      <c r="D1163" t="str">
        <f ca="1"/>
        <v>female</v>
      </c>
      <c r="E1163" t="e">
        <f ca="1"/>
        <v>#N/A</v>
      </c>
      <c r="F1163" t="str">
        <f ca="1"/>
        <v>3rd</v>
      </c>
    </row>
    <row r="1164" spans="2:6" x14ac:dyDescent="0.35">
      <c r="B1164" t="str">
        <f ca="1"/>
        <v>Rouse, Mr. Richard Henry</v>
      </c>
      <c r="C1164" t="str">
        <f ca="1"/>
        <v>no</v>
      </c>
      <c r="D1164" t="str">
        <f ca="1"/>
        <v>male</v>
      </c>
      <c r="E1164">
        <f ca="1"/>
        <v>50</v>
      </c>
      <c r="F1164" t="str">
        <f ca="1"/>
        <v>3rd</v>
      </c>
    </row>
    <row r="1165" spans="2:6" x14ac:dyDescent="0.35">
      <c r="B1165" t="str">
        <f ca="1"/>
        <v>Rush, Mr. Alfred George John</v>
      </c>
      <c r="C1165" t="str">
        <f ca="1"/>
        <v>no</v>
      </c>
      <c r="D1165" t="str">
        <f ca="1"/>
        <v>male</v>
      </c>
      <c r="E1165">
        <f ca="1"/>
        <v>16</v>
      </c>
      <c r="F1165" t="str">
        <f ca="1"/>
        <v>3rd</v>
      </c>
    </row>
    <row r="1166" spans="2:6" x14ac:dyDescent="0.35">
      <c r="B1166" t="str">
        <f ca="1"/>
        <v>Ryan, Mr. Edward</v>
      </c>
      <c r="C1166" t="str">
        <f ca="1"/>
        <v>yes</v>
      </c>
      <c r="D1166" t="str">
        <f ca="1"/>
        <v>male</v>
      </c>
      <c r="E1166" t="e">
        <f ca="1"/>
        <v>#N/A</v>
      </c>
      <c r="F1166" t="str">
        <f ca="1"/>
        <v>3rd</v>
      </c>
    </row>
    <row r="1167" spans="2:6" x14ac:dyDescent="0.35">
      <c r="B1167" t="str">
        <f ca="1"/>
        <v>Ryan, Mr. Patrick</v>
      </c>
      <c r="C1167" t="str">
        <f ca="1"/>
        <v>no</v>
      </c>
      <c r="D1167" t="str">
        <f ca="1"/>
        <v>male</v>
      </c>
      <c r="E1167" t="e">
        <f ca="1"/>
        <v>#N/A</v>
      </c>
      <c r="F1167" t="str">
        <f ca="1"/>
        <v>3rd</v>
      </c>
    </row>
    <row r="1168" spans="2:6" x14ac:dyDescent="0.35">
      <c r="B1168" t="str">
        <f ca="1"/>
        <v>Saad, Mr. Amin</v>
      </c>
      <c r="C1168" t="str">
        <f ca="1"/>
        <v>no</v>
      </c>
      <c r="D1168" t="str">
        <f ca="1"/>
        <v>male</v>
      </c>
      <c r="E1168" t="e">
        <f ca="1"/>
        <v>#N/A</v>
      </c>
      <c r="F1168" t="str">
        <f ca="1"/>
        <v>3rd</v>
      </c>
    </row>
    <row r="1169" spans="2:6" x14ac:dyDescent="0.35">
      <c r="B1169" t="str">
        <f ca="1"/>
        <v>Saad, Mr. Khalil</v>
      </c>
      <c r="C1169" t="str">
        <f ca="1"/>
        <v>no</v>
      </c>
      <c r="D1169" t="str">
        <f ca="1"/>
        <v>male</v>
      </c>
      <c r="E1169">
        <f ca="1"/>
        <v>25</v>
      </c>
      <c r="F1169" t="str">
        <f ca="1"/>
        <v>3rd</v>
      </c>
    </row>
    <row r="1170" spans="2:6" x14ac:dyDescent="0.35">
      <c r="B1170" t="str">
        <f ca="1"/>
        <v>Saade, Mr. Jean Nassr</v>
      </c>
      <c r="C1170" t="str">
        <f ca="1"/>
        <v>no</v>
      </c>
      <c r="D1170" t="str">
        <f ca="1"/>
        <v>male</v>
      </c>
      <c r="E1170" t="e">
        <f ca="1"/>
        <v>#N/A</v>
      </c>
      <c r="F1170" t="str">
        <f ca="1"/>
        <v>3rd</v>
      </c>
    </row>
    <row r="1171" spans="2:6" x14ac:dyDescent="0.35">
      <c r="B1171" t="str">
        <f ca="1"/>
        <v>Sadlier, Mr. Matthew</v>
      </c>
      <c r="C1171" t="str">
        <f ca="1"/>
        <v>no</v>
      </c>
      <c r="D1171" t="str">
        <f ca="1"/>
        <v>male</v>
      </c>
      <c r="E1171" t="e">
        <f ca="1"/>
        <v>#N/A</v>
      </c>
      <c r="F1171" t="str">
        <f ca="1"/>
        <v>3rd</v>
      </c>
    </row>
    <row r="1172" spans="2:6" x14ac:dyDescent="0.35">
      <c r="B1172" t="str">
        <f ca="1"/>
        <v>Sadowitz, Mr. Harry</v>
      </c>
      <c r="C1172" t="str">
        <f ca="1"/>
        <v>no</v>
      </c>
      <c r="D1172" t="str">
        <f ca="1"/>
        <v>male</v>
      </c>
      <c r="E1172" t="e">
        <f ca="1"/>
        <v>#N/A</v>
      </c>
      <c r="F1172" t="str">
        <f ca="1"/>
        <v>3rd</v>
      </c>
    </row>
    <row r="1173" spans="2:6" x14ac:dyDescent="0.35">
      <c r="B1173" t="str">
        <f ca="1"/>
        <v>Saether, Mr. Simon Sivertsen</v>
      </c>
      <c r="C1173" t="str">
        <f ca="1"/>
        <v>no</v>
      </c>
      <c r="D1173" t="str">
        <f ca="1"/>
        <v>male</v>
      </c>
      <c r="E1173">
        <f ca="1"/>
        <v>38.5</v>
      </c>
      <c r="F1173" t="str">
        <f ca="1"/>
        <v>3rd</v>
      </c>
    </row>
    <row r="1174" spans="2:6" x14ac:dyDescent="0.35">
      <c r="B1174" t="str">
        <f ca="1"/>
        <v>Sage, Master. Thomas Henry</v>
      </c>
      <c r="C1174" t="str">
        <f ca="1"/>
        <v>no</v>
      </c>
      <c r="D1174" t="str">
        <f ca="1"/>
        <v>male</v>
      </c>
      <c r="E1174" t="e">
        <f ca="1"/>
        <v>#N/A</v>
      </c>
      <c r="F1174" t="str">
        <f ca="1"/>
        <v>3rd</v>
      </c>
    </row>
    <row r="1175" spans="2:6" x14ac:dyDescent="0.35">
      <c r="B1175" t="str">
        <f ca="1"/>
        <v>Sage, Master. William Henry</v>
      </c>
      <c r="C1175" t="str">
        <f ca="1"/>
        <v>no</v>
      </c>
      <c r="D1175" t="str">
        <f ca="1"/>
        <v>male</v>
      </c>
      <c r="E1175">
        <f ca="1"/>
        <v>14.5</v>
      </c>
      <c r="F1175" t="str">
        <f ca="1"/>
        <v>3rd</v>
      </c>
    </row>
    <row r="1176" spans="2:6" x14ac:dyDescent="0.35">
      <c r="B1176" t="str">
        <f ca="1"/>
        <v>Sage, Miss. Ada</v>
      </c>
      <c r="C1176" t="str">
        <f ca="1"/>
        <v>no</v>
      </c>
      <c r="D1176" t="str">
        <f ca="1"/>
        <v>female</v>
      </c>
      <c r="E1176" t="e">
        <f ca="1"/>
        <v>#N/A</v>
      </c>
      <c r="F1176" t="str">
        <f ca="1"/>
        <v>3rd</v>
      </c>
    </row>
    <row r="1177" spans="2:6" x14ac:dyDescent="0.35">
      <c r="B1177" t="str">
        <f ca="1"/>
        <v>Sage, Miss. Constance Gladys</v>
      </c>
      <c r="C1177" t="str">
        <f ca="1"/>
        <v>no</v>
      </c>
      <c r="D1177" t="str">
        <f ca="1"/>
        <v>female</v>
      </c>
      <c r="E1177" t="e">
        <f ca="1"/>
        <v>#N/A</v>
      </c>
      <c r="F1177" t="str">
        <f ca="1"/>
        <v>3rd</v>
      </c>
    </row>
    <row r="1178" spans="2:6" x14ac:dyDescent="0.35">
      <c r="B1178" t="str">
        <f ca="1"/>
        <v>Sage, Miss. Dorothy Edith Doll</v>
      </c>
      <c r="C1178" t="str">
        <f ca="1"/>
        <v>no</v>
      </c>
      <c r="D1178" t="str">
        <f ca="1"/>
        <v>female</v>
      </c>
      <c r="E1178" t="e">
        <f ca="1"/>
        <v>#N/A</v>
      </c>
      <c r="F1178" t="str">
        <f ca="1"/>
        <v>3rd</v>
      </c>
    </row>
    <row r="1179" spans="2:6" x14ac:dyDescent="0.35">
      <c r="B1179" t="str">
        <f ca="1"/>
        <v>Sage, Miss. Stella Anna</v>
      </c>
      <c r="C1179" t="str">
        <f ca="1"/>
        <v>no</v>
      </c>
      <c r="D1179" t="str">
        <f ca="1"/>
        <v>female</v>
      </c>
      <c r="E1179" t="e">
        <f ca="1"/>
        <v>#N/A</v>
      </c>
      <c r="F1179" t="str">
        <f ca="1"/>
        <v>3rd</v>
      </c>
    </row>
    <row r="1180" spans="2:6" x14ac:dyDescent="0.35">
      <c r="B1180" t="str">
        <f ca="1"/>
        <v>Sage, Mr. Douglas Bullen</v>
      </c>
      <c r="C1180" t="str">
        <f ca="1"/>
        <v>no</v>
      </c>
      <c r="D1180" t="str">
        <f ca="1"/>
        <v>male</v>
      </c>
      <c r="E1180" t="e">
        <f ca="1"/>
        <v>#N/A</v>
      </c>
      <c r="F1180" t="str">
        <f ca="1"/>
        <v>3rd</v>
      </c>
    </row>
    <row r="1181" spans="2:6" x14ac:dyDescent="0.35">
      <c r="B1181" t="str">
        <f ca="1"/>
        <v>Sage, Mr. Frederick</v>
      </c>
      <c r="C1181" t="str">
        <f ca="1"/>
        <v>no</v>
      </c>
      <c r="D1181" t="str">
        <f ca="1"/>
        <v>male</v>
      </c>
      <c r="E1181" t="e">
        <f ca="1"/>
        <v>#N/A</v>
      </c>
      <c r="F1181" t="str">
        <f ca="1"/>
        <v>3rd</v>
      </c>
    </row>
    <row r="1182" spans="2:6" x14ac:dyDescent="0.35">
      <c r="B1182" t="str">
        <f ca="1"/>
        <v>Sage, Mr. George John Jr</v>
      </c>
      <c r="C1182" t="str">
        <f ca="1"/>
        <v>no</v>
      </c>
      <c r="D1182" t="str">
        <f ca="1"/>
        <v>male</v>
      </c>
      <c r="E1182" t="e">
        <f ca="1"/>
        <v>#N/A</v>
      </c>
      <c r="F1182" t="str">
        <f ca="1"/>
        <v>3rd</v>
      </c>
    </row>
    <row r="1183" spans="2:6" x14ac:dyDescent="0.35">
      <c r="B1183" t="str">
        <f ca="1"/>
        <v>Sage, Mr. John George</v>
      </c>
      <c r="C1183" t="str">
        <f ca="1"/>
        <v>no</v>
      </c>
      <c r="D1183" t="str">
        <f ca="1"/>
        <v>male</v>
      </c>
      <c r="E1183" t="e">
        <f ca="1"/>
        <v>#N/A</v>
      </c>
      <c r="F1183" t="str">
        <f ca="1"/>
        <v>3rd</v>
      </c>
    </row>
    <row r="1184" spans="2:6" x14ac:dyDescent="0.35">
      <c r="B1184" t="str">
        <f ca="1"/>
        <v>Sage, Mrs. John (Annie Bullen)</v>
      </c>
      <c r="C1184" t="str">
        <f ca="1"/>
        <v>no</v>
      </c>
      <c r="D1184" t="str">
        <f ca="1"/>
        <v>female</v>
      </c>
      <c r="E1184" t="e">
        <f ca="1"/>
        <v>#N/A</v>
      </c>
      <c r="F1184" t="str">
        <f ca="1"/>
        <v>3rd</v>
      </c>
    </row>
    <row r="1185" spans="2:6" x14ac:dyDescent="0.35">
      <c r="B1185" t="str">
        <f ca="1"/>
        <v>Salander, Mr. Karl Johan</v>
      </c>
      <c r="C1185" t="str">
        <f ca="1"/>
        <v>no</v>
      </c>
      <c r="D1185" t="str">
        <f ca="1"/>
        <v>male</v>
      </c>
      <c r="E1185">
        <f ca="1"/>
        <v>24</v>
      </c>
      <c r="F1185" t="str">
        <f ca="1"/>
        <v>3rd</v>
      </c>
    </row>
    <row r="1186" spans="2:6" x14ac:dyDescent="0.35">
      <c r="B1186" t="str">
        <f ca="1"/>
        <v>Salkjelsvik, Miss. Anna Kristin</v>
      </c>
      <c r="C1186" t="str">
        <f ca="1"/>
        <v>yes</v>
      </c>
      <c r="D1186" t="str">
        <f ca="1"/>
        <v>female</v>
      </c>
      <c r="E1186">
        <f ca="1"/>
        <v>21</v>
      </c>
      <c r="F1186" t="str">
        <f ca="1"/>
        <v>3rd</v>
      </c>
    </row>
    <row r="1187" spans="2:6" x14ac:dyDescent="0.35">
      <c r="B1187" t="str">
        <f ca="1"/>
        <v>Salonen, Mr. Johan Werner</v>
      </c>
      <c r="C1187" t="str">
        <f ca="1"/>
        <v>no</v>
      </c>
      <c r="D1187" t="str">
        <f ca="1"/>
        <v>male</v>
      </c>
      <c r="E1187">
        <f ca="1"/>
        <v>39</v>
      </c>
      <c r="F1187" t="str">
        <f ca="1"/>
        <v>3rd</v>
      </c>
    </row>
    <row r="1188" spans="2:6" x14ac:dyDescent="0.35">
      <c r="B1188" t="str">
        <f ca="1"/>
        <v>Samaan, Mr. Elias</v>
      </c>
      <c r="C1188" t="str">
        <f ca="1"/>
        <v>no</v>
      </c>
      <c r="D1188" t="str">
        <f ca="1"/>
        <v>male</v>
      </c>
      <c r="E1188" t="e">
        <f ca="1"/>
        <v>#N/A</v>
      </c>
      <c r="F1188" t="str">
        <f ca="1"/>
        <v>3rd</v>
      </c>
    </row>
    <row r="1189" spans="2:6" x14ac:dyDescent="0.35">
      <c r="B1189" t="str">
        <f ca="1"/>
        <v>Samaan, Mr. Hanna</v>
      </c>
      <c r="C1189" t="str">
        <f ca="1"/>
        <v>no</v>
      </c>
      <c r="D1189" t="str">
        <f ca="1"/>
        <v>male</v>
      </c>
      <c r="E1189" t="e">
        <f ca="1"/>
        <v>#N/A</v>
      </c>
      <c r="F1189" t="str">
        <f ca="1"/>
        <v>3rd</v>
      </c>
    </row>
    <row r="1190" spans="2:6" x14ac:dyDescent="0.35">
      <c r="B1190" t="str">
        <f ca="1"/>
        <v>Samaan, Mr. Youssef</v>
      </c>
      <c r="C1190" t="str">
        <f ca="1"/>
        <v>no</v>
      </c>
      <c r="D1190" t="str">
        <f ca="1"/>
        <v>male</v>
      </c>
      <c r="E1190" t="e">
        <f ca="1"/>
        <v>#N/A</v>
      </c>
      <c r="F1190" t="str">
        <f ca="1"/>
        <v>3rd</v>
      </c>
    </row>
    <row r="1191" spans="2:6" x14ac:dyDescent="0.35">
      <c r="B1191" t="str">
        <f ca="1"/>
        <v>Sandstrom, Miss. Beatrice Irene</v>
      </c>
      <c r="C1191" t="str">
        <f ca="1"/>
        <v>yes</v>
      </c>
      <c r="D1191" t="str">
        <f ca="1"/>
        <v>female</v>
      </c>
      <c r="E1191">
        <f ca="1"/>
        <v>1</v>
      </c>
      <c r="F1191" t="str">
        <f ca="1"/>
        <v>3rd</v>
      </c>
    </row>
    <row r="1192" spans="2:6" x14ac:dyDescent="0.35">
      <c r="B1192" t="str">
        <f ca="1"/>
        <v>Sandstrom, Mrs. Hjalmar (Agnes</v>
      </c>
      <c r="C1192" t="str">
        <f ca="1"/>
        <v>yes</v>
      </c>
      <c r="D1192" t="str">
        <f ca="1"/>
        <v>female</v>
      </c>
      <c r="E1192">
        <f ca="1"/>
        <v>24</v>
      </c>
      <c r="F1192" t="str">
        <f ca="1"/>
        <v>3rd</v>
      </c>
    </row>
    <row r="1193" spans="2:6" x14ac:dyDescent="0.35">
      <c r="B1193" t="str">
        <f ca="1"/>
        <v>Sandstrom, Miss. Marguerite Rut</v>
      </c>
      <c r="C1193" t="str">
        <f ca="1"/>
        <v>yes</v>
      </c>
      <c r="D1193" t="str">
        <f ca="1"/>
        <v>female</v>
      </c>
      <c r="E1193">
        <f ca="1"/>
        <v>4</v>
      </c>
      <c r="F1193" t="str">
        <f ca="1"/>
        <v>3rd</v>
      </c>
    </row>
    <row r="1194" spans="2:6" x14ac:dyDescent="0.35">
      <c r="B1194" t="str">
        <f ca="1"/>
        <v>Sap, Mr. Julius</v>
      </c>
      <c r="C1194" t="str">
        <f ca="1"/>
        <v>yes</v>
      </c>
      <c r="D1194" t="str">
        <f ca="1"/>
        <v>male</v>
      </c>
      <c r="E1194">
        <f ca="1"/>
        <v>25</v>
      </c>
      <c r="F1194" t="str">
        <f ca="1"/>
        <v>3rd</v>
      </c>
    </row>
    <row r="1195" spans="2:6" x14ac:dyDescent="0.35">
      <c r="B1195" t="str">
        <f ca="1"/>
        <v>Saundercock, Mr. William Henry</v>
      </c>
      <c r="C1195" t="str">
        <f ca="1"/>
        <v>no</v>
      </c>
      <c r="D1195" t="str">
        <f ca="1"/>
        <v>male</v>
      </c>
      <c r="E1195">
        <f ca="1"/>
        <v>20</v>
      </c>
      <c r="F1195" t="str">
        <f ca="1"/>
        <v>3rd</v>
      </c>
    </row>
    <row r="1196" spans="2:6" x14ac:dyDescent="0.35">
      <c r="B1196" t="str">
        <f ca="1"/>
        <v>Sawyer, Mr. Frederick Charles</v>
      </c>
      <c r="C1196" t="str">
        <f ca="1"/>
        <v>no</v>
      </c>
      <c r="D1196" t="str">
        <f ca="1"/>
        <v>male</v>
      </c>
      <c r="E1196">
        <f ca="1"/>
        <v>24.5</v>
      </c>
      <c r="F1196" t="str">
        <f ca="1"/>
        <v>3rd</v>
      </c>
    </row>
    <row r="1197" spans="2:6" x14ac:dyDescent="0.35">
      <c r="B1197" t="str">
        <f ca="1"/>
        <v>Scanlan, Mr. James</v>
      </c>
      <c r="C1197" t="str">
        <f ca="1"/>
        <v>no</v>
      </c>
      <c r="D1197" t="str">
        <f ca="1"/>
        <v>male</v>
      </c>
      <c r="E1197" t="e">
        <f ca="1"/>
        <v>#N/A</v>
      </c>
      <c r="F1197" t="str">
        <f ca="1"/>
        <v>3rd</v>
      </c>
    </row>
    <row r="1198" spans="2:6" x14ac:dyDescent="0.35">
      <c r="B1198" t="str">
        <f ca="1"/>
        <v>Sdycoff, Mr. Todor</v>
      </c>
      <c r="C1198" t="str">
        <f ca="1"/>
        <v>no</v>
      </c>
      <c r="D1198" t="str">
        <f ca="1"/>
        <v>male</v>
      </c>
      <c r="E1198" t="e">
        <f ca="1"/>
        <v>#N/A</v>
      </c>
      <c r="F1198" t="str">
        <f ca="1"/>
        <v>3rd</v>
      </c>
    </row>
    <row r="1199" spans="2:6" x14ac:dyDescent="0.35">
      <c r="B1199" t="str">
        <f ca="1"/>
        <v>Shaughnessy, Mr. Patrick</v>
      </c>
      <c r="C1199" t="str">
        <f ca="1"/>
        <v>no</v>
      </c>
      <c r="D1199" t="str">
        <f ca="1"/>
        <v>male</v>
      </c>
      <c r="E1199" t="e">
        <f ca="1"/>
        <v>#N/A</v>
      </c>
      <c r="F1199" t="str">
        <f ca="1"/>
        <v>3rd</v>
      </c>
    </row>
    <row r="1200" spans="2:6" x14ac:dyDescent="0.35">
      <c r="B1200" t="str">
        <f ca="1"/>
        <v>Sheerlinck, Mr. Jan Baptist</v>
      </c>
      <c r="C1200" t="str">
        <f ca="1"/>
        <v>yes</v>
      </c>
      <c r="D1200" t="str">
        <f ca="1"/>
        <v>male</v>
      </c>
      <c r="E1200">
        <f ca="1"/>
        <v>29</v>
      </c>
      <c r="F1200" t="str">
        <f ca="1"/>
        <v>3rd</v>
      </c>
    </row>
    <row r="1201" spans="2:6" x14ac:dyDescent="0.35">
      <c r="B1201" t="str">
        <f ca="1"/>
        <v>Shellard, Mr. Frederick William</v>
      </c>
      <c r="C1201" t="str">
        <f ca="1"/>
        <v>no</v>
      </c>
      <c r="D1201" t="str">
        <f ca="1"/>
        <v>male</v>
      </c>
      <c r="E1201" t="e">
        <f ca="1"/>
        <v>#N/A</v>
      </c>
      <c r="F1201" t="str">
        <f ca="1"/>
        <v>3rd</v>
      </c>
    </row>
    <row r="1202" spans="2:6" x14ac:dyDescent="0.35">
      <c r="B1202" t="str">
        <f ca="1"/>
        <v>Shine, Miss. Ellen Natalia</v>
      </c>
      <c r="C1202" t="str">
        <f ca="1"/>
        <v>yes</v>
      </c>
      <c r="D1202" t="str">
        <f ca="1"/>
        <v>female</v>
      </c>
      <c r="E1202" t="e">
        <f ca="1"/>
        <v>#N/A</v>
      </c>
      <c r="F1202" t="str">
        <f ca="1"/>
        <v>3rd</v>
      </c>
    </row>
    <row r="1203" spans="2:6" x14ac:dyDescent="0.35">
      <c r="B1203" t="str">
        <f ca="1"/>
        <v>Shorney, Mr. Charles Joseph</v>
      </c>
      <c r="C1203" t="str">
        <f ca="1"/>
        <v>no</v>
      </c>
      <c r="D1203" t="str">
        <f ca="1"/>
        <v>male</v>
      </c>
      <c r="E1203" t="e">
        <f ca="1"/>
        <v>#N/A</v>
      </c>
      <c r="F1203" t="str">
        <f ca="1"/>
        <v>3rd</v>
      </c>
    </row>
    <row r="1204" spans="2:6" x14ac:dyDescent="0.35">
      <c r="B1204" t="str">
        <f ca="1"/>
        <v>Simmons, Mr. John</v>
      </c>
      <c r="C1204" t="str">
        <f ca="1"/>
        <v>no</v>
      </c>
      <c r="D1204" t="str">
        <f ca="1"/>
        <v>male</v>
      </c>
      <c r="E1204" t="e">
        <f ca="1"/>
        <v>#N/A</v>
      </c>
      <c r="F1204" t="str">
        <f ca="1"/>
        <v>3rd</v>
      </c>
    </row>
    <row r="1205" spans="2:6" x14ac:dyDescent="0.35">
      <c r="B1205" t="str">
        <f ca="1"/>
        <v>Sirayanian, Mr. Orsen</v>
      </c>
      <c r="C1205" t="str">
        <f ca="1"/>
        <v>no</v>
      </c>
      <c r="D1205" t="str">
        <f ca="1"/>
        <v>male</v>
      </c>
      <c r="E1205">
        <f ca="1"/>
        <v>22</v>
      </c>
      <c r="F1205" t="str">
        <f ca="1"/>
        <v>3rd</v>
      </c>
    </row>
    <row r="1206" spans="2:6" x14ac:dyDescent="0.35">
      <c r="B1206" t="str">
        <f ca="1"/>
        <v>Sirota, Mr. Maurice</v>
      </c>
      <c r="C1206" t="str">
        <f ca="1"/>
        <v>no</v>
      </c>
      <c r="D1206" t="str">
        <f ca="1"/>
        <v>male</v>
      </c>
      <c r="E1206" t="e">
        <f ca="1"/>
        <v>#N/A</v>
      </c>
      <c r="F1206" t="str">
        <f ca="1"/>
        <v>3rd</v>
      </c>
    </row>
    <row r="1207" spans="2:6" x14ac:dyDescent="0.35">
      <c r="B1207" t="str">
        <f ca="1"/>
        <v>Sivic, Mr. Husein</v>
      </c>
      <c r="C1207" t="str">
        <f ca="1"/>
        <v>no</v>
      </c>
      <c r="D1207" t="str">
        <f ca="1"/>
        <v>male</v>
      </c>
      <c r="E1207">
        <f ca="1"/>
        <v>40</v>
      </c>
      <c r="F1207" t="str">
        <f ca="1"/>
        <v>3rd</v>
      </c>
    </row>
    <row r="1208" spans="2:6" x14ac:dyDescent="0.35">
      <c r="B1208" t="str">
        <f ca="1"/>
        <v>Sivola, Mr. Antti Wilhelm</v>
      </c>
      <c r="C1208" t="str">
        <f ca="1"/>
        <v>no</v>
      </c>
      <c r="D1208" t="str">
        <f ca="1"/>
        <v>male</v>
      </c>
      <c r="E1208">
        <f ca="1"/>
        <v>21</v>
      </c>
      <c r="F1208" t="str">
        <f ca="1"/>
        <v>3rd</v>
      </c>
    </row>
    <row r="1209" spans="2:6" x14ac:dyDescent="0.35">
      <c r="B1209" t="str">
        <f ca="1"/>
        <v>Sjoblom, Miss. Anna Sofia</v>
      </c>
      <c r="C1209" t="str">
        <f ca="1"/>
        <v>yes</v>
      </c>
      <c r="D1209" t="str">
        <f ca="1"/>
        <v>female</v>
      </c>
      <c r="E1209">
        <f ca="1"/>
        <v>18</v>
      </c>
      <c r="F1209" t="str">
        <f ca="1"/>
        <v>3rd</v>
      </c>
    </row>
    <row r="1210" spans="2:6" x14ac:dyDescent="0.35">
      <c r="B1210" t="str">
        <f ca="1"/>
        <v>Skoog, Master. Harald</v>
      </c>
      <c r="C1210" t="str">
        <f ca="1"/>
        <v>no</v>
      </c>
      <c r="D1210" t="str">
        <f ca="1"/>
        <v>male</v>
      </c>
      <c r="E1210">
        <f ca="1"/>
        <v>4</v>
      </c>
      <c r="F1210" t="str">
        <f ca="1"/>
        <v>3rd</v>
      </c>
    </row>
    <row r="1211" spans="2:6" x14ac:dyDescent="0.35">
      <c r="B1211" t="str">
        <f ca="1"/>
        <v>Skoog, Master. Karl Thorsten</v>
      </c>
      <c r="C1211" t="str">
        <f ca="1"/>
        <v>no</v>
      </c>
      <c r="D1211" t="str">
        <f ca="1"/>
        <v>male</v>
      </c>
      <c r="E1211">
        <f ca="1"/>
        <v>10</v>
      </c>
      <c r="F1211" t="str">
        <f ca="1"/>
        <v>3rd</v>
      </c>
    </row>
    <row r="1212" spans="2:6" x14ac:dyDescent="0.35">
      <c r="B1212" t="str">
        <f ca="1"/>
        <v>Skoog, Miss. Mabel</v>
      </c>
      <c r="C1212" t="str">
        <f ca="1"/>
        <v>no</v>
      </c>
      <c r="D1212" t="str">
        <f ca="1"/>
        <v>female</v>
      </c>
      <c r="E1212">
        <f ca="1"/>
        <v>9</v>
      </c>
      <c r="F1212" t="str">
        <f ca="1"/>
        <v>3rd</v>
      </c>
    </row>
    <row r="1213" spans="2:6" x14ac:dyDescent="0.35">
      <c r="B1213" t="str">
        <f ca="1"/>
        <v>Skoog, Miss. Margit Elizabeth</v>
      </c>
      <c r="C1213" t="str">
        <f ca="1"/>
        <v>no</v>
      </c>
      <c r="D1213" t="str">
        <f ca="1"/>
        <v>female</v>
      </c>
      <c r="E1213">
        <f ca="1"/>
        <v>2</v>
      </c>
      <c r="F1213" t="str">
        <f ca="1"/>
        <v>3rd</v>
      </c>
    </row>
    <row r="1214" spans="2:6" x14ac:dyDescent="0.35">
      <c r="B1214" t="str">
        <f ca="1"/>
        <v>Skoog, Mr. Wilhelm</v>
      </c>
      <c r="C1214" t="str">
        <f ca="1"/>
        <v>no</v>
      </c>
      <c r="D1214" t="str">
        <f ca="1"/>
        <v>male</v>
      </c>
      <c r="E1214">
        <f ca="1"/>
        <v>40</v>
      </c>
      <c r="F1214" t="str">
        <f ca="1"/>
        <v>3rd</v>
      </c>
    </row>
    <row r="1215" spans="2:6" x14ac:dyDescent="0.35">
      <c r="B1215" t="str">
        <f ca="1"/>
        <v>Skoog, Mrs. William (Anna Bernh</v>
      </c>
      <c r="C1215" t="str">
        <f ca="1"/>
        <v>no</v>
      </c>
      <c r="D1215" t="str">
        <f ca="1"/>
        <v>female</v>
      </c>
      <c r="E1215">
        <f ca="1"/>
        <v>45</v>
      </c>
      <c r="F1215" t="str">
        <f ca="1"/>
        <v>3rd</v>
      </c>
    </row>
    <row r="1216" spans="2:6" x14ac:dyDescent="0.35">
      <c r="B1216" t="str">
        <f ca="1"/>
        <v>Slabenoff, Mr. Petco</v>
      </c>
      <c r="C1216" t="str">
        <f ca="1"/>
        <v>no</v>
      </c>
      <c r="D1216" t="str">
        <f ca="1"/>
        <v>male</v>
      </c>
      <c r="E1216" t="e">
        <f ca="1"/>
        <v>#N/A</v>
      </c>
      <c r="F1216" t="str">
        <f ca="1"/>
        <v>3rd</v>
      </c>
    </row>
    <row r="1217" spans="2:6" x14ac:dyDescent="0.35">
      <c r="B1217" t="str">
        <f ca="1"/>
        <v>Slocovski, Mr. Selman Francis</v>
      </c>
      <c r="C1217" t="str">
        <f ca="1"/>
        <v>no</v>
      </c>
      <c r="D1217" t="str">
        <f ca="1"/>
        <v>male</v>
      </c>
      <c r="E1217" t="e">
        <f ca="1"/>
        <v>#N/A</v>
      </c>
      <c r="F1217" t="str">
        <f ca="1"/>
        <v>3rd</v>
      </c>
    </row>
    <row r="1218" spans="2:6" x14ac:dyDescent="0.35">
      <c r="B1218" t="str">
        <f ca="1"/>
        <v>Smiljanic, Mr. Mile</v>
      </c>
      <c r="C1218" t="str">
        <f ca="1"/>
        <v>no</v>
      </c>
      <c r="D1218" t="str">
        <f ca="1"/>
        <v>male</v>
      </c>
      <c r="E1218" t="e">
        <f ca="1"/>
        <v>#N/A</v>
      </c>
      <c r="F1218" t="str">
        <f ca="1"/>
        <v>3rd</v>
      </c>
    </row>
    <row r="1219" spans="2:6" x14ac:dyDescent="0.35">
      <c r="B1219" t="str">
        <f ca="1"/>
        <v>Smith, Mr. Thomas</v>
      </c>
      <c r="C1219" t="str">
        <f ca="1"/>
        <v>no</v>
      </c>
      <c r="D1219" t="str">
        <f ca="1"/>
        <v>male</v>
      </c>
      <c r="E1219" t="e">
        <f ca="1"/>
        <v>#N/A</v>
      </c>
      <c r="F1219" t="str">
        <f ca="1"/>
        <v>3rd</v>
      </c>
    </row>
    <row r="1220" spans="2:6" x14ac:dyDescent="0.35">
      <c r="B1220" t="str">
        <f ca="1"/>
        <v>Smyth, Miss. Julia</v>
      </c>
      <c r="C1220" t="str">
        <f ca="1"/>
        <v>yes</v>
      </c>
      <c r="D1220" t="str">
        <f ca="1"/>
        <v>female</v>
      </c>
      <c r="E1220" t="e">
        <f ca="1"/>
        <v>#N/A</v>
      </c>
      <c r="F1220" t="str">
        <f ca="1"/>
        <v>3rd</v>
      </c>
    </row>
    <row r="1221" spans="2:6" x14ac:dyDescent="0.35">
      <c r="B1221" t="str">
        <f ca="1"/>
        <v>Soholt, Mr. Peter Andreas Lauri</v>
      </c>
      <c r="C1221" t="str">
        <f ca="1"/>
        <v>no</v>
      </c>
      <c r="D1221" t="str">
        <f ca="1"/>
        <v>male</v>
      </c>
      <c r="E1221">
        <f ca="1"/>
        <v>19</v>
      </c>
      <c r="F1221" t="str">
        <f ca="1"/>
        <v>3rd</v>
      </c>
    </row>
    <row r="1222" spans="2:6" x14ac:dyDescent="0.35">
      <c r="B1222" t="str">
        <f ca="1"/>
        <v>Somerton, Mr. Francis William</v>
      </c>
      <c r="C1222" t="str">
        <f ca="1"/>
        <v>no</v>
      </c>
      <c r="D1222" t="str">
        <f ca="1"/>
        <v>male</v>
      </c>
      <c r="E1222">
        <f ca="1"/>
        <v>30</v>
      </c>
      <c r="F1222" t="str">
        <f ca="1"/>
        <v>3rd</v>
      </c>
    </row>
    <row r="1223" spans="2:6" x14ac:dyDescent="0.35">
      <c r="B1223" t="str">
        <f ca="1"/>
        <v>Spector, Mr. Woolf</v>
      </c>
      <c r="C1223" t="str">
        <f ca="1"/>
        <v>no</v>
      </c>
      <c r="D1223" t="str">
        <f ca="1"/>
        <v>male</v>
      </c>
      <c r="E1223" t="e">
        <f ca="1"/>
        <v>#N/A</v>
      </c>
      <c r="F1223" t="str">
        <f ca="1"/>
        <v>3rd</v>
      </c>
    </row>
    <row r="1224" spans="2:6" x14ac:dyDescent="0.35">
      <c r="B1224" t="str">
        <f ca="1"/>
        <v>Spinner, Mr. Henry John</v>
      </c>
      <c r="C1224" t="str">
        <f ca="1"/>
        <v>no</v>
      </c>
      <c r="D1224" t="str">
        <f ca="1"/>
        <v>male</v>
      </c>
      <c r="E1224">
        <f ca="1"/>
        <v>32</v>
      </c>
      <c r="F1224" t="str">
        <f ca="1"/>
        <v>3rd</v>
      </c>
    </row>
    <row r="1225" spans="2:6" x14ac:dyDescent="0.35">
      <c r="B1225" t="str">
        <f ca="1"/>
        <v>Staneff, Mr. Ivan</v>
      </c>
      <c r="C1225" t="str">
        <f ca="1"/>
        <v>no</v>
      </c>
      <c r="D1225" t="str">
        <f ca="1"/>
        <v>male</v>
      </c>
      <c r="E1225" t="e">
        <f ca="1"/>
        <v>#N/A</v>
      </c>
      <c r="F1225" t="str">
        <f ca="1"/>
        <v>3rd</v>
      </c>
    </row>
    <row r="1226" spans="2:6" x14ac:dyDescent="0.35">
      <c r="B1226" t="str">
        <f ca="1"/>
        <v>Stankovic, Mr. Ivan</v>
      </c>
      <c r="C1226" t="str">
        <f ca="1"/>
        <v>no</v>
      </c>
      <c r="D1226" t="str">
        <f ca="1"/>
        <v>male</v>
      </c>
      <c r="E1226">
        <f ca="1"/>
        <v>33</v>
      </c>
      <c r="F1226" t="str">
        <f ca="1"/>
        <v>3rd</v>
      </c>
    </row>
    <row r="1227" spans="2:6" x14ac:dyDescent="0.35">
      <c r="B1227" t="str">
        <f ca="1"/>
        <v>Stanley, Miss. Amy Zillah Elsie</v>
      </c>
      <c r="C1227" t="str">
        <f ca="1"/>
        <v>yes</v>
      </c>
      <c r="D1227" t="str">
        <f ca="1"/>
        <v>female</v>
      </c>
      <c r="E1227">
        <f ca="1"/>
        <v>23</v>
      </c>
      <c r="F1227" t="str">
        <f ca="1"/>
        <v>3rd</v>
      </c>
    </row>
    <row r="1228" spans="2:6" x14ac:dyDescent="0.35">
      <c r="B1228" t="str">
        <f ca="1"/>
        <v>Stanley, Mr. Edward Roland</v>
      </c>
      <c r="C1228" t="str">
        <f ca="1"/>
        <v>no</v>
      </c>
      <c r="D1228" t="str">
        <f ca="1"/>
        <v>male</v>
      </c>
      <c r="E1228">
        <f ca="1"/>
        <v>21</v>
      </c>
      <c r="F1228" t="str">
        <f ca="1"/>
        <v>3rd</v>
      </c>
    </row>
    <row r="1229" spans="2:6" x14ac:dyDescent="0.35">
      <c r="B1229" t="str">
        <f ca="1"/>
        <v>Storey, Mr. Thomas</v>
      </c>
      <c r="C1229" t="str">
        <f ca="1"/>
        <v>no</v>
      </c>
      <c r="D1229" t="str">
        <f ca="1"/>
        <v>male</v>
      </c>
      <c r="E1229">
        <f ca="1"/>
        <v>60.5</v>
      </c>
      <c r="F1229" t="str">
        <f ca="1"/>
        <v>3rd</v>
      </c>
    </row>
    <row r="1230" spans="2:6" x14ac:dyDescent="0.35">
      <c r="B1230" t="str">
        <f ca="1"/>
        <v>Stoytcheff, Mr. Ilia</v>
      </c>
      <c r="C1230" t="str">
        <f ca="1"/>
        <v>no</v>
      </c>
      <c r="D1230" t="str">
        <f ca="1"/>
        <v>male</v>
      </c>
      <c r="E1230">
        <f ca="1"/>
        <v>19</v>
      </c>
      <c r="F1230" t="str">
        <f ca="1"/>
        <v>3rd</v>
      </c>
    </row>
    <row r="1231" spans="2:6" x14ac:dyDescent="0.35">
      <c r="B1231" t="str">
        <f ca="1"/>
        <v>Strandberg, Miss. Ida Sofia</v>
      </c>
      <c r="C1231" t="str">
        <f ca="1"/>
        <v>no</v>
      </c>
      <c r="D1231" t="str">
        <f ca="1"/>
        <v>female</v>
      </c>
      <c r="E1231">
        <f ca="1"/>
        <v>22</v>
      </c>
      <c r="F1231" t="str">
        <f ca="1"/>
        <v>3rd</v>
      </c>
    </row>
    <row r="1232" spans="2:6" x14ac:dyDescent="0.35">
      <c r="B1232" t="str">
        <f ca="1"/>
        <v>Stranden, Mr. Juho</v>
      </c>
      <c r="C1232" t="str">
        <f ca="1"/>
        <v>yes</v>
      </c>
      <c r="D1232" t="str">
        <f ca="1"/>
        <v>male</v>
      </c>
      <c r="E1232">
        <f ca="1"/>
        <v>31</v>
      </c>
      <c r="F1232" t="str">
        <f ca="1"/>
        <v>3rd</v>
      </c>
    </row>
    <row r="1233" spans="2:6" x14ac:dyDescent="0.35">
      <c r="B1233" t="str">
        <f ca="1"/>
        <v>Strilic, Mr. Ivan</v>
      </c>
      <c r="C1233" t="str">
        <f ca="1"/>
        <v>no</v>
      </c>
      <c r="D1233" t="str">
        <f ca="1"/>
        <v>male</v>
      </c>
      <c r="E1233">
        <f ca="1"/>
        <v>27</v>
      </c>
      <c r="F1233" t="str">
        <f ca="1"/>
        <v>3rd</v>
      </c>
    </row>
    <row r="1234" spans="2:6" x14ac:dyDescent="0.35">
      <c r="B1234" t="str">
        <f ca="1"/>
        <v>Strom, Miss. Telma Matilda</v>
      </c>
      <c r="C1234" t="str">
        <f ca="1"/>
        <v>no</v>
      </c>
      <c r="D1234" t="str">
        <f ca="1"/>
        <v>female</v>
      </c>
      <c r="E1234">
        <f ca="1"/>
        <v>2</v>
      </c>
      <c r="F1234" t="str">
        <f ca="1"/>
        <v>3rd</v>
      </c>
    </row>
    <row r="1235" spans="2:6" x14ac:dyDescent="0.35">
      <c r="B1235" t="str">
        <f ca="1"/>
        <v>Strom, Mrs. Wilhelm (Elna Matil</v>
      </c>
      <c r="C1235" t="str">
        <f ca="1"/>
        <v>no</v>
      </c>
      <c r="D1235" t="str">
        <f ca="1"/>
        <v>female</v>
      </c>
      <c r="E1235">
        <f ca="1"/>
        <v>29</v>
      </c>
      <c r="F1235" t="str">
        <f ca="1"/>
        <v>3rd</v>
      </c>
    </row>
    <row r="1236" spans="2:6" x14ac:dyDescent="0.35">
      <c r="B1236" t="str">
        <f ca="1"/>
        <v>Sunderland, Mr. Victor Francis</v>
      </c>
      <c r="C1236" t="str">
        <f ca="1"/>
        <v>yes</v>
      </c>
      <c r="D1236" t="str">
        <f ca="1"/>
        <v>male</v>
      </c>
      <c r="E1236">
        <f ca="1"/>
        <v>16</v>
      </c>
      <c r="F1236" t="str">
        <f ca="1"/>
        <v>3rd</v>
      </c>
    </row>
    <row r="1237" spans="2:6" x14ac:dyDescent="0.35">
      <c r="B1237" t="str">
        <f ca="1"/>
        <v>Sundman, Mr. Johan Julian</v>
      </c>
      <c r="C1237" t="str">
        <f ca="1"/>
        <v>yes</v>
      </c>
      <c r="D1237" t="str">
        <f ca="1"/>
        <v>male</v>
      </c>
      <c r="E1237">
        <f ca="1"/>
        <v>44</v>
      </c>
      <c r="F1237" t="str">
        <f ca="1"/>
        <v>3rd</v>
      </c>
    </row>
    <row r="1238" spans="2:6" x14ac:dyDescent="0.35">
      <c r="B1238" t="str">
        <f ca="1"/>
        <v>Sutehall, Mr. Henry Jr</v>
      </c>
      <c r="C1238" t="str">
        <f ca="1"/>
        <v>no</v>
      </c>
      <c r="D1238" t="str">
        <f ca="1"/>
        <v>male</v>
      </c>
      <c r="E1238">
        <f ca="1"/>
        <v>25</v>
      </c>
      <c r="F1238" t="str">
        <f ca="1"/>
        <v>3rd</v>
      </c>
    </row>
    <row r="1239" spans="2:6" x14ac:dyDescent="0.35">
      <c r="B1239" t="str">
        <f ca="1"/>
        <v>Svensson, Mr. Johan</v>
      </c>
      <c r="C1239" t="str">
        <f ca="1"/>
        <v>no</v>
      </c>
      <c r="D1239" t="str">
        <f ca="1"/>
        <v>male</v>
      </c>
      <c r="E1239">
        <f ca="1"/>
        <v>74</v>
      </c>
      <c r="F1239" t="str">
        <f ca="1"/>
        <v>3rd</v>
      </c>
    </row>
    <row r="1240" spans="2:6" x14ac:dyDescent="0.35">
      <c r="B1240" t="str">
        <f ca="1"/>
        <v>Svensson, Mr. Johan Cervin</v>
      </c>
      <c r="C1240" t="str">
        <f ca="1"/>
        <v>yes</v>
      </c>
      <c r="D1240" t="str">
        <f ca="1"/>
        <v>male</v>
      </c>
      <c r="E1240">
        <f ca="1"/>
        <v>14</v>
      </c>
      <c r="F1240" t="str">
        <f ca="1"/>
        <v>3rd</v>
      </c>
    </row>
    <row r="1241" spans="2:6" x14ac:dyDescent="0.35">
      <c r="B1241" t="str">
        <f ca="1"/>
        <v>Svensson, Mr. Olof</v>
      </c>
      <c r="C1241" t="str">
        <f ca="1"/>
        <v>no</v>
      </c>
      <c r="D1241" t="str">
        <f ca="1"/>
        <v>male</v>
      </c>
      <c r="E1241">
        <f ca="1"/>
        <v>24</v>
      </c>
      <c r="F1241" t="str">
        <f ca="1"/>
        <v>3rd</v>
      </c>
    </row>
    <row r="1242" spans="2:6" x14ac:dyDescent="0.35">
      <c r="B1242" t="str">
        <f ca="1"/>
        <v>Tenglin, Mr. Gunnar Isidor</v>
      </c>
      <c r="C1242" t="str">
        <f ca="1"/>
        <v>yes</v>
      </c>
      <c r="D1242" t="str">
        <f ca="1"/>
        <v>male</v>
      </c>
      <c r="E1242">
        <f ca="1"/>
        <v>25</v>
      </c>
      <c r="F1242" t="str">
        <f ca="1"/>
        <v>3rd</v>
      </c>
    </row>
    <row r="1243" spans="2:6" x14ac:dyDescent="0.35">
      <c r="B1243" t="str">
        <f ca="1"/>
        <v>Theobald, Mr. Thomas Leonard</v>
      </c>
      <c r="C1243" t="str">
        <f ca="1"/>
        <v>no</v>
      </c>
      <c r="D1243" t="str">
        <f ca="1"/>
        <v>male</v>
      </c>
      <c r="E1243">
        <f ca="1"/>
        <v>34</v>
      </c>
      <c r="F1243" t="str">
        <f ca="1"/>
        <v>3rd</v>
      </c>
    </row>
    <row r="1244" spans="2:6" x14ac:dyDescent="0.35">
      <c r="B1244" t="str">
        <f ca="1"/>
        <v>Thomas, Master. Assad Alexander</v>
      </c>
      <c r="C1244" t="str">
        <f ca="1"/>
        <v>yes</v>
      </c>
      <c r="D1244" t="str">
        <f ca="1"/>
        <v>male</v>
      </c>
      <c r="E1244">
        <f ca="1"/>
        <v>0.41670000600000001</v>
      </c>
      <c r="F1244" t="str">
        <f ca="1"/>
        <v>3rd</v>
      </c>
    </row>
    <row r="1245" spans="2:6" x14ac:dyDescent="0.35">
      <c r="B1245" t="str">
        <f ca="1"/>
        <v>Thomas, Mr. Charles P</v>
      </c>
      <c r="C1245" t="str">
        <f ca="1"/>
        <v>no</v>
      </c>
      <c r="D1245" t="str">
        <f ca="1"/>
        <v>male</v>
      </c>
      <c r="E1245" t="e">
        <f ca="1"/>
        <v>#N/A</v>
      </c>
      <c r="F1245" t="str">
        <f ca="1"/>
        <v>3rd</v>
      </c>
    </row>
    <row r="1246" spans="2:6" x14ac:dyDescent="0.35">
      <c r="B1246" t="str">
        <f ca="1"/>
        <v>Thomas, Mr. John</v>
      </c>
      <c r="C1246" t="str">
        <f ca="1"/>
        <v>no</v>
      </c>
      <c r="D1246" t="str">
        <f ca="1"/>
        <v>male</v>
      </c>
      <c r="E1246" t="e">
        <f ca="1"/>
        <v>#N/A</v>
      </c>
      <c r="F1246" t="str">
        <f ca="1"/>
        <v>3rd</v>
      </c>
    </row>
    <row r="1247" spans="2:6" x14ac:dyDescent="0.35">
      <c r="B1247" t="str">
        <f ca="1"/>
        <v>Thomas, Mr. Tannous</v>
      </c>
      <c r="C1247" t="str">
        <f ca="1"/>
        <v>no</v>
      </c>
      <c r="D1247" t="str">
        <f ca="1"/>
        <v>male</v>
      </c>
      <c r="E1247" t="e">
        <f ca="1"/>
        <v>#N/A</v>
      </c>
      <c r="F1247" t="str">
        <f ca="1"/>
        <v>3rd</v>
      </c>
    </row>
    <row r="1248" spans="2:6" x14ac:dyDescent="0.35">
      <c r="B1248" t="str">
        <f ca="1"/>
        <v>Thomas, Mrs. Alexander (Thamine</v>
      </c>
      <c r="C1248" t="str">
        <f ca="1"/>
        <v>yes</v>
      </c>
      <c r="D1248" t="str">
        <f ca="1"/>
        <v>female</v>
      </c>
      <c r="E1248">
        <f ca="1"/>
        <v>16</v>
      </c>
      <c r="F1248" t="str">
        <f ca="1"/>
        <v>3rd</v>
      </c>
    </row>
    <row r="1249" spans="2:6" x14ac:dyDescent="0.35">
      <c r="B1249" t="str">
        <f ca="1"/>
        <v>Thomson, Mr. Alexander Morrison</v>
      </c>
      <c r="C1249" t="str">
        <f ca="1"/>
        <v>no</v>
      </c>
      <c r="D1249" t="str">
        <f ca="1"/>
        <v>male</v>
      </c>
      <c r="E1249" t="e">
        <f ca="1"/>
        <v>#N/A</v>
      </c>
      <c r="F1249" t="str">
        <f ca="1"/>
        <v>3rd</v>
      </c>
    </row>
    <row r="1250" spans="2:6" x14ac:dyDescent="0.35">
      <c r="B1250" t="str">
        <f ca="1"/>
        <v>Thorneycroft, Mr. Percival</v>
      </c>
      <c r="C1250" t="str">
        <f ca="1"/>
        <v>no</v>
      </c>
      <c r="D1250" t="str">
        <f ca="1"/>
        <v>male</v>
      </c>
      <c r="E1250" t="e">
        <f ca="1"/>
        <v>#N/A</v>
      </c>
      <c r="F1250" t="str">
        <f ca="1"/>
        <v>3rd</v>
      </c>
    </row>
    <row r="1251" spans="2:6" x14ac:dyDescent="0.35">
      <c r="B1251" t="str">
        <f ca="1"/>
        <v>Thorneycroft, Mrs. Percival (Fl</v>
      </c>
      <c r="C1251" t="str">
        <f ca="1"/>
        <v>yes</v>
      </c>
      <c r="D1251" t="str">
        <f ca="1"/>
        <v>female</v>
      </c>
      <c r="E1251" t="e">
        <f ca="1"/>
        <v>#N/A</v>
      </c>
      <c r="F1251" t="str">
        <f ca="1"/>
        <v>3rd</v>
      </c>
    </row>
    <row r="1252" spans="2:6" x14ac:dyDescent="0.35">
      <c r="B1252" t="str">
        <f ca="1"/>
        <v>Tikkanen, Mr. Juho</v>
      </c>
      <c r="C1252" t="str">
        <f ca="1"/>
        <v>no</v>
      </c>
      <c r="D1252" t="str">
        <f ca="1"/>
        <v>male</v>
      </c>
      <c r="E1252">
        <f ca="1"/>
        <v>32</v>
      </c>
      <c r="F1252" t="str">
        <f ca="1"/>
        <v>3rd</v>
      </c>
    </row>
    <row r="1253" spans="2:6" x14ac:dyDescent="0.35">
      <c r="B1253" t="str">
        <f ca="1"/>
        <v>Tobin, Mr. Roger</v>
      </c>
      <c r="C1253" t="str">
        <f ca="1"/>
        <v>no</v>
      </c>
      <c r="D1253" t="str">
        <f ca="1"/>
        <v>male</v>
      </c>
      <c r="E1253" t="e">
        <f ca="1"/>
        <v>#N/A</v>
      </c>
      <c r="F1253" t="str">
        <f ca="1"/>
        <v>3rd</v>
      </c>
    </row>
    <row r="1254" spans="2:6" x14ac:dyDescent="0.35">
      <c r="B1254" t="str">
        <f ca="1"/>
        <v>Todoroff, Mr. Lalio</v>
      </c>
      <c r="C1254" t="str">
        <f ca="1"/>
        <v>no</v>
      </c>
      <c r="D1254" t="str">
        <f ca="1"/>
        <v>male</v>
      </c>
      <c r="E1254" t="e">
        <f ca="1"/>
        <v>#N/A</v>
      </c>
      <c r="F1254" t="str">
        <f ca="1"/>
        <v>3rd</v>
      </c>
    </row>
    <row r="1255" spans="2:6" x14ac:dyDescent="0.35">
      <c r="B1255" t="str">
        <f ca="1"/>
        <v>Tomlin, Mr. Ernest Portage</v>
      </c>
      <c r="C1255" t="str">
        <f ca="1"/>
        <v>no</v>
      </c>
      <c r="D1255" t="str">
        <f ca="1"/>
        <v>male</v>
      </c>
      <c r="E1255">
        <f ca="1"/>
        <v>30.5</v>
      </c>
      <c r="F1255" t="str">
        <f ca="1"/>
        <v>3rd</v>
      </c>
    </row>
    <row r="1256" spans="2:6" x14ac:dyDescent="0.35">
      <c r="B1256" t="str">
        <f ca="1"/>
        <v>Torber, Mr. Ernst William</v>
      </c>
      <c r="C1256" t="str">
        <f ca="1"/>
        <v>no</v>
      </c>
      <c r="D1256" t="str">
        <f ca="1"/>
        <v>male</v>
      </c>
      <c r="E1256">
        <f ca="1"/>
        <v>44</v>
      </c>
      <c r="F1256" t="str">
        <f ca="1"/>
        <v>3rd</v>
      </c>
    </row>
    <row r="1257" spans="2:6" x14ac:dyDescent="0.35">
      <c r="B1257" t="str">
        <f ca="1"/>
        <v>Torfa, Mr. Assad</v>
      </c>
      <c r="C1257" t="str">
        <f ca="1"/>
        <v>no</v>
      </c>
      <c r="D1257" t="str">
        <f ca="1"/>
        <v>male</v>
      </c>
      <c r="E1257" t="e">
        <f ca="1"/>
        <v>#N/A</v>
      </c>
      <c r="F1257" t="str">
        <f ca="1"/>
        <v>3rd</v>
      </c>
    </row>
    <row r="1258" spans="2:6" x14ac:dyDescent="0.35">
      <c r="B1258" t="str">
        <f ca="1"/>
        <v>Tornquist, Mr. William Henry</v>
      </c>
      <c r="C1258" t="str">
        <f ca="1"/>
        <v>yes</v>
      </c>
      <c r="D1258" t="str">
        <f ca="1"/>
        <v>male</v>
      </c>
      <c r="E1258">
        <f ca="1"/>
        <v>25</v>
      </c>
      <c r="F1258" t="str">
        <f ca="1"/>
        <v>3rd</v>
      </c>
    </row>
    <row r="1259" spans="2:6" x14ac:dyDescent="0.35">
      <c r="B1259" t="str">
        <f ca="1"/>
        <v>Toufik, Mr. Nakli</v>
      </c>
      <c r="C1259" t="str">
        <f ca="1"/>
        <v>no</v>
      </c>
      <c r="D1259" t="str">
        <f ca="1"/>
        <v>male</v>
      </c>
      <c r="E1259" t="e">
        <f ca="1"/>
        <v>#N/A</v>
      </c>
      <c r="F1259" t="str">
        <f ca="1"/>
        <v>3rd</v>
      </c>
    </row>
    <row r="1260" spans="2:6" x14ac:dyDescent="0.35">
      <c r="B1260" t="str">
        <f ca="1"/>
        <v>Touma, Master. Georges Youssef</v>
      </c>
      <c r="C1260" t="str">
        <f ca="1"/>
        <v>yes</v>
      </c>
      <c r="D1260" t="str">
        <f ca="1"/>
        <v>male</v>
      </c>
      <c r="E1260">
        <f ca="1"/>
        <v>7</v>
      </c>
      <c r="F1260" t="str">
        <f ca="1"/>
        <v>3rd</v>
      </c>
    </row>
    <row r="1261" spans="2:6" x14ac:dyDescent="0.35">
      <c r="B1261" t="str">
        <f ca="1"/>
        <v>Touma, Miss. Maria Youssef</v>
      </c>
      <c r="C1261" t="str">
        <f ca="1"/>
        <v>yes</v>
      </c>
      <c r="D1261" t="str">
        <f ca="1"/>
        <v>female</v>
      </c>
      <c r="E1261">
        <f ca="1"/>
        <v>9</v>
      </c>
      <c r="F1261" t="str">
        <f ca="1"/>
        <v>3rd</v>
      </c>
    </row>
    <row r="1262" spans="2:6" x14ac:dyDescent="0.35">
      <c r="B1262" t="str">
        <f ca="1"/>
        <v>Touma, Mrs. Darwis (Hanne Youss</v>
      </c>
      <c r="C1262" t="str">
        <f ca="1"/>
        <v>yes</v>
      </c>
      <c r="D1262" t="str">
        <f ca="1"/>
        <v>female</v>
      </c>
      <c r="E1262">
        <f ca="1"/>
        <v>29</v>
      </c>
      <c r="F1262" t="str">
        <f ca="1"/>
        <v>3rd</v>
      </c>
    </row>
    <row r="1263" spans="2:6" x14ac:dyDescent="0.35">
      <c r="B1263" t="str">
        <f ca="1"/>
        <v>Turcin, Mr. Stjepan</v>
      </c>
      <c r="C1263" t="str">
        <f ca="1"/>
        <v>no</v>
      </c>
      <c r="D1263" t="str">
        <f ca="1"/>
        <v>male</v>
      </c>
      <c r="E1263">
        <f ca="1"/>
        <v>36</v>
      </c>
      <c r="F1263" t="str">
        <f ca="1"/>
        <v>3rd</v>
      </c>
    </row>
    <row r="1264" spans="2:6" x14ac:dyDescent="0.35">
      <c r="B1264" t="str">
        <f ca="1"/>
        <v>Turja, Miss. Anna Sofia</v>
      </c>
      <c r="C1264" t="str">
        <f ca="1"/>
        <v>yes</v>
      </c>
      <c r="D1264" t="str">
        <f ca="1"/>
        <v>female</v>
      </c>
      <c r="E1264">
        <f ca="1"/>
        <v>18</v>
      </c>
      <c r="F1264" t="str">
        <f ca="1"/>
        <v>3rd</v>
      </c>
    </row>
    <row r="1265" spans="2:6" x14ac:dyDescent="0.35">
      <c r="B1265" t="str">
        <f ca="1"/>
        <v>Turkula, Mrs. (Hedwig)</v>
      </c>
      <c r="C1265" t="str">
        <f ca="1"/>
        <v>yes</v>
      </c>
      <c r="D1265" t="str">
        <f ca="1"/>
        <v>female</v>
      </c>
      <c r="E1265">
        <f ca="1"/>
        <v>63</v>
      </c>
      <c r="F1265" t="str">
        <f ca="1"/>
        <v>3rd</v>
      </c>
    </row>
    <row r="1266" spans="2:6" x14ac:dyDescent="0.35">
      <c r="B1266" t="str">
        <f ca="1"/>
        <v>van Billiard, Master. James Wil</v>
      </c>
      <c r="C1266" t="str">
        <f ca="1"/>
        <v>no</v>
      </c>
      <c r="D1266" t="str">
        <f ca="1"/>
        <v>male</v>
      </c>
      <c r="E1266" t="e">
        <f ca="1"/>
        <v>#N/A</v>
      </c>
      <c r="F1266" t="str">
        <f ca="1"/>
        <v>3rd</v>
      </c>
    </row>
    <row r="1267" spans="2:6" x14ac:dyDescent="0.35">
      <c r="B1267" t="str">
        <f ca="1"/>
        <v>van Billiard, Master. Walter Jo</v>
      </c>
      <c r="C1267" t="str">
        <f ca="1"/>
        <v>no</v>
      </c>
      <c r="D1267" t="str">
        <f ca="1"/>
        <v>male</v>
      </c>
      <c r="E1267">
        <f ca="1"/>
        <v>11.5</v>
      </c>
      <c r="F1267" t="str">
        <f ca="1"/>
        <v>3rd</v>
      </c>
    </row>
    <row r="1268" spans="2:6" x14ac:dyDescent="0.35">
      <c r="B1268" t="str">
        <f ca="1"/>
        <v>van Billiard, Mr. Austin Blyler</v>
      </c>
      <c r="C1268" t="str">
        <f ca="1"/>
        <v>no</v>
      </c>
      <c r="D1268" t="str">
        <f ca="1"/>
        <v>male</v>
      </c>
      <c r="E1268">
        <f ca="1"/>
        <v>40.5</v>
      </c>
      <c r="F1268" t="str">
        <f ca="1"/>
        <v>3rd</v>
      </c>
    </row>
    <row r="1269" spans="2:6" x14ac:dyDescent="0.35">
      <c r="B1269" t="str">
        <f ca="1"/>
        <v>Van Impe, Miss. Catharina</v>
      </c>
      <c r="C1269" t="str">
        <f ca="1"/>
        <v>no</v>
      </c>
      <c r="D1269" t="str">
        <f ca="1"/>
        <v>female</v>
      </c>
      <c r="E1269">
        <f ca="1"/>
        <v>10</v>
      </c>
      <c r="F1269" t="str">
        <f ca="1"/>
        <v>3rd</v>
      </c>
    </row>
    <row r="1270" spans="2:6" x14ac:dyDescent="0.35">
      <c r="B1270" t="str">
        <f ca="1"/>
        <v>Van Impe, Mr. Jean Baptiste</v>
      </c>
      <c r="C1270" t="str">
        <f ca="1"/>
        <v>no</v>
      </c>
      <c r="D1270" t="str">
        <f ca="1"/>
        <v>male</v>
      </c>
      <c r="E1270">
        <f ca="1"/>
        <v>36</v>
      </c>
      <c r="F1270" t="str">
        <f ca="1"/>
        <v>3rd</v>
      </c>
    </row>
    <row r="1271" spans="2:6" x14ac:dyDescent="0.35">
      <c r="B1271" t="str">
        <f ca="1"/>
        <v>Van Impe, Mrs. Jean Baptiste (R</v>
      </c>
      <c r="C1271" t="str">
        <f ca="1"/>
        <v>no</v>
      </c>
      <c r="D1271" t="str">
        <f ca="1"/>
        <v>female</v>
      </c>
      <c r="E1271">
        <f ca="1"/>
        <v>30</v>
      </c>
      <c r="F1271" t="str">
        <f ca="1"/>
        <v>3rd</v>
      </c>
    </row>
    <row r="1272" spans="2:6" x14ac:dyDescent="0.35">
      <c r="B1272" t="str">
        <f ca="1"/>
        <v>van Melkebeke, Mr. Philemon</v>
      </c>
      <c r="C1272" t="str">
        <f ca="1"/>
        <v>no</v>
      </c>
      <c r="D1272" t="str">
        <f ca="1"/>
        <v>male</v>
      </c>
      <c r="E1272" t="e">
        <f ca="1"/>
        <v>#N/A</v>
      </c>
      <c r="F1272" t="str">
        <f ca="1"/>
        <v>3rd</v>
      </c>
    </row>
    <row r="1273" spans="2:6" x14ac:dyDescent="0.35">
      <c r="B1273" t="str">
        <f ca="1"/>
        <v>Vande Velde, Mr. Johannes Josep</v>
      </c>
      <c r="C1273" t="str">
        <f ca="1"/>
        <v>no</v>
      </c>
      <c r="D1273" t="str">
        <f ca="1"/>
        <v>male</v>
      </c>
      <c r="E1273">
        <f ca="1"/>
        <v>33</v>
      </c>
      <c r="F1273" t="str">
        <f ca="1"/>
        <v>3rd</v>
      </c>
    </row>
    <row r="1274" spans="2:6" x14ac:dyDescent="0.35">
      <c r="B1274" t="str">
        <f ca="1"/>
        <v>Vande Walle, Mr. Nestor Cyriel</v>
      </c>
      <c r="C1274" t="str">
        <f ca="1"/>
        <v>no</v>
      </c>
      <c r="D1274" t="str">
        <f ca="1"/>
        <v>male</v>
      </c>
      <c r="E1274">
        <f ca="1"/>
        <v>28</v>
      </c>
      <c r="F1274" t="str">
        <f ca="1"/>
        <v>3rd</v>
      </c>
    </row>
    <row r="1275" spans="2:6" x14ac:dyDescent="0.35">
      <c r="B1275" t="str">
        <f ca="1"/>
        <v>Vanden Steen, Mr. Leo Peter</v>
      </c>
      <c r="C1275" t="str">
        <f ca="1"/>
        <v>no</v>
      </c>
      <c r="D1275" t="str">
        <f ca="1"/>
        <v>male</v>
      </c>
      <c r="E1275">
        <f ca="1"/>
        <v>28</v>
      </c>
      <c r="F1275" t="str">
        <f ca="1"/>
        <v>3rd</v>
      </c>
    </row>
    <row r="1276" spans="2:6" x14ac:dyDescent="0.35">
      <c r="B1276" t="str">
        <f ca="1"/>
        <v>Vander Cruyssen, Mr. Victor</v>
      </c>
      <c r="C1276" t="str">
        <f ca="1"/>
        <v>no</v>
      </c>
      <c r="D1276" t="str">
        <f ca="1"/>
        <v>male</v>
      </c>
      <c r="E1276">
        <f ca="1"/>
        <v>47</v>
      </c>
      <c r="F1276" t="str">
        <f ca="1"/>
        <v>3rd</v>
      </c>
    </row>
    <row r="1277" spans="2:6" x14ac:dyDescent="0.35">
      <c r="B1277" t="str">
        <f ca="1"/>
        <v>Vander Planke, Miss. Augusta Ma</v>
      </c>
      <c r="C1277" t="str">
        <f ca="1"/>
        <v>no</v>
      </c>
      <c r="D1277" t="str">
        <f ca="1"/>
        <v>female</v>
      </c>
      <c r="E1277">
        <f ca="1"/>
        <v>18</v>
      </c>
      <c r="F1277" t="str">
        <f ca="1"/>
        <v>3rd</v>
      </c>
    </row>
    <row r="1278" spans="2:6" x14ac:dyDescent="0.35">
      <c r="B1278" t="str">
        <f ca="1"/>
        <v>Vander Planke, Mr. Julius</v>
      </c>
      <c r="C1278" t="str">
        <f ca="1"/>
        <v>no</v>
      </c>
      <c r="D1278" t="str">
        <f ca="1"/>
        <v>male</v>
      </c>
      <c r="E1278">
        <f ca="1"/>
        <v>31</v>
      </c>
      <c r="F1278" t="str">
        <f ca="1"/>
        <v>3rd</v>
      </c>
    </row>
    <row r="1279" spans="2:6" x14ac:dyDescent="0.35">
      <c r="B1279" t="str">
        <f ca="1"/>
        <v>Vander Planke, Mr. Leo Edmondus</v>
      </c>
      <c r="C1279" t="str">
        <f ca="1"/>
        <v>no</v>
      </c>
      <c r="D1279" t="str">
        <f ca="1"/>
        <v>male</v>
      </c>
      <c r="E1279">
        <f ca="1"/>
        <v>16</v>
      </c>
      <c r="F1279" t="str">
        <f ca="1"/>
        <v>3rd</v>
      </c>
    </row>
    <row r="1280" spans="2:6" x14ac:dyDescent="0.35">
      <c r="B1280" t="str">
        <f ca="1"/>
        <v>Vander Planke, Mrs. Julius (Eme</v>
      </c>
      <c r="C1280" t="str">
        <f ca="1"/>
        <v>no</v>
      </c>
      <c r="D1280" t="str">
        <f ca="1"/>
        <v>female</v>
      </c>
      <c r="E1280">
        <f ca="1"/>
        <v>31</v>
      </c>
      <c r="F1280" t="str">
        <f ca="1"/>
        <v>3rd</v>
      </c>
    </row>
    <row r="1281" spans="2:6" x14ac:dyDescent="0.35">
      <c r="B1281" t="str">
        <f ca="1"/>
        <v>Vartanian, Mr. David</v>
      </c>
      <c r="C1281" t="str">
        <f ca="1"/>
        <v>yes</v>
      </c>
      <c r="D1281" t="str">
        <f ca="1"/>
        <v>male</v>
      </c>
      <c r="E1281">
        <f ca="1"/>
        <v>22</v>
      </c>
      <c r="F1281" t="str">
        <f ca="1"/>
        <v>3rd</v>
      </c>
    </row>
    <row r="1282" spans="2:6" x14ac:dyDescent="0.35">
      <c r="B1282" t="str">
        <f ca="1"/>
        <v>Vendel, Mr. Olof Edvin</v>
      </c>
      <c r="C1282" t="str">
        <f ca="1"/>
        <v>no</v>
      </c>
      <c r="D1282" t="str">
        <f ca="1"/>
        <v>male</v>
      </c>
      <c r="E1282">
        <f ca="1"/>
        <v>20</v>
      </c>
      <c r="F1282" t="str">
        <f ca="1"/>
        <v>3rd</v>
      </c>
    </row>
    <row r="1283" spans="2:6" x14ac:dyDescent="0.35">
      <c r="B1283" t="str">
        <f ca="1"/>
        <v>Vestrom, Miss. Hulda Amanda Ado</v>
      </c>
      <c r="C1283" t="str">
        <f ca="1"/>
        <v>no</v>
      </c>
      <c r="D1283" t="str">
        <f ca="1"/>
        <v>female</v>
      </c>
      <c r="E1283">
        <f ca="1"/>
        <v>14</v>
      </c>
      <c r="F1283" t="str">
        <f ca="1"/>
        <v>3rd</v>
      </c>
    </row>
    <row r="1284" spans="2:6" x14ac:dyDescent="0.35">
      <c r="B1284" t="str">
        <f ca="1"/>
        <v>Vovk, Mr. Janko</v>
      </c>
      <c r="C1284" t="str">
        <f ca="1"/>
        <v>no</v>
      </c>
      <c r="D1284" t="str">
        <f ca="1"/>
        <v>male</v>
      </c>
      <c r="E1284">
        <f ca="1"/>
        <v>22</v>
      </c>
      <c r="F1284" t="str">
        <f ca="1"/>
        <v>3rd</v>
      </c>
    </row>
    <row r="1285" spans="2:6" x14ac:dyDescent="0.35">
      <c r="B1285" t="str">
        <f ca="1"/>
        <v>Waelens, Mr. Achille</v>
      </c>
      <c r="C1285" t="str">
        <f ca="1"/>
        <v>no</v>
      </c>
      <c r="D1285" t="str">
        <f ca="1"/>
        <v>male</v>
      </c>
      <c r="E1285">
        <f ca="1"/>
        <v>22</v>
      </c>
      <c r="F1285" t="str">
        <f ca="1"/>
        <v>3rd</v>
      </c>
    </row>
    <row r="1286" spans="2:6" x14ac:dyDescent="0.35">
      <c r="B1286" t="str">
        <f ca="1"/>
        <v>Ware, Mr. Frederick</v>
      </c>
      <c r="C1286" t="str">
        <f ca="1"/>
        <v>no</v>
      </c>
      <c r="D1286" t="str">
        <f ca="1"/>
        <v>male</v>
      </c>
      <c r="E1286" t="e">
        <f ca="1"/>
        <v>#N/A</v>
      </c>
      <c r="F1286" t="str">
        <f ca="1"/>
        <v>3rd</v>
      </c>
    </row>
    <row r="1287" spans="2:6" x14ac:dyDescent="0.35">
      <c r="B1287" t="str">
        <f ca="1"/>
        <v>Warren, Mr. Charles William</v>
      </c>
      <c r="C1287" t="str">
        <f ca="1"/>
        <v>no</v>
      </c>
      <c r="D1287" t="str">
        <f ca="1"/>
        <v>male</v>
      </c>
      <c r="E1287" t="e">
        <f ca="1"/>
        <v>#N/A</v>
      </c>
      <c r="F1287" t="str">
        <f ca="1"/>
        <v>3rd</v>
      </c>
    </row>
    <row r="1288" spans="2:6" x14ac:dyDescent="0.35">
      <c r="B1288" t="str">
        <f ca="1"/>
        <v>Webber, Mr. James</v>
      </c>
      <c r="C1288" t="str">
        <f ca="1"/>
        <v>no</v>
      </c>
      <c r="D1288" t="str">
        <f ca="1"/>
        <v>male</v>
      </c>
      <c r="E1288" t="e">
        <f ca="1"/>
        <v>#N/A</v>
      </c>
      <c r="F1288" t="str">
        <f ca="1"/>
        <v>3rd</v>
      </c>
    </row>
    <row r="1289" spans="2:6" x14ac:dyDescent="0.35">
      <c r="B1289" t="str">
        <f ca="1"/>
        <v>Wenzel, Mr. Linhart</v>
      </c>
      <c r="C1289" t="str">
        <f ca="1"/>
        <v>no</v>
      </c>
      <c r="D1289" t="str">
        <f ca="1"/>
        <v>male</v>
      </c>
      <c r="E1289">
        <f ca="1"/>
        <v>32.5</v>
      </c>
      <c r="F1289" t="str">
        <f ca="1"/>
        <v>3rd</v>
      </c>
    </row>
    <row r="1290" spans="2:6" x14ac:dyDescent="0.35">
      <c r="B1290" t="str">
        <f ca="1"/>
        <v>Whabee, Mrs. George Joseph (Sha</v>
      </c>
      <c r="C1290" t="str">
        <f ca="1"/>
        <v>yes</v>
      </c>
      <c r="D1290" t="str">
        <f ca="1"/>
        <v>female</v>
      </c>
      <c r="E1290">
        <f ca="1"/>
        <v>38</v>
      </c>
      <c r="F1290" t="str">
        <f ca="1"/>
        <v>3rd</v>
      </c>
    </row>
    <row r="1291" spans="2:6" x14ac:dyDescent="0.35">
      <c r="B1291" t="str">
        <f ca="1"/>
        <v>Widegren, Mr. Carl/Charles Pete</v>
      </c>
      <c r="C1291" t="str">
        <f ca="1"/>
        <v>no</v>
      </c>
      <c r="D1291" t="str">
        <f ca="1"/>
        <v>male</v>
      </c>
      <c r="E1291">
        <f ca="1"/>
        <v>51</v>
      </c>
      <c r="F1291" t="str">
        <f ca="1"/>
        <v>3rd</v>
      </c>
    </row>
    <row r="1292" spans="2:6" x14ac:dyDescent="0.35">
      <c r="B1292" t="str">
        <f ca="1"/>
        <v>Wiklund, Mr. Jakob Alfred</v>
      </c>
      <c r="C1292" t="str">
        <f ca="1"/>
        <v>no</v>
      </c>
      <c r="D1292" t="str">
        <f ca="1"/>
        <v>male</v>
      </c>
      <c r="E1292">
        <f ca="1"/>
        <v>18</v>
      </c>
      <c r="F1292" t="str">
        <f ca="1"/>
        <v>3rd</v>
      </c>
    </row>
    <row r="1293" spans="2:6" x14ac:dyDescent="0.35">
      <c r="B1293" t="str">
        <f ca="1"/>
        <v>Wiklund, Mr. Karl Johan</v>
      </c>
      <c r="C1293" t="str">
        <f ca="1"/>
        <v>no</v>
      </c>
      <c r="D1293" t="str">
        <f ca="1"/>
        <v>male</v>
      </c>
      <c r="E1293">
        <f ca="1"/>
        <v>21</v>
      </c>
      <c r="F1293" t="str">
        <f ca="1"/>
        <v>3rd</v>
      </c>
    </row>
    <row r="1294" spans="2:6" x14ac:dyDescent="0.35">
      <c r="B1294" t="str">
        <f ca="1"/>
        <v>Wilkes, Mrs. James (Ellen Needs</v>
      </c>
      <c r="C1294" t="str">
        <f ca="1"/>
        <v>yes</v>
      </c>
      <c r="D1294" t="str">
        <f ca="1"/>
        <v>female</v>
      </c>
      <c r="E1294">
        <f ca="1"/>
        <v>47</v>
      </c>
      <c r="F1294" t="str">
        <f ca="1"/>
        <v>3rd</v>
      </c>
    </row>
    <row r="1295" spans="2:6" x14ac:dyDescent="0.35">
      <c r="B1295" t="str">
        <f ca="1"/>
        <v>Willer, Mr. Aaron (Abi Weller</v>
      </c>
      <c r="C1295" t="str">
        <f ca="1"/>
        <v>no</v>
      </c>
      <c r="D1295" t="str">
        <f ca="1"/>
        <v>male</v>
      </c>
      <c r="E1295" t="e">
        <f ca="1"/>
        <v>#N/A</v>
      </c>
      <c r="F1295" t="str">
        <f ca="1"/>
        <v>3rd</v>
      </c>
    </row>
    <row r="1296" spans="2:6" x14ac:dyDescent="0.35">
      <c r="B1296" t="str">
        <f ca="1"/>
        <v>Willey, Mr. Edward</v>
      </c>
      <c r="C1296" t="str">
        <f ca="1"/>
        <v>no</v>
      </c>
      <c r="D1296" t="str">
        <f ca="1"/>
        <v>male</v>
      </c>
      <c r="E1296" t="e">
        <f ca="1"/>
        <v>#N/A</v>
      </c>
      <c r="F1296" t="str">
        <f ca="1"/>
        <v>3rd</v>
      </c>
    </row>
    <row r="1297" spans="2:6" x14ac:dyDescent="0.35">
      <c r="B1297" t="str">
        <f ca="1"/>
        <v>Williams, Mr. Howard Hugh Harr</v>
      </c>
      <c r="C1297" t="str">
        <f ca="1"/>
        <v>no</v>
      </c>
      <c r="D1297" t="str">
        <f ca="1"/>
        <v>male</v>
      </c>
      <c r="E1297" t="e">
        <f ca="1"/>
        <v>#N/A</v>
      </c>
      <c r="F1297" t="str">
        <f ca="1"/>
        <v>3rd</v>
      </c>
    </row>
    <row r="1298" spans="2:6" x14ac:dyDescent="0.35">
      <c r="B1298" t="str">
        <f ca="1"/>
        <v>Williams, Mr. Leslie</v>
      </c>
      <c r="C1298" t="str">
        <f ca="1"/>
        <v>no</v>
      </c>
      <c r="D1298" t="str">
        <f ca="1"/>
        <v>male</v>
      </c>
      <c r="E1298">
        <f ca="1"/>
        <v>28.5</v>
      </c>
      <c r="F1298" t="str">
        <f ca="1"/>
        <v>3rd</v>
      </c>
    </row>
    <row r="1299" spans="2:6" x14ac:dyDescent="0.35">
      <c r="B1299" t="str">
        <f ca="1"/>
        <v>Windelov, Mr. Einar</v>
      </c>
      <c r="C1299" t="str">
        <f ca="1"/>
        <v>no</v>
      </c>
      <c r="D1299" t="str">
        <f ca="1"/>
        <v>male</v>
      </c>
      <c r="E1299">
        <f ca="1"/>
        <v>21</v>
      </c>
      <c r="F1299" t="str">
        <f ca="1"/>
        <v>3rd</v>
      </c>
    </row>
    <row r="1300" spans="2:6" x14ac:dyDescent="0.35">
      <c r="B1300" t="str">
        <f ca="1"/>
        <v>Wirz, Mr. Albert</v>
      </c>
      <c r="C1300" t="str">
        <f ca="1"/>
        <v>no</v>
      </c>
      <c r="D1300" t="str">
        <f ca="1"/>
        <v>male</v>
      </c>
      <c r="E1300">
        <f ca="1"/>
        <v>27</v>
      </c>
      <c r="F1300" t="str">
        <f ca="1"/>
        <v>3rd</v>
      </c>
    </row>
    <row r="1301" spans="2:6" x14ac:dyDescent="0.35">
      <c r="B1301" t="str">
        <f ca="1"/>
        <v>Wiseman, Mr. Phillippe</v>
      </c>
      <c r="C1301" t="str">
        <f ca="1"/>
        <v>no</v>
      </c>
      <c r="D1301" t="str">
        <f ca="1"/>
        <v>male</v>
      </c>
      <c r="E1301" t="e">
        <f ca="1"/>
        <v>#N/A</v>
      </c>
      <c r="F1301" t="str">
        <f ca="1"/>
        <v>3rd</v>
      </c>
    </row>
    <row r="1302" spans="2:6" x14ac:dyDescent="0.35">
      <c r="B1302" t="str">
        <f ca="1"/>
        <v>Wittevrongel, Mr. Camille</v>
      </c>
      <c r="C1302" t="str">
        <f ca="1"/>
        <v>no</v>
      </c>
      <c r="D1302" t="str">
        <f ca="1"/>
        <v>male</v>
      </c>
      <c r="E1302">
        <f ca="1"/>
        <v>36</v>
      </c>
      <c r="F1302" t="str">
        <f ca="1"/>
        <v>3rd</v>
      </c>
    </row>
    <row r="1303" spans="2:6" x14ac:dyDescent="0.35">
      <c r="B1303" t="str">
        <f ca="1"/>
        <v>Yasbeck, Mr. Antoni</v>
      </c>
      <c r="C1303" t="str">
        <f ca="1"/>
        <v>no</v>
      </c>
      <c r="D1303" t="str">
        <f ca="1"/>
        <v>male</v>
      </c>
      <c r="E1303">
        <f ca="1"/>
        <v>27</v>
      </c>
      <c r="F1303" t="str">
        <f ca="1"/>
        <v>3rd</v>
      </c>
    </row>
    <row r="1304" spans="2:6" x14ac:dyDescent="0.35">
      <c r="B1304" t="str">
        <f ca="1"/>
        <v>Yasbeck, Mrs. Antoni (Selini Al</v>
      </c>
      <c r="C1304" t="str">
        <f ca="1"/>
        <v>yes</v>
      </c>
      <c r="D1304" t="str">
        <f ca="1"/>
        <v>female</v>
      </c>
      <c r="E1304">
        <f ca="1"/>
        <v>15</v>
      </c>
      <c r="F1304" t="str">
        <f ca="1"/>
        <v>3rd</v>
      </c>
    </row>
    <row r="1305" spans="2:6" x14ac:dyDescent="0.35">
      <c r="B1305" t="str">
        <f ca="1"/>
        <v>Youseff, Mr. Gerious</v>
      </c>
      <c r="C1305" t="str">
        <f ca="1"/>
        <v>no</v>
      </c>
      <c r="D1305" t="str">
        <f ca="1"/>
        <v>male</v>
      </c>
      <c r="E1305">
        <f ca="1"/>
        <v>45.5</v>
      </c>
      <c r="F1305" t="str">
        <f ca="1"/>
        <v>3rd</v>
      </c>
    </row>
    <row r="1306" spans="2:6" x14ac:dyDescent="0.35">
      <c r="B1306" t="str">
        <f ca="1"/>
        <v>Yousif, Mr. Wazli</v>
      </c>
      <c r="C1306" t="str">
        <f ca="1"/>
        <v>no</v>
      </c>
      <c r="D1306" t="str">
        <f ca="1"/>
        <v>male</v>
      </c>
      <c r="E1306" t="e">
        <f ca="1"/>
        <v>#N/A</v>
      </c>
      <c r="F1306" t="str">
        <f ca="1"/>
        <v>3rd</v>
      </c>
    </row>
    <row r="1307" spans="2:6" x14ac:dyDescent="0.35">
      <c r="B1307" t="str">
        <f ca="1"/>
        <v>Yousseff, Mr. Gerious</v>
      </c>
      <c r="C1307" t="str">
        <f ca="1"/>
        <v>no</v>
      </c>
      <c r="D1307" t="str">
        <f ca="1"/>
        <v>male</v>
      </c>
      <c r="E1307" t="e">
        <f ca="1"/>
        <v>#N/A</v>
      </c>
      <c r="F1307" t="str">
        <f ca="1"/>
        <v>3rd</v>
      </c>
    </row>
    <row r="1308" spans="2:6" x14ac:dyDescent="0.35">
      <c r="B1308" t="str">
        <f ca="1"/>
        <v>Zabour, Miss. Hileni</v>
      </c>
      <c r="C1308" t="str">
        <f ca="1"/>
        <v>no</v>
      </c>
      <c r="D1308" t="str">
        <f ca="1"/>
        <v>female</v>
      </c>
      <c r="E1308">
        <f ca="1"/>
        <v>14.5</v>
      </c>
      <c r="F1308" t="str">
        <f ca="1"/>
        <v>3rd</v>
      </c>
    </row>
    <row r="1309" spans="2:6" x14ac:dyDescent="0.35">
      <c r="B1309" t="str">
        <f ca="1"/>
        <v>Zabour, Miss. Thamine</v>
      </c>
      <c r="C1309" t="str">
        <f ca="1"/>
        <v>no</v>
      </c>
      <c r="D1309" t="str">
        <f ca="1"/>
        <v>female</v>
      </c>
      <c r="E1309" t="e">
        <f ca="1"/>
        <v>#N/A</v>
      </c>
      <c r="F1309" t="str">
        <f ca="1"/>
        <v>3rd</v>
      </c>
    </row>
    <row r="1310" spans="2:6" x14ac:dyDescent="0.35">
      <c r="B1310" t="str">
        <f ca="1"/>
        <v>Zakarian, Mr. Mapriededer</v>
      </c>
      <c r="C1310" t="str">
        <f ca="1"/>
        <v>no</v>
      </c>
      <c r="D1310" t="str">
        <f ca="1"/>
        <v>male</v>
      </c>
      <c r="E1310">
        <f ca="1"/>
        <v>26.5</v>
      </c>
      <c r="F1310" t="str">
        <f ca="1"/>
        <v>3rd</v>
      </c>
    </row>
    <row r="1311" spans="2:6" x14ac:dyDescent="0.35">
      <c r="B1311" t="str">
        <f ca="1"/>
        <v>Zakarian, Mr. Ortin</v>
      </c>
      <c r="C1311" t="str">
        <f ca="1"/>
        <v>no</v>
      </c>
      <c r="D1311" t="str">
        <f ca="1"/>
        <v>male</v>
      </c>
      <c r="E1311">
        <f ca="1"/>
        <v>27</v>
      </c>
      <c r="F1311" t="str">
        <f ca="1"/>
        <v>3rd</v>
      </c>
    </row>
    <row r="1312" spans="2:6" x14ac:dyDescent="0.35">
      <c r="B1312" t="str">
        <f ca="1"/>
        <v>Zimmerman, Mr. Leo</v>
      </c>
      <c r="C1312" t="str">
        <f ca="1"/>
        <v>no</v>
      </c>
      <c r="D1312" t="str">
        <f ca="1"/>
        <v>male</v>
      </c>
      <c r="E1312">
        <f ca="1"/>
        <v>29</v>
      </c>
      <c r="F1312" t="str">
        <f ca="1"/>
        <v>3rd</v>
      </c>
    </row>
  </sheetData>
  <sheetProtection sheet="1" objects="1" scenarios="1"/>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GIF2"/>
  <dimension ref="A1:P17"/>
  <sheetViews>
    <sheetView showGridLines="0" showRowColHeaders="0" zoomScaleNormal="100" workbookViewId="0"/>
  </sheetViews>
  <sheetFormatPr defaultColWidth="9.1796875" defaultRowHeight="14.5" x14ac:dyDescent="0.35"/>
  <cols>
    <col min="1" max="1" width="5.1796875" bestFit="1" customWidth="1"/>
    <col min="2" max="2" width="5.453125" bestFit="1" customWidth="1"/>
    <col min="3" max="3" width="11.1796875" bestFit="1" customWidth="1"/>
    <col min="4" max="4" width="8.54296875" bestFit="1" customWidth="1"/>
    <col min="5" max="5" width="2.54296875" customWidth="1"/>
    <col min="6" max="6" width="13.453125" bestFit="1" customWidth="1"/>
    <col min="7" max="7" width="2.54296875" customWidth="1"/>
    <col min="8" max="8" width="27.453125" bestFit="1" customWidth="1"/>
    <col min="9" max="9" width="2.54296875" customWidth="1"/>
    <col min="10" max="10" width="8.453125" bestFit="1" customWidth="1"/>
    <col min="11" max="11" width="5.453125" bestFit="1" customWidth="1"/>
    <col min="12" max="12" width="11.1796875" bestFit="1" customWidth="1"/>
    <col min="13" max="13" width="8.54296875" bestFit="1" customWidth="1"/>
  </cols>
  <sheetData>
    <row r="1" spans="1:16" x14ac:dyDescent="0.35">
      <c r="A1" s="59" t="s">
        <v>584</v>
      </c>
      <c r="B1" s="55"/>
      <c r="C1" s="55"/>
      <c r="D1" s="55"/>
      <c r="E1" s="55"/>
      <c r="F1" s="59" t="s">
        <v>585</v>
      </c>
      <c r="G1" s="55"/>
      <c r="H1" s="60" t="s">
        <v>588</v>
      </c>
      <c r="I1" s="55"/>
      <c r="J1" s="59" t="s">
        <v>586</v>
      </c>
      <c r="K1" s="55"/>
      <c r="L1" s="55"/>
      <c r="M1" s="55"/>
      <c r="N1" s="8"/>
      <c r="O1" s="8"/>
      <c r="P1" s="8"/>
    </row>
    <row r="2" spans="1:16" ht="29" x14ac:dyDescent="0.35">
      <c r="A2" s="55" t="s">
        <v>589</v>
      </c>
      <c r="B2" s="55" t="s">
        <v>593</v>
      </c>
      <c r="C2" s="58" t="s">
        <v>581</v>
      </c>
      <c r="D2" s="58" t="s">
        <v>582</v>
      </c>
      <c r="E2" s="58"/>
      <c r="F2" s="55" t="str" cm="1">
        <f t="array" aca="1" ref="F2" ca="1">CSVWrite(A2:D8,"C:\Temp\Test.csv")</f>
        <v>C:\Temp\Test.csv</v>
      </c>
      <c r="G2" s="55"/>
      <c r="H2" s="55" t="str" cm="1">
        <f t="array" aca="1" ref="H2:H10" ca="1">CSVRead(F2,,FALSE)</f>
        <v>"Nums","Bools","Dates","Strings"</v>
      </c>
      <c r="I2" s="55"/>
      <c r="J2" s="55" t="str" cm="1">
        <f t="array" aca="1" ref="J2:M8" ca="1">CSVRead(F2,TRUE)</f>
        <v>Nums</v>
      </c>
      <c r="K2" s="55" t="str">
        <f ca="1"/>
        <v>Bools</v>
      </c>
      <c r="L2" s="58" t="str">
        <f ca="1"/>
        <v>Dates</v>
      </c>
      <c r="M2" s="55" t="str">
        <f ca="1"/>
        <v>Strings</v>
      </c>
      <c r="N2" s="8"/>
      <c r="O2" s="8"/>
      <c r="P2" s="8"/>
    </row>
    <row r="3" spans="1:16" x14ac:dyDescent="0.35">
      <c r="A3" s="55" cm="1">
        <f t="array" aca="1" ref="A3:A8" ca="1">_xlfn.SEQUENCE(6)</f>
        <v>1</v>
      </c>
      <c r="B3" s="55" t="b" cm="1">
        <f t="array" aca="1" ref="B3:B8" ca="1">MOD(_xlfn.ANCHORARRAY(A3),2)=0</f>
        <v>0</v>
      </c>
      <c r="C3" s="58" cm="1">
        <f t="array" aca="1" ref="C3:C8" ca="1">TODAY()+_xlfn.ANCHORARRAY(A3)</f>
        <v>44502</v>
      </c>
      <c r="D3" s="55" t="s">
        <v>583</v>
      </c>
      <c r="E3" s="58"/>
      <c r="F3" s="55"/>
      <c r="G3" s="55"/>
      <c r="H3" s="55" t="str">
        <f ca="1"/>
        <v>1,False,2021-11-02,"Text"</v>
      </c>
      <c r="I3" s="55"/>
      <c r="J3" s="55">
        <f ca="1"/>
        <v>1</v>
      </c>
      <c r="K3" s="55" t="b">
        <f ca="1"/>
        <v>0</v>
      </c>
      <c r="L3" s="58">
        <f ca="1"/>
        <v>44502</v>
      </c>
      <c r="M3" s="55" t="str">
        <f ca="1"/>
        <v>Text</v>
      </c>
      <c r="N3" s="8"/>
      <c r="O3" s="8"/>
      <c r="P3" s="8"/>
    </row>
    <row r="4" spans="1:16" ht="29" x14ac:dyDescent="0.35">
      <c r="A4" s="55">
        <f ca="1"/>
        <v>2</v>
      </c>
      <c r="B4" s="55" t="b">
        <f ca="1"/>
        <v>1</v>
      </c>
      <c r="C4" s="58">
        <f ca="1"/>
        <v>44503</v>
      </c>
      <c r="D4" s="9" t="s">
        <v>595</v>
      </c>
      <c r="E4" s="58"/>
      <c r="F4" s="55"/>
      <c r="G4" s="55"/>
      <c r="H4" s="55" t="str">
        <f ca="1"/>
        <v>2,True,2021-11-03,"A, comma"</v>
      </c>
      <c r="I4" s="55"/>
      <c r="J4" s="55">
        <f ca="1"/>
        <v>2</v>
      </c>
      <c r="K4" s="55" t="b">
        <f ca="1"/>
        <v>1</v>
      </c>
      <c r="L4" s="58">
        <f ca="1"/>
        <v>44503</v>
      </c>
      <c r="M4" s="55" t="str">
        <f ca="1"/>
        <v>A, comma</v>
      </c>
      <c r="N4" s="8"/>
      <c r="O4" s="8"/>
      <c r="P4" s="8"/>
    </row>
    <row r="5" spans="1:16" ht="29" x14ac:dyDescent="0.35">
      <c r="A5" s="55">
        <f ca="1"/>
        <v>3</v>
      </c>
      <c r="B5" s="55" t="b">
        <f ca="1"/>
        <v>0</v>
      </c>
      <c r="C5" s="58">
        <f ca="1"/>
        <v>44504</v>
      </c>
      <c r="D5" s="55" t="s">
        <v>597</v>
      </c>
      <c r="E5" s="58"/>
      <c r="F5" s="55"/>
      <c r="G5" s="55"/>
      <c r="H5" s="55" t="str">
        <f ca="1"/>
        <v>3,False,2021-11-04,"A</v>
      </c>
      <c r="I5" s="55"/>
      <c r="J5" s="55">
        <f ca="1"/>
        <v>3</v>
      </c>
      <c r="K5" s="55" t="b">
        <f ca="1"/>
        <v>0</v>
      </c>
      <c r="L5" s="58">
        <f ca="1"/>
        <v>44504</v>
      </c>
      <c r="M5" s="55" t="str">
        <f ca="1"/>
        <v>A
LF</v>
      </c>
      <c r="N5" s="8"/>
      <c r="O5" s="8"/>
      <c r="P5" s="8"/>
    </row>
    <row r="6" spans="1:16" x14ac:dyDescent="0.35">
      <c r="A6" s="55">
        <f ca="1"/>
        <v>4</v>
      </c>
      <c r="B6" s="55" t="b">
        <f ca="1"/>
        <v>1</v>
      </c>
      <c r="C6" s="58">
        <f ca="1"/>
        <v>44505</v>
      </c>
      <c r="D6" s="55" t="str">
        <f ca="1">"A"&amp;CHAR(13)&amp;" CR"</f>
        <v>A_x000D_ CR</v>
      </c>
      <c r="E6" s="58"/>
      <c r="F6" s="55"/>
      <c r="G6" s="55"/>
      <c r="H6" s="55" t="str">
        <f ca="1"/>
        <v>LF"</v>
      </c>
      <c r="I6" s="55"/>
      <c r="J6" s="55">
        <f ca="1"/>
        <v>4</v>
      </c>
      <c r="K6" s="55" t="b">
        <f ca="1"/>
        <v>1</v>
      </c>
      <c r="L6" s="58">
        <f ca="1"/>
        <v>44505</v>
      </c>
      <c r="M6" s="55" t="str">
        <f ca="1"/>
        <v>A_x000D_ CR</v>
      </c>
      <c r="N6" s="8"/>
      <c r="O6" s="8"/>
      <c r="P6" s="8"/>
    </row>
    <row r="7" spans="1:16" x14ac:dyDescent="0.35">
      <c r="A7" s="55">
        <f ca="1"/>
        <v>5</v>
      </c>
      <c r="B7" s="55" t="b">
        <f ca="1"/>
        <v>0</v>
      </c>
      <c r="C7" s="58">
        <f ca="1"/>
        <v>44506</v>
      </c>
      <c r="D7" s="9" t="s">
        <v>596</v>
      </c>
      <c r="E7" s="58"/>
      <c r="F7" s="55"/>
      <c r="G7" s="55"/>
      <c r="H7" s="55" t="str">
        <f ca="1"/>
        <v>4,True,2021-11-05,"A</v>
      </c>
      <c r="I7" s="55"/>
      <c r="J7" s="55">
        <f ca="1"/>
        <v>5</v>
      </c>
      <c r="K7" s="55" t="b">
        <f ca="1"/>
        <v>0</v>
      </c>
      <c r="L7" s="58">
        <f ca="1"/>
        <v>44506</v>
      </c>
      <c r="M7" s="55" t="str">
        <f ca="1"/>
        <v>"Quotes"</v>
      </c>
      <c r="N7" s="8"/>
      <c r="O7" s="8"/>
      <c r="P7" s="8"/>
    </row>
    <row r="8" spans="1:16" x14ac:dyDescent="0.35">
      <c r="A8" s="55">
        <f ca="1"/>
        <v>6</v>
      </c>
      <c r="B8" s="55" t="b">
        <f ca="1"/>
        <v>1</v>
      </c>
      <c r="C8" s="58">
        <f ca="1"/>
        <v>44507</v>
      </c>
      <c r="D8" s="55" t="s">
        <v>583</v>
      </c>
      <c r="E8" s="58"/>
      <c r="F8" s="55"/>
      <c r="G8" s="55"/>
      <c r="H8" s="55" t="str">
        <f ca="1"/>
        <v xml:space="preserve"> CR"</v>
      </c>
      <c r="I8" s="55"/>
      <c r="J8" s="55">
        <f ca="1"/>
        <v>6</v>
      </c>
      <c r="K8" s="55" t="b">
        <f ca="1"/>
        <v>1</v>
      </c>
      <c r="L8" s="58">
        <f ca="1"/>
        <v>44507</v>
      </c>
      <c r="M8" s="55" t="str">
        <f ca="1"/>
        <v>Text</v>
      </c>
      <c r="N8" s="8"/>
      <c r="O8" s="8"/>
      <c r="P8" s="8"/>
    </row>
    <row r="9" spans="1:16" ht="29" x14ac:dyDescent="0.35">
      <c r="A9" s="55"/>
      <c r="B9" s="55"/>
      <c r="C9" s="58"/>
      <c r="D9" s="61"/>
      <c r="E9" s="58"/>
      <c r="F9" s="55"/>
      <c r="G9" s="55"/>
      <c r="H9" s="55" t="str">
        <f ca="1"/>
        <v>5,False,2021-11-06,"""Quotes"""</v>
      </c>
      <c r="I9" s="55"/>
      <c r="J9" s="55"/>
      <c r="K9" s="55"/>
      <c r="L9" s="58"/>
      <c r="M9" s="55"/>
      <c r="N9" s="8"/>
      <c r="O9" s="8"/>
      <c r="P9" s="8"/>
    </row>
    <row r="10" spans="1:16" x14ac:dyDescent="0.35">
      <c r="A10" s="55"/>
      <c r="B10" s="55"/>
      <c r="C10" s="58"/>
      <c r="D10" s="61"/>
      <c r="E10" s="58"/>
      <c r="F10" s="55"/>
      <c r="G10" s="55"/>
      <c r="H10" s="55" t="str">
        <f ca="1"/>
        <v>6,True,2021-11-07,"Text"</v>
      </c>
      <c r="I10" s="55"/>
      <c r="J10" s="55"/>
      <c r="K10" s="55"/>
      <c r="L10" s="58"/>
      <c r="M10" s="55"/>
      <c r="N10" s="8"/>
      <c r="O10" s="8"/>
      <c r="P10" s="8"/>
    </row>
    <row r="11" spans="1:16" x14ac:dyDescent="0.35">
      <c r="A11" s="8"/>
      <c r="B11" s="8"/>
      <c r="C11" s="54"/>
      <c r="D11" s="56"/>
      <c r="E11" s="54"/>
      <c r="F11" s="8"/>
      <c r="G11" s="8"/>
      <c r="H11" s="8"/>
      <c r="I11" s="8"/>
      <c r="J11" s="8"/>
      <c r="K11" s="8"/>
      <c r="L11" s="54"/>
      <c r="M11" s="55"/>
      <c r="N11" s="8"/>
      <c r="O11" s="8"/>
      <c r="P11" s="8"/>
    </row>
    <row r="12" spans="1:16" x14ac:dyDescent="0.35">
      <c r="A12" s="8"/>
      <c r="B12" s="8"/>
      <c r="C12" s="54"/>
      <c r="D12" s="57"/>
      <c r="E12" s="8"/>
      <c r="F12" s="8"/>
      <c r="G12" s="8"/>
      <c r="H12" s="8"/>
      <c r="I12" s="8"/>
      <c r="J12" s="8"/>
      <c r="K12" s="8"/>
      <c r="L12" s="54"/>
      <c r="M12" s="55"/>
      <c r="N12" s="8"/>
      <c r="O12" s="8"/>
      <c r="P12" s="8"/>
    </row>
    <row r="13" spans="1:16" x14ac:dyDescent="0.35">
      <c r="A13" s="8"/>
      <c r="B13" s="8"/>
      <c r="C13" s="8"/>
      <c r="D13" s="57"/>
      <c r="E13" s="8"/>
      <c r="F13" s="8"/>
      <c r="G13" s="8"/>
      <c r="H13" s="8"/>
      <c r="I13" s="8"/>
      <c r="J13" s="8"/>
      <c r="K13" s="8"/>
      <c r="L13" s="8"/>
      <c r="M13" s="8"/>
      <c r="N13" s="8"/>
      <c r="O13" s="8"/>
      <c r="P13" s="8"/>
    </row>
    <row r="17" spans="8:8" x14ac:dyDescent="0.35">
      <c r="H17" s="45"/>
    </row>
  </sheetData>
  <sheetProtection sheet="1" objects="1" scenarios="1"/>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
  <dimension ref="A1:G36"/>
  <sheetViews>
    <sheetView showGridLines="0" showRowColHeaders="0" zoomScaleNormal="100" workbookViewId="0"/>
  </sheetViews>
  <sheetFormatPr defaultColWidth="9.1796875" defaultRowHeight="14.5" x14ac:dyDescent="0.35"/>
  <cols>
    <col min="1" max="1" width="6.1796875" bestFit="1" customWidth="1"/>
    <col min="2" max="2" width="10.81640625" bestFit="1" customWidth="1"/>
    <col min="3" max="3" width="11.1796875" bestFit="1" customWidth="1"/>
    <col min="4" max="4" width="10.81640625" bestFit="1" customWidth="1"/>
  </cols>
  <sheetData>
    <row r="1" spans="1:4" x14ac:dyDescent="0.35">
      <c r="A1" s="59" t="s">
        <v>584</v>
      </c>
      <c r="B1" s="55"/>
      <c r="C1" s="55"/>
      <c r="D1" s="55"/>
    </row>
    <row r="2" spans="1:4" x14ac:dyDescent="0.35">
      <c r="A2" s="55" t="s">
        <v>589</v>
      </c>
      <c r="B2" s="55" t="s">
        <v>593</v>
      </c>
      <c r="C2" s="58" t="s">
        <v>581</v>
      </c>
      <c r="D2" s="58" t="s">
        <v>582</v>
      </c>
    </row>
    <row r="3" spans="1:4" x14ac:dyDescent="0.35">
      <c r="A3" s="55" cm="1">
        <f t="array" aca="1" ref="A3:A7" ca="1">_xlfn.SEQUENCE(5)</f>
        <v>1</v>
      </c>
      <c r="B3" s="55" t="b" cm="1">
        <f t="array" aca="1" ref="B3:B7" ca="1">MOD(_xlfn.ANCHORARRAY(A3),2)=0</f>
        <v>0</v>
      </c>
      <c r="C3" s="58" cm="1">
        <f t="array" aca="1" ref="C3:C7" ca="1">TODAY()+_xlfn.ANCHORARRAY(A3)</f>
        <v>44502</v>
      </c>
      <c r="D3" s="55" t="s">
        <v>583</v>
      </c>
    </row>
    <row r="4" spans="1:4" x14ac:dyDescent="0.35">
      <c r="A4" s="55">
        <f ca="1"/>
        <v>2</v>
      </c>
      <c r="B4" s="55" t="b">
        <f ca="1"/>
        <v>1</v>
      </c>
      <c r="C4" s="58">
        <f ca="1"/>
        <v>44503</v>
      </c>
      <c r="D4" s="9" t="s">
        <v>595</v>
      </c>
    </row>
    <row r="5" spans="1:4" ht="29" x14ac:dyDescent="0.35">
      <c r="A5" s="55">
        <f ca="1"/>
        <v>3</v>
      </c>
      <c r="B5" s="55" t="b">
        <f ca="1"/>
        <v>0</v>
      </c>
      <c r="C5" s="58">
        <f ca="1"/>
        <v>44504</v>
      </c>
      <c r="D5" s="55" t="s">
        <v>597</v>
      </c>
    </row>
    <row r="6" spans="1:4" x14ac:dyDescent="0.35">
      <c r="A6" s="55">
        <f ca="1"/>
        <v>4</v>
      </c>
      <c r="B6" s="55" t="b">
        <f ca="1"/>
        <v>1</v>
      </c>
      <c r="C6" s="58">
        <f ca="1"/>
        <v>44505</v>
      </c>
      <c r="D6" s="55" t="str">
        <f ca="1">"A"&amp;CHAR(13)&amp;" CR"</f>
        <v>A_x000D_ CR</v>
      </c>
    </row>
    <row r="7" spans="1:4" x14ac:dyDescent="0.35">
      <c r="A7" s="55">
        <f ca="1"/>
        <v>5</v>
      </c>
      <c r="B7" s="55" t="b">
        <f ca="1"/>
        <v>0</v>
      </c>
      <c r="C7" s="58">
        <f ca="1"/>
        <v>44506</v>
      </c>
      <c r="D7" s="9" t="s">
        <v>596</v>
      </c>
    </row>
    <row r="9" spans="1:4" x14ac:dyDescent="0.35">
      <c r="A9" s="62" t="s">
        <v>585</v>
      </c>
    </row>
    <row r="10" spans="1:4" x14ac:dyDescent="0.35">
      <c r="A10" t="str" cm="1">
        <f t="array" aca="1" ref="A10" ca="1">CSVWrite(A2:D7,"C:\Temp\Test.csv")</f>
        <v>C:\Temp\Test.csv</v>
      </c>
    </row>
    <row r="12" spans="1:4" x14ac:dyDescent="0.35">
      <c r="A12" s="63" t="s">
        <v>588</v>
      </c>
    </row>
    <row r="13" spans="1:4" x14ac:dyDescent="0.35">
      <c r="A13" t="str" cm="1">
        <f t="array" aca="1" ref="A13:A20" ca="1">CSVRead(A10,FALSE,FALSE)</f>
        <v>"Nums","Bools","Dates","Strings"</v>
      </c>
    </row>
    <row r="14" spans="1:4" x14ac:dyDescent="0.35">
      <c r="A14" t="str">
        <f ca="1"/>
        <v>1,False,2021-11-02,"Text"</v>
      </c>
    </row>
    <row r="15" spans="1:4" x14ac:dyDescent="0.35">
      <c r="A15" t="str">
        <f ca="1"/>
        <v>2,True,2021-11-03,"A, comma"</v>
      </c>
    </row>
    <row r="16" spans="1:4" x14ac:dyDescent="0.35">
      <c r="A16" t="str">
        <f ca="1"/>
        <v>3,False,2021-11-04,"A</v>
      </c>
    </row>
    <row r="17" spans="1:7" x14ac:dyDescent="0.35">
      <c r="A17" t="str">
        <f ca="1"/>
        <v>LF"</v>
      </c>
    </row>
    <row r="18" spans="1:7" x14ac:dyDescent="0.35">
      <c r="A18" t="str">
        <f ca="1"/>
        <v>4,True,2021-11-05,"A</v>
      </c>
    </row>
    <row r="19" spans="1:7" x14ac:dyDescent="0.35">
      <c r="A19" t="str">
        <f ca="1"/>
        <v xml:space="preserve"> CR"</v>
      </c>
    </row>
    <row r="20" spans="1:7" x14ac:dyDescent="0.35">
      <c r="A20" t="str">
        <f ca="1"/>
        <v>5,False,2021-11-06,"""Quotes"""</v>
      </c>
    </row>
    <row r="22" spans="1:7" x14ac:dyDescent="0.35">
      <c r="A22" s="62" t="s">
        <v>586</v>
      </c>
    </row>
    <row r="23" spans="1:7" x14ac:dyDescent="0.35">
      <c r="A23" s="55" t="str" cm="1">
        <f t="array" aca="1" ref="A23:D28" ca="1">CSVRead(A10,TRUE)</f>
        <v>Nums</v>
      </c>
      <c r="B23" s="55" t="str">
        <f ca="1"/>
        <v>Bools</v>
      </c>
      <c r="C23" s="55" t="str">
        <f ca="1"/>
        <v>Dates</v>
      </c>
      <c r="D23" s="55" t="str">
        <f ca="1"/>
        <v>Strings</v>
      </c>
    </row>
    <row r="24" spans="1:7" x14ac:dyDescent="0.35">
      <c r="A24" s="55">
        <f ca="1"/>
        <v>1</v>
      </c>
      <c r="B24" s="55" t="b">
        <f ca="1"/>
        <v>0</v>
      </c>
      <c r="C24" s="58">
        <f ca="1"/>
        <v>44502</v>
      </c>
      <c r="D24" s="55" t="str">
        <f ca="1"/>
        <v>Text</v>
      </c>
      <c r="G24" s="10"/>
    </row>
    <row r="25" spans="1:7" x14ac:dyDescent="0.35">
      <c r="A25" s="55">
        <f ca="1"/>
        <v>2</v>
      </c>
      <c r="B25" s="55" t="b">
        <f ca="1"/>
        <v>1</v>
      </c>
      <c r="C25" s="58">
        <f ca="1"/>
        <v>44503</v>
      </c>
      <c r="D25" s="55" t="str">
        <f ca="1"/>
        <v>A, comma</v>
      </c>
      <c r="F25" s="10"/>
    </row>
    <row r="26" spans="1:7" ht="28.5" customHeight="1" x14ac:dyDescent="0.35">
      <c r="A26" s="55">
        <f ca="1"/>
        <v>3</v>
      </c>
      <c r="B26" s="55" t="b">
        <f ca="1"/>
        <v>0</v>
      </c>
      <c r="C26" s="58">
        <f ca="1"/>
        <v>44504</v>
      </c>
      <c r="D26" s="55" t="str">
        <f ca="1"/>
        <v>A
LF</v>
      </c>
    </row>
    <row r="27" spans="1:7" x14ac:dyDescent="0.35">
      <c r="A27" s="55">
        <f ca="1"/>
        <v>4</v>
      </c>
      <c r="B27" s="55" t="b">
        <f ca="1"/>
        <v>1</v>
      </c>
      <c r="C27" s="58">
        <f ca="1"/>
        <v>44505</v>
      </c>
      <c r="D27" s="55" t="str">
        <f ca="1"/>
        <v>A_x000D_ CR</v>
      </c>
    </row>
    <row r="28" spans="1:7" x14ac:dyDescent="0.35">
      <c r="A28" s="55">
        <f ca="1"/>
        <v>5</v>
      </c>
      <c r="B28" s="55" t="b">
        <f ca="1"/>
        <v>0</v>
      </c>
      <c r="C28" s="58">
        <f ca="1"/>
        <v>44506</v>
      </c>
      <c r="D28" s="55" t="str">
        <f ca="1"/>
        <v>"Quotes"</v>
      </c>
    </row>
    <row r="30" spans="1:7" x14ac:dyDescent="0.35">
      <c r="A30" s="63" t="s">
        <v>598</v>
      </c>
    </row>
    <row r="31" spans="1:7" x14ac:dyDescent="0.35">
      <c r="A31" t="b" cm="1">
        <f t="array" aca="1" ref="A31:D36" ca="1">A2:D7=A23:D28</f>
        <v>1</v>
      </c>
      <c r="B31" t="b">
        <f ca="1"/>
        <v>1</v>
      </c>
      <c r="C31" t="b">
        <f ca="1"/>
        <v>1</v>
      </c>
      <c r="D31" t="b">
        <f ca="1"/>
        <v>1</v>
      </c>
    </row>
    <row r="32" spans="1:7" x14ac:dyDescent="0.35">
      <c r="A32" t="b">
        <f ca="1"/>
        <v>1</v>
      </c>
      <c r="B32" t="b">
        <f ca="1"/>
        <v>1</v>
      </c>
      <c r="C32" t="b">
        <f ca="1"/>
        <v>1</v>
      </c>
      <c r="D32" t="b">
        <f ca="1"/>
        <v>1</v>
      </c>
    </row>
    <row r="33" spans="1:4" x14ac:dyDescent="0.35">
      <c r="A33" t="b">
        <f ca="1"/>
        <v>1</v>
      </c>
      <c r="B33" t="b">
        <f ca="1"/>
        <v>1</v>
      </c>
      <c r="C33" t="b">
        <f ca="1"/>
        <v>1</v>
      </c>
      <c r="D33" t="b">
        <f ca="1"/>
        <v>1</v>
      </c>
    </row>
    <row r="34" spans="1:4" x14ac:dyDescent="0.35">
      <c r="A34" t="b">
        <f ca="1"/>
        <v>1</v>
      </c>
      <c r="B34" t="b">
        <f ca="1"/>
        <v>1</v>
      </c>
      <c r="C34" t="b">
        <f ca="1"/>
        <v>1</v>
      </c>
      <c r="D34" t="b">
        <f ca="1"/>
        <v>1</v>
      </c>
    </row>
    <row r="35" spans="1:4" x14ac:dyDescent="0.35">
      <c r="A35" t="b">
        <f ca="1"/>
        <v>1</v>
      </c>
      <c r="B35" t="b">
        <f ca="1"/>
        <v>1</v>
      </c>
      <c r="C35" t="b">
        <f ca="1"/>
        <v>1</v>
      </c>
      <c r="D35" t="b">
        <f ca="1"/>
        <v>1</v>
      </c>
    </row>
    <row r="36" spans="1:4" x14ac:dyDescent="0.35">
      <c r="A36" t="b">
        <f ca="1"/>
        <v>1</v>
      </c>
      <c r="B36" t="b">
        <f ca="1"/>
        <v>1</v>
      </c>
      <c r="C36" t="b">
        <f ca="1"/>
        <v>1</v>
      </c>
      <c r="D36" t="b">
        <f ca="1"/>
        <v>1</v>
      </c>
    </row>
  </sheetData>
  <sheetProtection sheet="1" objects="1" scenarios="1"/>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8AB30E-4053-483C-9D77-970412B5AE09}">
  <sheetPr codeName="Sheet6"/>
  <dimension ref="A1:S758"/>
  <sheetViews>
    <sheetView showGridLines="0" showRowColHeaders="0" workbookViewId="0"/>
  </sheetViews>
  <sheetFormatPr defaultRowHeight="14.5" x14ac:dyDescent="0.35"/>
  <cols>
    <col min="2" max="2" width="16" bestFit="1" customWidth="1"/>
    <col min="3" max="3" width="28" bestFit="1" customWidth="1"/>
    <col min="4" max="4" width="16" bestFit="1" customWidth="1"/>
    <col min="5" max="5" width="4.54296875" customWidth="1"/>
    <col min="6" max="6" width="22.7265625" bestFit="1" customWidth="1"/>
    <col min="7" max="7" width="4.7265625" customWidth="1"/>
    <col min="8" max="8" width="29.26953125" bestFit="1" customWidth="1"/>
    <col min="9" max="9" width="4.54296875" customWidth="1"/>
    <col min="10" max="10" width="19.1796875" bestFit="1" customWidth="1"/>
    <col min="11" max="11" width="4.54296875" customWidth="1"/>
    <col min="13" max="13" width="15.54296875" bestFit="1" customWidth="1"/>
    <col min="14" max="14" width="15.1796875" bestFit="1" customWidth="1"/>
    <col min="15" max="15" width="11.54296875" bestFit="1" customWidth="1"/>
    <col min="16" max="16" width="4.54296875" customWidth="1"/>
    <col min="17" max="17" width="15.54296875" bestFit="1" customWidth="1"/>
    <col min="18" max="18" width="15.1796875" bestFit="1" customWidth="1"/>
    <col min="19" max="19" width="11.54296875" bestFit="1" customWidth="1"/>
    <col min="20" max="20" width="10.7265625" bestFit="1" customWidth="1"/>
  </cols>
  <sheetData>
    <row r="1" spans="1:10" ht="28.5" x14ac:dyDescent="0.65">
      <c r="A1" s="7" t="s">
        <v>958</v>
      </c>
    </row>
    <row r="10" spans="1:10" x14ac:dyDescent="0.35">
      <c r="I10" s="26" t="s">
        <v>955</v>
      </c>
      <c r="J10" s="4">
        <v>49</v>
      </c>
    </row>
    <row r="11" spans="1:10" x14ac:dyDescent="0.35">
      <c r="I11" s="26" t="s">
        <v>954</v>
      </c>
      <c r="J11" s="97" t="s">
        <v>961</v>
      </c>
    </row>
    <row r="12" spans="1:10" x14ac:dyDescent="0.35">
      <c r="I12" s="37" t="s">
        <v>947</v>
      </c>
      <c r="J12" s="35" t="str" cm="1">
        <f t="array" ref="J12:J14">INDEX(B29:D108,J10,{1;2;3})</f>
        <v>d/m/yy</v>
      </c>
    </row>
    <row r="13" spans="1:10" x14ac:dyDescent="0.35">
      <c r="I13" s="37" t="s">
        <v>960</v>
      </c>
      <c r="J13" s="35" t="str">
        <v>d/m/yy hh:mm:ss.00</v>
      </c>
    </row>
    <row r="14" spans="1:10" x14ac:dyDescent="0.35">
      <c r="I14" s="26" t="s">
        <v>948</v>
      </c>
      <c r="J14" s="35" t="str">
        <v>m/d/yy</v>
      </c>
    </row>
    <row r="15" spans="1:10" x14ac:dyDescent="0.35">
      <c r="I15" s="26" t="s">
        <v>951</v>
      </c>
      <c r="J15" s="35" cm="1">
        <f t="array" aca="1" ref="J15" ca="1">SUM(IF(_xlfn.ANCHORARRAY(F29)=_xlfn.ANCHORARRAY(J29),1,0))</f>
        <v>24</v>
      </c>
    </row>
    <row r="16" spans="1:10" x14ac:dyDescent="0.35">
      <c r="I16" s="26" t="s">
        <v>952</v>
      </c>
      <c r="J16" s="35" cm="1">
        <f t="array" aca="1" ref="J16" ca="1">SUM(IF(ISNUMBER(_xlfn.ANCHORARRAY(J29)),1,0))</f>
        <v>288</v>
      </c>
    </row>
    <row r="17" spans="1:19" x14ac:dyDescent="0.35">
      <c r="I17" s="26" t="s">
        <v>953</v>
      </c>
      <c r="J17" s="35" cm="1">
        <f t="array" aca="1" ref="J17" ca="1">SUM(IF(ISTEXT(_xlfn.ANCHORARRAY(J29)),1,0))</f>
        <v>442</v>
      </c>
    </row>
    <row r="20" spans="1:19" x14ac:dyDescent="0.35">
      <c r="J20" s="77" t="s">
        <v>957</v>
      </c>
    </row>
    <row r="21" spans="1:19" x14ac:dyDescent="0.35">
      <c r="J21" s="5" t="b" cm="1">
        <f t="array" ref="J21">AND(M29:O108=_xlfn.ANCHORARRAY(Q29))</f>
        <v>1</v>
      </c>
      <c r="K21" s="108" t="s">
        <v>967</v>
      </c>
    </row>
    <row r="24" spans="1:19" x14ac:dyDescent="0.35">
      <c r="G24" s="10"/>
    </row>
    <row r="25" spans="1:19" x14ac:dyDescent="0.35">
      <c r="G25" s="10"/>
    </row>
    <row r="26" spans="1:19" x14ac:dyDescent="0.35">
      <c r="G26" s="10"/>
      <c r="L26" s="10" t="s">
        <v>956</v>
      </c>
      <c r="Q26" t="s">
        <v>624</v>
      </c>
    </row>
    <row r="27" spans="1:19" x14ac:dyDescent="0.35">
      <c r="A27" s="3" t="s">
        <v>946</v>
      </c>
      <c r="G27" s="10"/>
      <c r="L27" s="98"/>
      <c r="M27" s="99" t="str" cm="1">
        <f t="array" ref="M27:O27">TRANSPOSE(I15:I17)</f>
        <v>RoundTripCount</v>
      </c>
      <c r="N27" s="99" t="str">
        <v>IsNumberCount</v>
      </c>
      <c r="O27" s="100" t="str">
        <v>IsTextCount</v>
      </c>
      <c r="Q27" s="98" t="str" cm="1">
        <f t="array" ref="Q27:S27">TRANSPOSE(I15:I17)</f>
        <v>RoundTripCount</v>
      </c>
      <c r="R27" s="99" t="str">
        <v>IsNumberCount</v>
      </c>
      <c r="S27" s="100" t="str">
        <v>IsTextCount</v>
      </c>
    </row>
    <row r="28" spans="1:19" x14ac:dyDescent="0.35">
      <c r="A28" s="98" t="s">
        <v>955</v>
      </c>
      <c r="B28" s="99" t="s">
        <v>947</v>
      </c>
      <c r="C28" s="99" t="str">
        <f>I13</f>
        <v>WriteFormatDateTime</v>
      </c>
      <c r="D28" s="100" t="s">
        <v>948</v>
      </c>
      <c r="F28" s="107" t="s">
        <v>581</v>
      </c>
      <c r="H28" s="107" t="s">
        <v>949</v>
      </c>
      <c r="J28" s="107" t="s">
        <v>950</v>
      </c>
      <c r="L28" s="101"/>
      <c r="M28" cm="1">
        <f t="array" aca="1" ref="M28:O28" ca="1">TRANSPOSE(J15:J17)</f>
        <v>24</v>
      </c>
      <c r="N28">
        <f ca="1"/>
        <v>288</v>
      </c>
      <c r="O28" s="102">
        <f ca="1"/>
        <v>442</v>
      </c>
      <c r="Q28" s="101"/>
      <c r="S28" s="102"/>
    </row>
    <row r="29" spans="1:19" x14ac:dyDescent="0.35">
      <c r="A29" s="101" cm="1">
        <f t="array" ref="A29:A108">_xlfn.SEQUENCE(80)</f>
        <v>1</v>
      </c>
      <c r="B29" t="s" cm="1">
        <v>898</v>
      </c>
      <c r="C29" t="str" cm="1">
        <f t="array" ref="C29:C108">B29:B108&amp;" "&amp;TimeFormat</f>
        <v>d/m/yy hh:mm:ss.00</v>
      </c>
      <c r="D29" s="102" t="s" cm="1">
        <v>898</v>
      </c>
      <c r="F29" s="106" cm="1">
        <f t="array" ref="F29:F758">_xlfn.SEQUENCE(365*2,,2*DATE(2023,1,1))/2</f>
        <v>44927</v>
      </c>
      <c r="H29" s="105" t="str" cm="1">
        <f t="array" aca="1" ref="H29:H758" ca="1">CSVRead(CSVWrite(_xlfn.ANCHORARRAY(F29),,,WriteFormat,WriteFromatDateTime),FALSE,",")</f>
        <v>1/1/23</v>
      </c>
      <c r="J29" s="105" cm="1">
        <f t="array" aca="1" ref="J29:J758" ca="1">CSVRead(CSVWrite(_xlfn.ANCHORARRAY(F29),,,WriteFormat,WriteFromatDateTime),TRUE,",",,ReadFormat)</f>
        <v>44927</v>
      </c>
      <c r="L29" s="101" cm="1">
        <f t="array" ref="L29:L108">_xlfn.SEQUENCE(80)</f>
        <v>1</v>
      </c>
      <c r="M29">
        <f t="dataTable" ref="M29:O108" dt2D="0" dtr="0" r1="J10" ca="1"/>
        <v>730</v>
      </c>
      <c r="N29">
        <v>730</v>
      </c>
      <c r="O29" s="102">
        <v>0</v>
      </c>
      <c r="Q29" s="101" cm="1">
        <f t="array" ref="Q29:S108">{730,730,0;730,730,0;730,730,0;730,730,0;730,730,0;730,730,0;730,730,0;730,730,0;730,730,0;730,730,0;730,730,0;730,730,0;730,730,0;730,730,0;730,730,0;730,730,0;730,730,0;730,730,0;730,730,0;730,730,0;730,730,0;730,730,0;730,730,0;730,730,0;730,730,0;730,730,0;730,730,0;730,730,0;730,730,0;730,730,0;730,730,0;730,730,0;730,730,0;730,730,0;730,730,0;730,730,0;730,730,0;730,730,0;730,730,0;730,730,0;730,730,0;730,730,0;730,730,0;730,730,0;730,730,0;730,730,0;730,730,0;730,730,0;24,288,442;24,288,442;24,288,442;24,288,442;0,0,730;0,0,730;0,0,730;0,0,730;24,288,442;24,288,442;24,288,442;24,288,442;0,0,730;0,0,730;0,0,730;0,0,730;24,288,442;24,288,442;24,288,442;24,288,442;24,288,442;24,288,442;24,288,442;24,288,442;0,0,730;0,0,730;0,0,730;0,0,730;0,0,730;0,0,730;0,0,730;0,0,730}</f>
        <v>730</v>
      </c>
      <c r="R29">
        <v>730</v>
      </c>
      <c r="S29" s="102">
        <v>0</v>
      </c>
    </row>
    <row r="30" spans="1:19" x14ac:dyDescent="0.35">
      <c r="A30" s="101">
        <v>2</v>
      </c>
      <c r="B30" t="s">
        <v>899</v>
      </c>
      <c r="C30" t="str">
        <v>d/m/yyyy hh:mm:ss.00</v>
      </c>
      <c r="D30" s="102" t="s">
        <v>899</v>
      </c>
      <c r="F30" s="106">
        <v>44927.5</v>
      </c>
      <c r="H30" s="105" t="str">
        <f ca="1"/>
        <v>1/1/23 12:00:00.00</v>
      </c>
      <c r="J30" s="105">
        <f ca="1"/>
        <v>44927.5</v>
      </c>
      <c r="L30" s="101">
        <v>2</v>
      </c>
      <c r="M30">
        <v>730</v>
      </c>
      <c r="N30">
        <v>730</v>
      </c>
      <c r="O30" s="102">
        <v>0</v>
      </c>
      <c r="Q30" s="101">
        <v>730</v>
      </c>
      <c r="R30">
        <v>730</v>
      </c>
      <c r="S30" s="102">
        <v>0</v>
      </c>
    </row>
    <row r="31" spans="1:19" x14ac:dyDescent="0.35">
      <c r="A31" s="101">
        <v>3</v>
      </c>
      <c r="B31" t="s">
        <v>900</v>
      </c>
      <c r="C31" t="str">
        <v>d/mm/yy hh:mm:ss.00</v>
      </c>
      <c r="D31" s="102" t="s">
        <v>900</v>
      </c>
      <c r="F31" s="106">
        <v>44928</v>
      </c>
      <c r="H31" s="105" t="str">
        <f ca="1"/>
        <v>2/1/23</v>
      </c>
      <c r="J31" s="105">
        <f ca="1"/>
        <v>44958</v>
      </c>
      <c r="L31" s="101">
        <v>3</v>
      </c>
      <c r="M31">
        <v>730</v>
      </c>
      <c r="N31">
        <v>730</v>
      </c>
      <c r="O31" s="102">
        <v>0</v>
      </c>
      <c r="Q31" s="101">
        <v>730</v>
      </c>
      <c r="R31">
        <v>730</v>
      </c>
      <c r="S31" s="102">
        <v>0</v>
      </c>
    </row>
    <row r="32" spans="1:19" x14ac:dyDescent="0.35">
      <c r="A32" s="101">
        <v>4</v>
      </c>
      <c r="B32" t="s">
        <v>901</v>
      </c>
      <c r="C32" t="str">
        <v>d/mm/yyyy hh:mm:ss.00</v>
      </c>
      <c r="D32" s="102" t="s">
        <v>901</v>
      </c>
      <c r="F32" s="106">
        <v>44928.5</v>
      </c>
      <c r="H32" s="105" t="str">
        <f ca="1"/>
        <v>2/1/23 12:00:00.00</v>
      </c>
      <c r="J32" s="105">
        <f ca="1"/>
        <v>44958.5</v>
      </c>
      <c r="L32" s="101">
        <v>4</v>
      </c>
      <c r="M32">
        <v>730</v>
      </c>
      <c r="N32">
        <v>730</v>
      </c>
      <c r="O32" s="102">
        <v>0</v>
      </c>
      <c r="Q32" s="101">
        <v>730</v>
      </c>
      <c r="R32">
        <v>730</v>
      </c>
      <c r="S32" s="102">
        <v>0</v>
      </c>
    </row>
    <row r="33" spans="1:19" x14ac:dyDescent="0.35">
      <c r="A33" s="101">
        <v>5</v>
      </c>
      <c r="B33" t="s">
        <v>902</v>
      </c>
      <c r="C33" t="str">
        <v>d/mmm/yy hh:mm:ss.00</v>
      </c>
      <c r="D33" s="102" t="s">
        <v>902</v>
      </c>
      <c r="F33" s="106">
        <v>44929</v>
      </c>
      <c r="H33" s="105" t="str">
        <f ca="1"/>
        <v>3/1/23</v>
      </c>
      <c r="J33" s="105">
        <f ca="1"/>
        <v>44986</v>
      </c>
      <c r="L33" s="101">
        <v>5</v>
      </c>
      <c r="M33">
        <v>730</v>
      </c>
      <c r="N33">
        <v>730</v>
      </c>
      <c r="O33" s="102">
        <v>0</v>
      </c>
      <c r="Q33" s="101">
        <v>730</v>
      </c>
      <c r="R33">
        <v>730</v>
      </c>
      <c r="S33" s="102">
        <v>0</v>
      </c>
    </row>
    <row r="34" spans="1:19" x14ac:dyDescent="0.35">
      <c r="A34" s="101">
        <v>6</v>
      </c>
      <c r="B34" t="s">
        <v>903</v>
      </c>
      <c r="C34" t="str">
        <v>d/mmm/yyyy hh:mm:ss.00</v>
      </c>
      <c r="D34" s="102" t="s">
        <v>903</v>
      </c>
      <c r="F34" s="106">
        <v>44929.5</v>
      </c>
      <c r="H34" s="105" t="str">
        <f ca="1"/>
        <v>3/1/23 12:00:00.00</v>
      </c>
      <c r="J34" s="105">
        <f ca="1"/>
        <v>44986.5</v>
      </c>
      <c r="L34" s="101">
        <v>6</v>
      </c>
      <c r="M34">
        <v>730</v>
      </c>
      <c r="N34">
        <v>730</v>
      </c>
      <c r="O34" s="102">
        <v>0</v>
      </c>
      <c r="Q34" s="101">
        <v>730</v>
      </c>
      <c r="R34">
        <v>730</v>
      </c>
      <c r="S34" s="102">
        <v>0</v>
      </c>
    </row>
    <row r="35" spans="1:19" x14ac:dyDescent="0.35">
      <c r="A35" s="101">
        <v>7</v>
      </c>
      <c r="B35" t="s">
        <v>904</v>
      </c>
      <c r="C35" t="str">
        <v>d/mmmm/yy hh:mm:ss.00</v>
      </c>
      <c r="D35" s="102" t="s">
        <v>904</v>
      </c>
      <c r="F35" s="106">
        <v>44930</v>
      </c>
      <c r="H35" s="105" t="str">
        <f ca="1"/>
        <v>4/1/23</v>
      </c>
      <c r="J35" s="105">
        <f ca="1"/>
        <v>45017</v>
      </c>
      <c r="L35" s="101">
        <v>7</v>
      </c>
      <c r="M35">
        <v>730</v>
      </c>
      <c r="N35">
        <v>730</v>
      </c>
      <c r="O35" s="102">
        <v>0</v>
      </c>
      <c r="Q35" s="101">
        <v>730</v>
      </c>
      <c r="R35">
        <v>730</v>
      </c>
      <c r="S35" s="102">
        <v>0</v>
      </c>
    </row>
    <row r="36" spans="1:19" x14ac:dyDescent="0.35">
      <c r="A36" s="101">
        <v>8</v>
      </c>
      <c r="B36" t="s">
        <v>905</v>
      </c>
      <c r="C36" t="str">
        <v>d/mmmm/yyyy hh:mm:ss.00</v>
      </c>
      <c r="D36" s="102" t="s">
        <v>905</v>
      </c>
      <c r="F36" s="106">
        <v>44930.5</v>
      </c>
      <c r="H36" s="105" t="str">
        <f ca="1"/>
        <v>4/1/23 12:00:00.00</v>
      </c>
      <c r="J36" s="105">
        <f ca="1"/>
        <v>45017.5</v>
      </c>
      <c r="L36" s="101">
        <v>8</v>
      </c>
      <c r="M36">
        <v>730</v>
      </c>
      <c r="N36">
        <v>730</v>
      </c>
      <c r="O36" s="102">
        <v>0</v>
      </c>
      <c r="Q36" s="101">
        <v>730</v>
      </c>
      <c r="R36">
        <v>730</v>
      </c>
      <c r="S36" s="102">
        <v>0</v>
      </c>
    </row>
    <row r="37" spans="1:19" x14ac:dyDescent="0.35">
      <c r="A37" s="101">
        <v>9</v>
      </c>
      <c r="B37" t="s">
        <v>906</v>
      </c>
      <c r="C37" t="str">
        <v>dd/m/yy hh:mm:ss.00</v>
      </c>
      <c r="D37" s="102" t="s">
        <v>906</v>
      </c>
      <c r="F37" s="106">
        <v>44931</v>
      </c>
      <c r="H37" s="105" t="str">
        <f ca="1"/>
        <v>5/1/23</v>
      </c>
      <c r="J37" s="105">
        <f ca="1"/>
        <v>45047</v>
      </c>
      <c r="L37" s="101">
        <v>9</v>
      </c>
      <c r="M37">
        <v>730</v>
      </c>
      <c r="N37">
        <v>730</v>
      </c>
      <c r="O37" s="102">
        <v>0</v>
      </c>
      <c r="Q37" s="101">
        <v>730</v>
      </c>
      <c r="R37">
        <v>730</v>
      </c>
      <c r="S37" s="102">
        <v>0</v>
      </c>
    </row>
    <row r="38" spans="1:19" x14ac:dyDescent="0.35">
      <c r="A38" s="101">
        <v>10</v>
      </c>
      <c r="B38" t="s">
        <v>907</v>
      </c>
      <c r="C38" t="str">
        <v>dd/m/yyyy hh:mm:ss.00</v>
      </c>
      <c r="D38" s="102" t="s">
        <v>907</v>
      </c>
      <c r="F38" s="106">
        <v>44931.5</v>
      </c>
      <c r="H38" s="105" t="str">
        <f ca="1"/>
        <v>5/1/23 12:00:00.00</v>
      </c>
      <c r="J38" s="105">
        <f ca="1"/>
        <v>45047.5</v>
      </c>
      <c r="L38" s="101">
        <v>10</v>
      </c>
      <c r="M38">
        <v>730</v>
      </c>
      <c r="N38">
        <v>730</v>
      </c>
      <c r="O38" s="102">
        <v>0</v>
      </c>
      <c r="Q38" s="101">
        <v>730</v>
      </c>
      <c r="R38">
        <v>730</v>
      </c>
      <c r="S38" s="102">
        <v>0</v>
      </c>
    </row>
    <row r="39" spans="1:19" x14ac:dyDescent="0.35">
      <c r="A39" s="101">
        <v>11</v>
      </c>
      <c r="B39" t="s">
        <v>908</v>
      </c>
      <c r="C39" t="str">
        <v>dd/mm/yy hh:mm:ss.00</v>
      </c>
      <c r="D39" s="102" t="s">
        <v>908</v>
      </c>
      <c r="F39" s="106">
        <v>44932</v>
      </c>
      <c r="H39" s="105" t="str">
        <f ca="1"/>
        <v>6/1/23</v>
      </c>
      <c r="J39" s="105">
        <f ca="1"/>
        <v>45078</v>
      </c>
      <c r="L39" s="101">
        <v>11</v>
      </c>
      <c r="M39">
        <v>730</v>
      </c>
      <c r="N39">
        <v>730</v>
      </c>
      <c r="O39" s="102">
        <v>0</v>
      </c>
      <c r="Q39" s="101">
        <v>730</v>
      </c>
      <c r="R39">
        <v>730</v>
      </c>
      <c r="S39" s="102">
        <v>0</v>
      </c>
    </row>
    <row r="40" spans="1:19" x14ac:dyDescent="0.35">
      <c r="A40" s="101">
        <v>12</v>
      </c>
      <c r="B40" t="s">
        <v>909</v>
      </c>
      <c r="C40" t="str">
        <v>dd/mm/yyyy hh:mm:ss.00</v>
      </c>
      <c r="D40" s="102" t="s">
        <v>909</v>
      </c>
      <c r="F40" s="106">
        <v>44932.5</v>
      </c>
      <c r="H40" s="105" t="str">
        <f ca="1"/>
        <v>6/1/23 12:00:00.00</v>
      </c>
      <c r="J40" s="105">
        <f ca="1"/>
        <v>45078.5</v>
      </c>
      <c r="L40" s="101">
        <v>12</v>
      </c>
      <c r="M40">
        <v>730</v>
      </c>
      <c r="N40">
        <v>730</v>
      </c>
      <c r="O40" s="102">
        <v>0</v>
      </c>
      <c r="Q40" s="101">
        <v>730</v>
      </c>
      <c r="R40">
        <v>730</v>
      </c>
      <c r="S40" s="102">
        <v>0</v>
      </c>
    </row>
    <row r="41" spans="1:19" x14ac:dyDescent="0.35">
      <c r="A41" s="101">
        <v>13</v>
      </c>
      <c r="B41" t="s">
        <v>910</v>
      </c>
      <c r="C41" t="str">
        <v>dd/mmm/yy hh:mm:ss.00</v>
      </c>
      <c r="D41" s="102" t="s">
        <v>910</v>
      </c>
      <c r="F41" s="106">
        <v>44933</v>
      </c>
      <c r="H41" s="105" t="str">
        <f ca="1"/>
        <v>7/1/23</v>
      </c>
      <c r="J41" s="105">
        <f ca="1"/>
        <v>45108</v>
      </c>
      <c r="L41" s="101">
        <v>13</v>
      </c>
      <c r="M41">
        <v>730</v>
      </c>
      <c r="N41">
        <v>730</v>
      </c>
      <c r="O41" s="102">
        <v>0</v>
      </c>
      <c r="Q41" s="101">
        <v>730</v>
      </c>
      <c r="R41">
        <v>730</v>
      </c>
      <c r="S41" s="102">
        <v>0</v>
      </c>
    </row>
    <row r="42" spans="1:19" x14ac:dyDescent="0.35">
      <c r="A42" s="101">
        <v>14</v>
      </c>
      <c r="B42" t="s">
        <v>911</v>
      </c>
      <c r="C42" t="str">
        <v>dd/mmm/yyyy hh:mm:ss.00</v>
      </c>
      <c r="D42" s="102" t="s">
        <v>911</v>
      </c>
      <c r="F42" s="106">
        <v>44933.5</v>
      </c>
      <c r="H42" s="105" t="str">
        <f ca="1"/>
        <v>7/1/23 12:00:00.00</v>
      </c>
      <c r="J42" s="105">
        <f ca="1"/>
        <v>45108.5</v>
      </c>
      <c r="L42" s="101">
        <v>14</v>
      </c>
      <c r="M42">
        <v>730</v>
      </c>
      <c r="N42">
        <v>730</v>
      </c>
      <c r="O42" s="102">
        <v>0</v>
      </c>
      <c r="Q42" s="101">
        <v>730</v>
      </c>
      <c r="R42">
        <v>730</v>
      </c>
      <c r="S42" s="102">
        <v>0</v>
      </c>
    </row>
    <row r="43" spans="1:19" x14ac:dyDescent="0.35">
      <c r="A43" s="101">
        <v>15</v>
      </c>
      <c r="B43" t="s">
        <v>912</v>
      </c>
      <c r="C43" t="str">
        <v>dd/mmmm/yy hh:mm:ss.00</v>
      </c>
      <c r="D43" s="102" t="s">
        <v>912</v>
      </c>
      <c r="F43" s="106">
        <v>44934</v>
      </c>
      <c r="H43" s="105" t="str">
        <f ca="1"/>
        <v>8/1/23</v>
      </c>
      <c r="J43" s="105">
        <f ca="1"/>
        <v>45139</v>
      </c>
      <c r="L43" s="101">
        <v>15</v>
      </c>
      <c r="M43">
        <v>730</v>
      </c>
      <c r="N43">
        <v>730</v>
      </c>
      <c r="O43" s="102">
        <v>0</v>
      </c>
      <c r="Q43" s="101">
        <v>730</v>
      </c>
      <c r="R43">
        <v>730</v>
      </c>
      <c r="S43" s="102">
        <v>0</v>
      </c>
    </row>
    <row r="44" spans="1:19" x14ac:dyDescent="0.35">
      <c r="A44" s="101">
        <v>16</v>
      </c>
      <c r="B44" t="s">
        <v>913</v>
      </c>
      <c r="C44" t="str">
        <v>dd/mmmm/yyyy hh:mm:ss.00</v>
      </c>
      <c r="D44" s="102" t="s">
        <v>913</v>
      </c>
      <c r="F44" s="106">
        <v>44934.5</v>
      </c>
      <c r="H44" s="105" t="str">
        <f ca="1"/>
        <v>8/1/23 12:00:00.00</v>
      </c>
      <c r="J44" s="105">
        <f ca="1"/>
        <v>45139.5</v>
      </c>
      <c r="L44" s="101">
        <v>16</v>
      </c>
      <c r="M44">
        <v>730</v>
      </c>
      <c r="N44">
        <v>730</v>
      </c>
      <c r="O44" s="102">
        <v>0</v>
      </c>
      <c r="Q44" s="101">
        <v>730</v>
      </c>
      <c r="R44">
        <v>730</v>
      </c>
      <c r="S44" s="102">
        <v>0</v>
      </c>
    </row>
    <row r="45" spans="1:19" x14ac:dyDescent="0.35">
      <c r="A45" s="101">
        <v>17</v>
      </c>
      <c r="B45" t="s">
        <v>914</v>
      </c>
      <c r="C45" t="str">
        <v>m/d/yy hh:mm:ss.00</v>
      </c>
      <c r="D45" s="102" t="s">
        <v>914</v>
      </c>
      <c r="F45" s="106">
        <v>44935</v>
      </c>
      <c r="H45" s="105" t="str">
        <f ca="1"/>
        <v>9/1/23</v>
      </c>
      <c r="J45" s="105">
        <f ca="1"/>
        <v>45170</v>
      </c>
      <c r="L45" s="101">
        <v>17</v>
      </c>
      <c r="M45">
        <v>730</v>
      </c>
      <c r="N45">
        <v>730</v>
      </c>
      <c r="O45" s="102">
        <v>0</v>
      </c>
      <c r="Q45" s="101">
        <v>730</v>
      </c>
      <c r="R45">
        <v>730</v>
      </c>
      <c r="S45" s="102">
        <v>0</v>
      </c>
    </row>
    <row r="46" spans="1:19" x14ac:dyDescent="0.35">
      <c r="A46" s="101">
        <v>18</v>
      </c>
      <c r="B46" t="s">
        <v>915</v>
      </c>
      <c r="C46" t="str">
        <v>m/d/yyyy hh:mm:ss.00</v>
      </c>
      <c r="D46" s="102" t="s">
        <v>915</v>
      </c>
      <c r="F46" s="106">
        <v>44935.5</v>
      </c>
      <c r="H46" s="105" t="str">
        <f ca="1"/>
        <v>9/1/23 12:00:00.00</v>
      </c>
      <c r="J46" s="105">
        <f ca="1"/>
        <v>45170.5</v>
      </c>
      <c r="L46" s="101">
        <v>18</v>
      </c>
      <c r="M46">
        <v>730</v>
      </c>
      <c r="N46">
        <v>730</v>
      </c>
      <c r="O46" s="102">
        <v>0</v>
      </c>
      <c r="Q46" s="101">
        <v>730</v>
      </c>
      <c r="R46">
        <v>730</v>
      </c>
      <c r="S46" s="102">
        <v>0</v>
      </c>
    </row>
    <row r="47" spans="1:19" x14ac:dyDescent="0.35">
      <c r="A47" s="101">
        <v>19</v>
      </c>
      <c r="B47" t="s">
        <v>916</v>
      </c>
      <c r="C47" t="str">
        <v>m/dd/yy hh:mm:ss.00</v>
      </c>
      <c r="D47" s="102" t="s">
        <v>916</v>
      </c>
      <c r="F47" s="106">
        <v>44936</v>
      </c>
      <c r="H47" s="105" t="str">
        <f ca="1"/>
        <v>10/1/23</v>
      </c>
      <c r="J47" s="105">
        <f ca="1"/>
        <v>45200</v>
      </c>
      <c r="L47" s="101">
        <v>19</v>
      </c>
      <c r="M47">
        <v>730</v>
      </c>
      <c r="N47">
        <v>730</v>
      </c>
      <c r="O47" s="102">
        <v>0</v>
      </c>
      <c r="Q47" s="101">
        <v>730</v>
      </c>
      <c r="R47">
        <v>730</v>
      </c>
      <c r="S47" s="102">
        <v>0</v>
      </c>
    </row>
    <row r="48" spans="1:19" x14ac:dyDescent="0.35">
      <c r="A48" s="101">
        <v>20</v>
      </c>
      <c r="B48" t="s">
        <v>917</v>
      </c>
      <c r="C48" t="str">
        <v>m/dd/yyyy hh:mm:ss.00</v>
      </c>
      <c r="D48" s="102" t="s">
        <v>917</v>
      </c>
      <c r="F48" s="106">
        <v>44936.5</v>
      </c>
      <c r="H48" s="105" t="str">
        <f ca="1"/>
        <v>10/1/23 12:00:00.00</v>
      </c>
      <c r="J48" s="105">
        <f ca="1"/>
        <v>45200.5</v>
      </c>
      <c r="L48" s="101">
        <v>20</v>
      </c>
      <c r="M48">
        <v>730</v>
      </c>
      <c r="N48">
        <v>730</v>
      </c>
      <c r="O48" s="102">
        <v>0</v>
      </c>
      <c r="Q48" s="101">
        <v>730</v>
      </c>
      <c r="R48">
        <v>730</v>
      </c>
      <c r="S48" s="102">
        <v>0</v>
      </c>
    </row>
    <row r="49" spans="1:19" x14ac:dyDescent="0.35">
      <c r="A49" s="101">
        <v>21</v>
      </c>
      <c r="B49" t="s">
        <v>918</v>
      </c>
      <c r="C49" t="str">
        <v>mm/d/yy hh:mm:ss.00</v>
      </c>
      <c r="D49" s="102" t="s">
        <v>918</v>
      </c>
      <c r="F49" s="106">
        <v>44937</v>
      </c>
      <c r="H49" s="105" t="str">
        <f ca="1"/>
        <v>11/1/23</v>
      </c>
      <c r="J49" s="105">
        <f ca="1"/>
        <v>45231</v>
      </c>
      <c r="L49" s="101">
        <v>21</v>
      </c>
      <c r="M49">
        <v>730</v>
      </c>
      <c r="N49">
        <v>730</v>
      </c>
      <c r="O49" s="102">
        <v>0</v>
      </c>
      <c r="Q49" s="101">
        <v>730</v>
      </c>
      <c r="R49">
        <v>730</v>
      </c>
      <c r="S49" s="102">
        <v>0</v>
      </c>
    </row>
    <row r="50" spans="1:19" x14ac:dyDescent="0.35">
      <c r="A50" s="101">
        <v>22</v>
      </c>
      <c r="B50" t="s">
        <v>919</v>
      </c>
      <c r="C50" t="str">
        <v>mm/d/yyyy hh:mm:ss.00</v>
      </c>
      <c r="D50" s="102" t="s">
        <v>919</v>
      </c>
      <c r="F50" s="106">
        <v>44937.5</v>
      </c>
      <c r="H50" s="105" t="str">
        <f ca="1"/>
        <v>11/1/23 12:00:00.00</v>
      </c>
      <c r="J50" s="105">
        <f ca="1"/>
        <v>45231.5</v>
      </c>
      <c r="L50" s="101">
        <v>22</v>
      </c>
      <c r="M50">
        <v>730</v>
      </c>
      <c r="N50">
        <v>730</v>
      </c>
      <c r="O50" s="102">
        <v>0</v>
      </c>
      <c r="Q50" s="101">
        <v>730</v>
      </c>
      <c r="R50">
        <v>730</v>
      </c>
      <c r="S50" s="102">
        <v>0</v>
      </c>
    </row>
    <row r="51" spans="1:19" x14ac:dyDescent="0.35">
      <c r="A51" s="101">
        <v>23</v>
      </c>
      <c r="B51" t="s">
        <v>920</v>
      </c>
      <c r="C51" t="str">
        <v>mm/dd/yy hh:mm:ss.00</v>
      </c>
      <c r="D51" s="102" t="s">
        <v>920</v>
      </c>
      <c r="F51" s="106">
        <v>44938</v>
      </c>
      <c r="H51" s="105" t="str">
        <f ca="1"/>
        <v>12/1/23</v>
      </c>
      <c r="J51" s="105">
        <f ca="1"/>
        <v>45261</v>
      </c>
      <c r="L51" s="101">
        <v>23</v>
      </c>
      <c r="M51">
        <v>730</v>
      </c>
      <c r="N51">
        <v>730</v>
      </c>
      <c r="O51" s="102">
        <v>0</v>
      </c>
      <c r="Q51" s="101">
        <v>730</v>
      </c>
      <c r="R51">
        <v>730</v>
      </c>
      <c r="S51" s="102">
        <v>0</v>
      </c>
    </row>
    <row r="52" spans="1:19" x14ac:dyDescent="0.35">
      <c r="A52" s="101">
        <v>24</v>
      </c>
      <c r="B52" t="s">
        <v>921</v>
      </c>
      <c r="C52" t="str">
        <v>mm/dd/yyyy hh:mm:ss.00</v>
      </c>
      <c r="D52" s="102" t="s">
        <v>921</v>
      </c>
      <c r="F52" s="106">
        <v>44938.5</v>
      </c>
      <c r="H52" s="105" t="str">
        <f ca="1"/>
        <v>12/1/23 12:00:00.00</v>
      </c>
      <c r="J52" s="105">
        <f ca="1"/>
        <v>45261.5</v>
      </c>
      <c r="L52" s="101">
        <v>24</v>
      </c>
      <c r="M52">
        <v>730</v>
      </c>
      <c r="N52">
        <v>730</v>
      </c>
      <c r="O52" s="102">
        <v>0</v>
      </c>
      <c r="Q52" s="101">
        <v>730</v>
      </c>
      <c r="R52">
        <v>730</v>
      </c>
      <c r="S52" s="102">
        <v>0</v>
      </c>
    </row>
    <row r="53" spans="1:19" x14ac:dyDescent="0.35">
      <c r="A53" s="101">
        <v>25</v>
      </c>
      <c r="B53" t="s">
        <v>922</v>
      </c>
      <c r="C53" t="str">
        <v>mmm/d/yy hh:mm:ss.00</v>
      </c>
      <c r="D53" s="102" t="s">
        <v>922</v>
      </c>
      <c r="F53" s="106">
        <v>44939</v>
      </c>
      <c r="H53" s="105" t="str">
        <f ca="1"/>
        <v>13/1/23</v>
      </c>
      <c r="J53" s="105" t="str">
        <f ca="1"/>
        <v>13/1/23</v>
      </c>
      <c r="L53" s="101">
        <v>25</v>
      </c>
      <c r="M53">
        <v>730</v>
      </c>
      <c r="N53">
        <v>730</v>
      </c>
      <c r="O53" s="102">
        <v>0</v>
      </c>
      <c r="Q53" s="101">
        <v>730</v>
      </c>
      <c r="R53">
        <v>730</v>
      </c>
      <c r="S53" s="102">
        <v>0</v>
      </c>
    </row>
    <row r="54" spans="1:19" x14ac:dyDescent="0.35">
      <c r="A54" s="101">
        <v>26</v>
      </c>
      <c r="B54" t="s">
        <v>923</v>
      </c>
      <c r="C54" t="str">
        <v>mmm/d/yyyy hh:mm:ss.00</v>
      </c>
      <c r="D54" s="102" t="s">
        <v>923</v>
      </c>
      <c r="F54" s="106">
        <v>44939.5</v>
      </c>
      <c r="H54" s="105" t="str">
        <f ca="1"/>
        <v>13/1/23 12:00:00.00</v>
      </c>
      <c r="J54" s="105" t="str">
        <f ca="1"/>
        <v>13/1/23 12:00:00.00</v>
      </c>
      <c r="L54" s="101">
        <v>26</v>
      </c>
      <c r="M54">
        <v>730</v>
      </c>
      <c r="N54">
        <v>730</v>
      </c>
      <c r="O54" s="102">
        <v>0</v>
      </c>
      <c r="Q54" s="101">
        <v>730</v>
      </c>
      <c r="R54">
        <v>730</v>
      </c>
      <c r="S54" s="102">
        <v>0</v>
      </c>
    </row>
    <row r="55" spans="1:19" x14ac:dyDescent="0.35">
      <c r="A55" s="101">
        <v>27</v>
      </c>
      <c r="B55" t="s">
        <v>924</v>
      </c>
      <c r="C55" t="str">
        <v>mmm/dd/yy hh:mm:ss.00</v>
      </c>
      <c r="D55" s="102" t="s">
        <v>924</v>
      </c>
      <c r="F55" s="106">
        <v>44940</v>
      </c>
      <c r="H55" s="105" t="str">
        <f ca="1"/>
        <v>14/1/23</v>
      </c>
      <c r="J55" s="105" t="str">
        <f ca="1"/>
        <v>14/1/23</v>
      </c>
      <c r="L55" s="101">
        <v>27</v>
      </c>
      <c r="M55">
        <v>730</v>
      </c>
      <c r="N55">
        <v>730</v>
      </c>
      <c r="O55" s="102">
        <v>0</v>
      </c>
      <c r="Q55" s="101">
        <v>730</v>
      </c>
      <c r="R55">
        <v>730</v>
      </c>
      <c r="S55" s="102">
        <v>0</v>
      </c>
    </row>
    <row r="56" spans="1:19" x14ac:dyDescent="0.35">
      <c r="A56" s="101">
        <v>28</v>
      </c>
      <c r="B56" t="s">
        <v>925</v>
      </c>
      <c r="C56" t="str">
        <v>mmm/dd/yyyy hh:mm:ss.00</v>
      </c>
      <c r="D56" s="102" t="s">
        <v>925</v>
      </c>
      <c r="F56" s="106">
        <v>44940.5</v>
      </c>
      <c r="H56" s="105" t="str">
        <f ca="1"/>
        <v>14/1/23 12:00:00.00</v>
      </c>
      <c r="J56" s="105" t="str">
        <f ca="1"/>
        <v>14/1/23 12:00:00.00</v>
      </c>
      <c r="L56" s="101">
        <v>28</v>
      </c>
      <c r="M56">
        <v>730</v>
      </c>
      <c r="N56">
        <v>730</v>
      </c>
      <c r="O56" s="102">
        <v>0</v>
      </c>
      <c r="Q56" s="101">
        <v>730</v>
      </c>
      <c r="R56">
        <v>730</v>
      </c>
      <c r="S56" s="102">
        <v>0</v>
      </c>
    </row>
    <row r="57" spans="1:19" x14ac:dyDescent="0.35">
      <c r="A57" s="101">
        <v>29</v>
      </c>
      <c r="B57" t="s">
        <v>926</v>
      </c>
      <c r="C57" t="str">
        <v>mmmm/d/yy hh:mm:ss.00</v>
      </c>
      <c r="D57" s="102" t="s">
        <v>926</v>
      </c>
      <c r="F57" s="106">
        <v>44941</v>
      </c>
      <c r="H57" s="105" t="str">
        <f ca="1"/>
        <v>15/1/23</v>
      </c>
      <c r="J57" s="105" t="str">
        <f ca="1"/>
        <v>15/1/23</v>
      </c>
      <c r="L57" s="101">
        <v>29</v>
      </c>
      <c r="M57">
        <v>730</v>
      </c>
      <c r="N57">
        <v>730</v>
      </c>
      <c r="O57" s="102">
        <v>0</v>
      </c>
      <c r="Q57" s="101">
        <v>730</v>
      </c>
      <c r="R57">
        <v>730</v>
      </c>
      <c r="S57" s="102">
        <v>0</v>
      </c>
    </row>
    <row r="58" spans="1:19" x14ac:dyDescent="0.35">
      <c r="A58" s="101">
        <v>30</v>
      </c>
      <c r="B58" t="s">
        <v>927</v>
      </c>
      <c r="C58" t="str">
        <v>mmmm/d/yyyy hh:mm:ss.00</v>
      </c>
      <c r="D58" s="102" t="s">
        <v>927</v>
      </c>
      <c r="F58" s="106">
        <v>44941.5</v>
      </c>
      <c r="H58" s="105" t="str">
        <f ca="1"/>
        <v>15/1/23 12:00:00.00</v>
      </c>
      <c r="J58" s="105" t="str">
        <f ca="1"/>
        <v>15/1/23 12:00:00.00</v>
      </c>
      <c r="L58" s="101">
        <v>30</v>
      </c>
      <c r="M58">
        <v>730</v>
      </c>
      <c r="N58">
        <v>730</v>
      </c>
      <c r="O58" s="102">
        <v>0</v>
      </c>
      <c r="Q58" s="101">
        <v>730</v>
      </c>
      <c r="R58">
        <v>730</v>
      </c>
      <c r="S58" s="102">
        <v>0</v>
      </c>
    </row>
    <row r="59" spans="1:19" x14ac:dyDescent="0.35">
      <c r="A59" s="101">
        <v>31</v>
      </c>
      <c r="B59" t="s">
        <v>928</v>
      </c>
      <c r="C59" t="str">
        <v>mmmm/dd/yy hh:mm:ss.00</v>
      </c>
      <c r="D59" s="102" t="s">
        <v>928</v>
      </c>
      <c r="F59" s="106">
        <v>44942</v>
      </c>
      <c r="H59" s="105" t="str">
        <f ca="1"/>
        <v>16/1/23</v>
      </c>
      <c r="J59" s="105" t="str">
        <f ca="1"/>
        <v>16/1/23</v>
      </c>
      <c r="L59" s="101">
        <v>31</v>
      </c>
      <c r="M59">
        <v>730</v>
      </c>
      <c r="N59">
        <v>730</v>
      </c>
      <c r="O59" s="102">
        <v>0</v>
      </c>
      <c r="Q59" s="101">
        <v>730</v>
      </c>
      <c r="R59">
        <v>730</v>
      </c>
      <c r="S59" s="102">
        <v>0</v>
      </c>
    </row>
    <row r="60" spans="1:19" x14ac:dyDescent="0.35">
      <c r="A60" s="101">
        <v>32</v>
      </c>
      <c r="B60" t="s">
        <v>929</v>
      </c>
      <c r="C60" t="str">
        <v>mmmm/dd/yyyy hh:mm:ss.00</v>
      </c>
      <c r="D60" s="102" t="s">
        <v>929</v>
      </c>
      <c r="F60" s="106">
        <v>44942.5</v>
      </c>
      <c r="H60" s="105" t="str">
        <f ca="1"/>
        <v>16/1/23 12:00:00.00</v>
      </c>
      <c r="J60" s="105" t="str">
        <f ca="1"/>
        <v>16/1/23 12:00:00.00</v>
      </c>
      <c r="L60" s="101">
        <v>32</v>
      </c>
      <c r="M60">
        <v>730</v>
      </c>
      <c r="N60">
        <v>730</v>
      </c>
      <c r="O60" s="102">
        <v>0</v>
      </c>
      <c r="Q60" s="101">
        <v>730</v>
      </c>
      <c r="R60">
        <v>730</v>
      </c>
      <c r="S60" s="102">
        <v>0</v>
      </c>
    </row>
    <row r="61" spans="1:19" x14ac:dyDescent="0.35">
      <c r="A61" s="101">
        <v>33</v>
      </c>
      <c r="B61" t="s">
        <v>930</v>
      </c>
      <c r="C61" t="str">
        <v>yy-m-d hh:mm:ss.00</v>
      </c>
      <c r="D61" s="102" t="s">
        <v>930</v>
      </c>
      <c r="F61" s="106">
        <v>44943</v>
      </c>
      <c r="H61" s="105" t="str">
        <f ca="1"/>
        <v>17/1/23</v>
      </c>
      <c r="J61" s="105" t="str">
        <f ca="1"/>
        <v>17/1/23</v>
      </c>
      <c r="L61" s="101">
        <v>33</v>
      </c>
      <c r="M61">
        <v>730</v>
      </c>
      <c r="N61">
        <v>730</v>
      </c>
      <c r="O61" s="102">
        <v>0</v>
      </c>
      <c r="Q61" s="101">
        <v>730</v>
      </c>
      <c r="R61">
        <v>730</v>
      </c>
      <c r="S61" s="102">
        <v>0</v>
      </c>
    </row>
    <row r="62" spans="1:19" x14ac:dyDescent="0.35">
      <c r="A62" s="101">
        <v>34</v>
      </c>
      <c r="B62" t="s">
        <v>931</v>
      </c>
      <c r="C62" t="str">
        <v>yy-m-dd hh:mm:ss.00</v>
      </c>
      <c r="D62" s="102" t="s">
        <v>931</v>
      </c>
      <c r="F62" s="106">
        <v>44943.5</v>
      </c>
      <c r="H62" s="105" t="str">
        <f ca="1"/>
        <v>17/1/23 12:00:00.00</v>
      </c>
      <c r="J62" s="105" t="str">
        <f ca="1"/>
        <v>17/1/23 12:00:00.00</v>
      </c>
      <c r="L62" s="101">
        <v>34</v>
      </c>
      <c r="M62">
        <v>730</v>
      </c>
      <c r="N62">
        <v>730</v>
      </c>
      <c r="O62" s="102">
        <v>0</v>
      </c>
      <c r="Q62" s="101">
        <v>730</v>
      </c>
      <c r="R62">
        <v>730</v>
      </c>
      <c r="S62" s="102">
        <v>0</v>
      </c>
    </row>
    <row r="63" spans="1:19" x14ac:dyDescent="0.35">
      <c r="A63" s="101">
        <v>35</v>
      </c>
      <c r="B63" t="s">
        <v>932</v>
      </c>
      <c r="C63" t="str">
        <v>yy-mm-d hh:mm:ss.00</v>
      </c>
      <c r="D63" s="102" t="s">
        <v>932</v>
      </c>
      <c r="F63" s="106">
        <v>44944</v>
      </c>
      <c r="H63" s="105" t="str">
        <f ca="1"/>
        <v>18/1/23</v>
      </c>
      <c r="J63" s="105" t="str">
        <f ca="1"/>
        <v>18/1/23</v>
      </c>
      <c r="L63" s="101">
        <v>35</v>
      </c>
      <c r="M63">
        <v>730</v>
      </c>
      <c r="N63">
        <v>730</v>
      </c>
      <c r="O63" s="102">
        <v>0</v>
      </c>
      <c r="Q63" s="101">
        <v>730</v>
      </c>
      <c r="R63">
        <v>730</v>
      </c>
      <c r="S63" s="102">
        <v>0</v>
      </c>
    </row>
    <row r="64" spans="1:19" x14ac:dyDescent="0.35">
      <c r="A64" s="101">
        <v>36</v>
      </c>
      <c r="B64" t="s">
        <v>933</v>
      </c>
      <c r="C64" t="str">
        <v>yy-mm-dd hh:mm:ss.00</v>
      </c>
      <c r="D64" s="102" t="s">
        <v>933</v>
      </c>
      <c r="F64" s="106">
        <v>44944.5</v>
      </c>
      <c r="H64" s="105" t="str">
        <f ca="1"/>
        <v>18/1/23 12:00:00.00</v>
      </c>
      <c r="J64" s="105" t="str">
        <f ca="1"/>
        <v>18/1/23 12:00:00.00</v>
      </c>
      <c r="L64" s="101">
        <v>36</v>
      </c>
      <c r="M64">
        <v>730</v>
      </c>
      <c r="N64">
        <v>730</v>
      </c>
      <c r="O64" s="102">
        <v>0</v>
      </c>
      <c r="Q64" s="101">
        <v>730</v>
      </c>
      <c r="R64">
        <v>730</v>
      </c>
      <c r="S64" s="102">
        <v>0</v>
      </c>
    </row>
    <row r="65" spans="1:19" x14ac:dyDescent="0.35">
      <c r="A65" s="101">
        <v>37</v>
      </c>
      <c r="B65" t="s">
        <v>934</v>
      </c>
      <c r="C65" t="str">
        <v>yy-mmm-d hh:mm:ss.00</v>
      </c>
      <c r="D65" s="102" t="s">
        <v>934</v>
      </c>
      <c r="F65" s="106">
        <v>44945</v>
      </c>
      <c r="H65" s="105" t="str">
        <f ca="1"/>
        <v>19/1/23</v>
      </c>
      <c r="J65" s="105" t="str">
        <f ca="1"/>
        <v>19/1/23</v>
      </c>
      <c r="L65" s="101">
        <v>37</v>
      </c>
      <c r="M65">
        <v>730</v>
      </c>
      <c r="N65">
        <v>730</v>
      </c>
      <c r="O65" s="102">
        <v>0</v>
      </c>
      <c r="Q65" s="101">
        <v>730</v>
      </c>
      <c r="R65">
        <v>730</v>
      </c>
      <c r="S65" s="102">
        <v>0</v>
      </c>
    </row>
    <row r="66" spans="1:19" x14ac:dyDescent="0.35">
      <c r="A66" s="101">
        <v>38</v>
      </c>
      <c r="B66" t="s">
        <v>935</v>
      </c>
      <c r="C66" t="str">
        <v>yy-mmm-dd hh:mm:ss.00</v>
      </c>
      <c r="D66" s="102" t="s">
        <v>935</v>
      </c>
      <c r="F66" s="106">
        <v>44945.5</v>
      </c>
      <c r="H66" s="105" t="str">
        <f ca="1"/>
        <v>19/1/23 12:00:00.00</v>
      </c>
      <c r="J66" s="105" t="str">
        <f ca="1"/>
        <v>19/1/23 12:00:00.00</v>
      </c>
      <c r="L66" s="101">
        <v>38</v>
      </c>
      <c r="M66">
        <v>730</v>
      </c>
      <c r="N66">
        <v>730</v>
      </c>
      <c r="O66" s="102">
        <v>0</v>
      </c>
      <c r="Q66" s="101">
        <v>730</v>
      </c>
      <c r="R66">
        <v>730</v>
      </c>
      <c r="S66" s="102">
        <v>0</v>
      </c>
    </row>
    <row r="67" spans="1:19" x14ac:dyDescent="0.35">
      <c r="A67" s="101">
        <v>39</v>
      </c>
      <c r="B67" t="s">
        <v>936</v>
      </c>
      <c r="C67" t="str">
        <v>yy-mmmm-d hh:mm:ss.00</v>
      </c>
      <c r="D67" s="102" t="s">
        <v>936</v>
      </c>
      <c r="F67" s="106">
        <v>44946</v>
      </c>
      <c r="H67" s="105" t="str">
        <f ca="1"/>
        <v>20/1/23</v>
      </c>
      <c r="J67" s="105" t="str">
        <f ca="1"/>
        <v>20/1/23</v>
      </c>
      <c r="L67" s="101">
        <v>39</v>
      </c>
      <c r="M67">
        <v>730</v>
      </c>
      <c r="N67">
        <v>730</v>
      </c>
      <c r="O67" s="102">
        <v>0</v>
      </c>
      <c r="Q67" s="101">
        <v>730</v>
      </c>
      <c r="R67">
        <v>730</v>
      </c>
      <c r="S67" s="102">
        <v>0</v>
      </c>
    </row>
    <row r="68" spans="1:19" x14ac:dyDescent="0.35">
      <c r="A68" s="101">
        <v>40</v>
      </c>
      <c r="B68" t="s">
        <v>937</v>
      </c>
      <c r="C68" t="str">
        <v>yy-mmmm-dd hh:mm:ss.00</v>
      </c>
      <c r="D68" s="102" t="s">
        <v>937</v>
      </c>
      <c r="F68" s="106">
        <v>44946.5</v>
      </c>
      <c r="H68" s="105" t="str">
        <f ca="1"/>
        <v>20/1/23 12:00:00.00</v>
      </c>
      <c r="J68" s="105" t="str">
        <f ca="1"/>
        <v>20/1/23 12:00:00.00</v>
      </c>
      <c r="L68" s="101">
        <v>40</v>
      </c>
      <c r="M68">
        <v>730</v>
      </c>
      <c r="N68">
        <v>730</v>
      </c>
      <c r="O68" s="102">
        <v>0</v>
      </c>
      <c r="Q68" s="101">
        <v>730</v>
      </c>
      <c r="R68">
        <v>730</v>
      </c>
      <c r="S68" s="102">
        <v>0</v>
      </c>
    </row>
    <row r="69" spans="1:19" x14ac:dyDescent="0.35">
      <c r="A69" s="101">
        <v>41</v>
      </c>
      <c r="B69" t="s">
        <v>938</v>
      </c>
      <c r="C69" t="str">
        <v>yyyy-m-d hh:mm:ss.00</v>
      </c>
      <c r="D69" s="102" t="s">
        <v>938</v>
      </c>
      <c r="F69" s="106">
        <v>44947</v>
      </c>
      <c r="H69" s="105" t="str">
        <f ca="1"/>
        <v>21/1/23</v>
      </c>
      <c r="J69" s="105" t="str">
        <f ca="1"/>
        <v>21/1/23</v>
      </c>
      <c r="L69" s="101">
        <v>41</v>
      </c>
      <c r="M69">
        <v>730</v>
      </c>
      <c r="N69">
        <v>730</v>
      </c>
      <c r="O69" s="102">
        <v>0</v>
      </c>
      <c r="Q69" s="101">
        <v>730</v>
      </c>
      <c r="R69">
        <v>730</v>
      </c>
      <c r="S69" s="102">
        <v>0</v>
      </c>
    </row>
    <row r="70" spans="1:19" x14ac:dyDescent="0.35">
      <c r="A70" s="101">
        <v>42</v>
      </c>
      <c r="B70" t="s">
        <v>939</v>
      </c>
      <c r="C70" t="str">
        <v>yyyy-m-dd hh:mm:ss.00</v>
      </c>
      <c r="D70" s="102" t="s">
        <v>939</v>
      </c>
      <c r="F70" s="106">
        <v>44947.5</v>
      </c>
      <c r="H70" s="105" t="str">
        <f ca="1"/>
        <v>21/1/23 12:00:00.00</v>
      </c>
      <c r="J70" s="105" t="str">
        <f ca="1"/>
        <v>21/1/23 12:00:00.00</v>
      </c>
      <c r="L70" s="101">
        <v>42</v>
      </c>
      <c r="M70">
        <v>730</v>
      </c>
      <c r="N70">
        <v>730</v>
      </c>
      <c r="O70" s="102">
        <v>0</v>
      </c>
      <c r="Q70" s="101">
        <v>730</v>
      </c>
      <c r="R70">
        <v>730</v>
      </c>
      <c r="S70" s="102">
        <v>0</v>
      </c>
    </row>
    <row r="71" spans="1:19" x14ac:dyDescent="0.35">
      <c r="A71" s="101">
        <v>43</v>
      </c>
      <c r="B71" t="s">
        <v>940</v>
      </c>
      <c r="C71" t="str">
        <v>yyyy-mm-d hh:mm:ss.00</v>
      </c>
      <c r="D71" s="102" t="s">
        <v>940</v>
      </c>
      <c r="F71" s="106">
        <v>44948</v>
      </c>
      <c r="H71" s="105" t="str">
        <f ca="1"/>
        <v>22/1/23</v>
      </c>
      <c r="J71" s="105" t="str">
        <f ca="1"/>
        <v>22/1/23</v>
      </c>
      <c r="L71" s="101">
        <v>43</v>
      </c>
      <c r="M71">
        <v>730</v>
      </c>
      <c r="N71">
        <v>730</v>
      </c>
      <c r="O71" s="102">
        <v>0</v>
      </c>
      <c r="Q71" s="101">
        <v>730</v>
      </c>
      <c r="R71">
        <v>730</v>
      </c>
      <c r="S71" s="102">
        <v>0</v>
      </c>
    </row>
    <row r="72" spans="1:19" x14ac:dyDescent="0.35">
      <c r="A72" s="101">
        <v>44</v>
      </c>
      <c r="B72" t="s">
        <v>941</v>
      </c>
      <c r="C72" t="str">
        <v>yyyy-mm-dd hh:mm:ss.00</v>
      </c>
      <c r="D72" s="102" t="s">
        <v>941</v>
      </c>
      <c r="F72" s="106">
        <v>44948.5</v>
      </c>
      <c r="H72" s="105" t="str">
        <f ca="1"/>
        <v>22/1/23 12:00:00.00</v>
      </c>
      <c r="J72" s="105" t="str">
        <f ca="1"/>
        <v>22/1/23 12:00:00.00</v>
      </c>
      <c r="L72" s="101">
        <v>44</v>
      </c>
      <c r="M72">
        <v>730</v>
      </c>
      <c r="N72">
        <v>730</v>
      </c>
      <c r="O72" s="102">
        <v>0</v>
      </c>
      <c r="Q72" s="101">
        <v>730</v>
      </c>
      <c r="R72">
        <v>730</v>
      </c>
      <c r="S72" s="102">
        <v>0</v>
      </c>
    </row>
    <row r="73" spans="1:19" x14ac:dyDescent="0.35">
      <c r="A73" s="101">
        <v>45</v>
      </c>
      <c r="B73" t="s">
        <v>942</v>
      </c>
      <c r="C73" t="str">
        <v>yyyy-mmm-d hh:mm:ss.00</v>
      </c>
      <c r="D73" s="102" t="s">
        <v>942</v>
      </c>
      <c r="F73" s="106">
        <v>44949</v>
      </c>
      <c r="H73" s="105" t="str">
        <f ca="1"/>
        <v>23/1/23</v>
      </c>
      <c r="J73" s="105" t="str">
        <f ca="1"/>
        <v>23/1/23</v>
      </c>
      <c r="L73" s="101">
        <v>45</v>
      </c>
      <c r="M73">
        <v>730</v>
      </c>
      <c r="N73">
        <v>730</v>
      </c>
      <c r="O73" s="102">
        <v>0</v>
      </c>
      <c r="Q73" s="101">
        <v>730</v>
      </c>
      <c r="R73">
        <v>730</v>
      </c>
      <c r="S73" s="102">
        <v>0</v>
      </c>
    </row>
    <row r="74" spans="1:19" x14ac:dyDescent="0.35">
      <c r="A74" s="101">
        <v>46</v>
      </c>
      <c r="B74" t="s">
        <v>943</v>
      </c>
      <c r="C74" t="str">
        <v>yyyy-mmm-dd hh:mm:ss.00</v>
      </c>
      <c r="D74" s="102" t="s">
        <v>943</v>
      </c>
      <c r="F74" s="106">
        <v>44949.5</v>
      </c>
      <c r="H74" s="105" t="str">
        <f ca="1"/>
        <v>23/1/23 12:00:00.00</v>
      </c>
      <c r="J74" s="105" t="str">
        <f ca="1"/>
        <v>23/1/23 12:00:00.00</v>
      </c>
      <c r="L74" s="101">
        <v>46</v>
      </c>
      <c r="M74">
        <v>730</v>
      </c>
      <c r="N74">
        <v>730</v>
      </c>
      <c r="O74" s="102">
        <v>0</v>
      </c>
      <c r="Q74" s="101">
        <v>730</v>
      </c>
      <c r="R74">
        <v>730</v>
      </c>
      <c r="S74" s="102">
        <v>0</v>
      </c>
    </row>
    <row r="75" spans="1:19" x14ac:dyDescent="0.35">
      <c r="A75" s="101">
        <v>47</v>
      </c>
      <c r="B75" t="s">
        <v>944</v>
      </c>
      <c r="C75" t="str">
        <v>yyyy-mmmm-d hh:mm:ss.00</v>
      </c>
      <c r="D75" s="102" t="s">
        <v>944</v>
      </c>
      <c r="F75" s="106">
        <v>44950</v>
      </c>
      <c r="H75" s="105" t="str">
        <f ca="1"/>
        <v>24/1/23</v>
      </c>
      <c r="J75" s="105" t="str">
        <f ca="1"/>
        <v>24/1/23</v>
      </c>
      <c r="L75" s="101">
        <v>47</v>
      </c>
      <c r="M75">
        <v>730</v>
      </c>
      <c r="N75">
        <v>730</v>
      </c>
      <c r="O75" s="102">
        <v>0</v>
      </c>
      <c r="Q75" s="101">
        <v>730</v>
      </c>
      <c r="R75">
        <v>730</v>
      </c>
      <c r="S75" s="102">
        <v>0</v>
      </c>
    </row>
    <row r="76" spans="1:19" x14ac:dyDescent="0.35">
      <c r="A76" s="101">
        <v>48</v>
      </c>
      <c r="B76" t="s">
        <v>945</v>
      </c>
      <c r="C76" t="str">
        <v>yyyy-mmmm-dd hh:mm:ss.00</v>
      </c>
      <c r="D76" s="102" t="s">
        <v>945</v>
      </c>
      <c r="F76" s="106">
        <v>44950.5</v>
      </c>
      <c r="H76" s="105" t="str">
        <f ca="1"/>
        <v>24/1/23 12:00:00.00</v>
      </c>
      <c r="J76" s="105" t="str">
        <f ca="1"/>
        <v>24/1/23 12:00:00.00</v>
      </c>
      <c r="L76" s="101">
        <v>48</v>
      </c>
      <c r="M76">
        <v>730</v>
      </c>
      <c r="N76">
        <v>730</v>
      </c>
      <c r="O76" s="102">
        <v>0</v>
      </c>
      <c r="Q76" s="101">
        <v>730</v>
      </c>
      <c r="R76">
        <v>730</v>
      </c>
      <c r="S76" s="102">
        <v>0</v>
      </c>
    </row>
    <row r="77" spans="1:19" x14ac:dyDescent="0.35">
      <c r="A77" s="101">
        <v>49</v>
      </c>
      <c r="B77" t="s" cm="1">
        <v>898</v>
      </c>
      <c r="C77" t="str">
        <v>d/m/yy hh:mm:ss.00</v>
      </c>
      <c r="D77" s="102" t="s" cm="1">
        <v>914</v>
      </c>
      <c r="F77" s="106">
        <v>44951</v>
      </c>
      <c r="H77" s="105" t="str">
        <f ca="1"/>
        <v>25/1/23</v>
      </c>
      <c r="J77" s="105" t="str">
        <f ca="1"/>
        <v>25/1/23</v>
      </c>
      <c r="L77" s="101">
        <v>49</v>
      </c>
      <c r="M77">
        <v>24</v>
      </c>
      <c r="N77">
        <v>288</v>
      </c>
      <c r="O77" s="102">
        <v>442</v>
      </c>
      <c r="Q77" s="101">
        <v>24</v>
      </c>
      <c r="R77">
        <v>288</v>
      </c>
      <c r="S77" s="102">
        <v>442</v>
      </c>
    </row>
    <row r="78" spans="1:19" x14ac:dyDescent="0.35">
      <c r="A78" s="101">
        <v>50</v>
      </c>
      <c r="B78" t="s">
        <v>899</v>
      </c>
      <c r="C78" t="str">
        <v>d/m/yyyy hh:mm:ss.00</v>
      </c>
      <c r="D78" s="102" t="s" cm="1">
        <v>915</v>
      </c>
      <c r="F78" s="106">
        <v>44951.5</v>
      </c>
      <c r="H78" s="105" t="str">
        <f ca="1"/>
        <v>25/1/23 12:00:00.00</v>
      </c>
      <c r="J78" s="105" t="str">
        <f ca="1"/>
        <v>25/1/23 12:00:00.00</v>
      </c>
      <c r="L78" s="101">
        <v>50</v>
      </c>
      <c r="M78">
        <v>24</v>
      </c>
      <c r="N78">
        <v>288</v>
      </c>
      <c r="O78" s="102">
        <v>442</v>
      </c>
      <c r="Q78" s="101">
        <v>24</v>
      </c>
      <c r="R78">
        <v>288</v>
      </c>
      <c r="S78" s="102">
        <v>442</v>
      </c>
    </row>
    <row r="79" spans="1:19" x14ac:dyDescent="0.35">
      <c r="A79" s="101">
        <v>51</v>
      </c>
      <c r="B79" t="s">
        <v>900</v>
      </c>
      <c r="C79" t="str">
        <v>d/mm/yy hh:mm:ss.00</v>
      </c>
      <c r="D79" s="102" t="s" cm="1">
        <v>918</v>
      </c>
      <c r="F79" s="106">
        <v>44952</v>
      </c>
      <c r="H79" s="105" t="str">
        <f ca="1"/>
        <v>26/1/23</v>
      </c>
      <c r="J79" s="105" t="str">
        <f ca="1"/>
        <v>26/1/23</v>
      </c>
      <c r="L79" s="101">
        <v>51</v>
      </c>
      <c r="M79">
        <v>24</v>
      </c>
      <c r="N79">
        <v>288</v>
      </c>
      <c r="O79" s="102">
        <v>442</v>
      </c>
      <c r="Q79" s="101">
        <v>24</v>
      </c>
      <c r="R79">
        <v>288</v>
      </c>
      <c r="S79" s="102">
        <v>442</v>
      </c>
    </row>
    <row r="80" spans="1:19" x14ac:dyDescent="0.35">
      <c r="A80" s="101">
        <v>52</v>
      </c>
      <c r="B80" t="s">
        <v>901</v>
      </c>
      <c r="C80" t="str">
        <v>d/mm/yyyy hh:mm:ss.00</v>
      </c>
      <c r="D80" s="102" t="s" cm="1">
        <v>919</v>
      </c>
      <c r="F80" s="106">
        <v>44952.5</v>
      </c>
      <c r="H80" s="105" t="str">
        <f ca="1"/>
        <v>26/1/23 12:00:00.00</v>
      </c>
      <c r="J80" s="105" t="str">
        <f ca="1"/>
        <v>26/1/23 12:00:00.00</v>
      </c>
      <c r="L80" s="101">
        <v>52</v>
      </c>
      <c r="M80">
        <v>24</v>
      </c>
      <c r="N80">
        <v>288</v>
      </c>
      <c r="O80" s="102">
        <v>442</v>
      </c>
      <c r="Q80" s="101">
        <v>24</v>
      </c>
      <c r="R80">
        <v>288</v>
      </c>
      <c r="S80" s="102">
        <v>442</v>
      </c>
    </row>
    <row r="81" spans="1:19" x14ac:dyDescent="0.35">
      <c r="A81" s="101">
        <v>53</v>
      </c>
      <c r="B81" t="s">
        <v>902</v>
      </c>
      <c r="C81" t="str">
        <v>d/mmm/yy hh:mm:ss.00</v>
      </c>
      <c r="D81" s="102" t="s" cm="1">
        <v>922</v>
      </c>
      <c r="F81" s="106">
        <v>44953</v>
      </c>
      <c r="H81" s="105" t="str">
        <f ca="1"/>
        <v>27/1/23</v>
      </c>
      <c r="J81" s="105" t="str">
        <f ca="1"/>
        <v>27/1/23</v>
      </c>
      <c r="L81" s="101">
        <v>53</v>
      </c>
      <c r="M81">
        <v>0</v>
      </c>
      <c r="N81">
        <v>0</v>
      </c>
      <c r="O81" s="102">
        <v>730</v>
      </c>
      <c r="Q81" s="101">
        <v>0</v>
      </c>
      <c r="R81">
        <v>0</v>
      </c>
      <c r="S81" s="102">
        <v>730</v>
      </c>
    </row>
    <row r="82" spans="1:19" x14ac:dyDescent="0.35">
      <c r="A82" s="101">
        <v>54</v>
      </c>
      <c r="B82" t="s">
        <v>903</v>
      </c>
      <c r="C82" t="str">
        <v>d/mmm/yyyy hh:mm:ss.00</v>
      </c>
      <c r="D82" s="102" t="s" cm="1">
        <v>923</v>
      </c>
      <c r="F82" s="106">
        <v>44953.5</v>
      </c>
      <c r="H82" s="105" t="str">
        <f ca="1"/>
        <v>27/1/23 12:00:00.00</v>
      </c>
      <c r="J82" s="105" t="str">
        <f ca="1"/>
        <v>27/1/23 12:00:00.00</v>
      </c>
      <c r="L82" s="101">
        <v>54</v>
      </c>
      <c r="M82">
        <v>0</v>
      </c>
      <c r="N82">
        <v>0</v>
      </c>
      <c r="O82" s="102">
        <v>730</v>
      </c>
      <c r="Q82" s="101">
        <v>0</v>
      </c>
      <c r="R82">
        <v>0</v>
      </c>
      <c r="S82" s="102">
        <v>730</v>
      </c>
    </row>
    <row r="83" spans="1:19" x14ac:dyDescent="0.35">
      <c r="A83" s="101">
        <v>55</v>
      </c>
      <c r="B83" t="s">
        <v>904</v>
      </c>
      <c r="C83" t="str">
        <v>d/mmmm/yy hh:mm:ss.00</v>
      </c>
      <c r="D83" s="102" t="s" cm="1">
        <v>926</v>
      </c>
      <c r="F83" s="106">
        <v>44954</v>
      </c>
      <c r="H83" s="105" t="str">
        <f ca="1"/>
        <v>28/1/23</v>
      </c>
      <c r="J83" s="105" t="str">
        <f ca="1"/>
        <v>28/1/23</v>
      </c>
      <c r="L83" s="101">
        <v>55</v>
      </c>
      <c r="M83">
        <v>0</v>
      </c>
      <c r="N83">
        <v>0</v>
      </c>
      <c r="O83" s="102">
        <v>730</v>
      </c>
      <c r="Q83" s="101">
        <v>0</v>
      </c>
      <c r="R83">
        <v>0</v>
      </c>
      <c r="S83" s="102">
        <v>730</v>
      </c>
    </row>
    <row r="84" spans="1:19" x14ac:dyDescent="0.35">
      <c r="A84" s="101">
        <v>56</v>
      </c>
      <c r="B84" t="s">
        <v>905</v>
      </c>
      <c r="C84" t="str">
        <v>d/mmmm/yyyy hh:mm:ss.00</v>
      </c>
      <c r="D84" s="102" t="s" cm="1">
        <v>927</v>
      </c>
      <c r="F84" s="106">
        <v>44954.5</v>
      </c>
      <c r="H84" s="105" t="str">
        <f ca="1"/>
        <v>28/1/23 12:00:00.00</v>
      </c>
      <c r="J84" s="105" t="str">
        <f ca="1"/>
        <v>28/1/23 12:00:00.00</v>
      </c>
      <c r="L84" s="101">
        <v>56</v>
      </c>
      <c r="M84">
        <v>0</v>
      </c>
      <c r="N84">
        <v>0</v>
      </c>
      <c r="O84" s="102">
        <v>730</v>
      </c>
      <c r="Q84" s="101">
        <v>0</v>
      </c>
      <c r="R84">
        <v>0</v>
      </c>
      <c r="S84" s="102">
        <v>730</v>
      </c>
    </row>
    <row r="85" spans="1:19" x14ac:dyDescent="0.35">
      <c r="A85" s="101">
        <v>57</v>
      </c>
      <c r="B85" t="s">
        <v>906</v>
      </c>
      <c r="C85" t="str">
        <v>dd/m/yy hh:mm:ss.00</v>
      </c>
      <c r="D85" s="102" t="s" cm="1">
        <v>916</v>
      </c>
      <c r="F85" s="106">
        <v>44955</v>
      </c>
      <c r="H85" s="105" t="str">
        <f ca="1"/>
        <v>29/1/23</v>
      </c>
      <c r="J85" s="105" t="str">
        <f ca="1"/>
        <v>29/1/23</v>
      </c>
      <c r="L85" s="101">
        <v>57</v>
      </c>
      <c r="M85">
        <v>24</v>
      </c>
      <c r="N85">
        <v>288</v>
      </c>
      <c r="O85" s="102">
        <v>442</v>
      </c>
      <c r="Q85" s="101">
        <v>24</v>
      </c>
      <c r="R85">
        <v>288</v>
      </c>
      <c r="S85" s="102">
        <v>442</v>
      </c>
    </row>
    <row r="86" spans="1:19" x14ac:dyDescent="0.35">
      <c r="A86" s="101">
        <v>58</v>
      </c>
      <c r="B86" t="s">
        <v>907</v>
      </c>
      <c r="C86" t="str">
        <v>dd/m/yyyy hh:mm:ss.00</v>
      </c>
      <c r="D86" s="102" t="s" cm="1">
        <v>917</v>
      </c>
      <c r="F86" s="106">
        <v>44955.5</v>
      </c>
      <c r="H86" s="105" t="str">
        <f ca="1"/>
        <v>29/1/23 12:00:00.00</v>
      </c>
      <c r="J86" s="105" t="str">
        <f ca="1"/>
        <v>29/1/23 12:00:00.00</v>
      </c>
      <c r="L86" s="101">
        <v>58</v>
      </c>
      <c r="M86">
        <v>24</v>
      </c>
      <c r="N86">
        <v>288</v>
      </c>
      <c r="O86" s="102">
        <v>442</v>
      </c>
      <c r="Q86" s="101">
        <v>24</v>
      </c>
      <c r="R86">
        <v>288</v>
      </c>
      <c r="S86" s="102">
        <v>442</v>
      </c>
    </row>
    <row r="87" spans="1:19" x14ac:dyDescent="0.35">
      <c r="A87" s="101">
        <v>59</v>
      </c>
      <c r="B87" t="s">
        <v>908</v>
      </c>
      <c r="C87" t="str">
        <v>dd/mm/yy hh:mm:ss.00</v>
      </c>
      <c r="D87" s="102" t="s" cm="1">
        <v>920</v>
      </c>
      <c r="F87" s="106">
        <v>44956</v>
      </c>
      <c r="H87" s="105" t="str">
        <f ca="1"/>
        <v>30/1/23</v>
      </c>
      <c r="J87" s="105" t="str">
        <f ca="1"/>
        <v>30/1/23</v>
      </c>
      <c r="L87" s="101">
        <v>59</v>
      </c>
      <c r="M87">
        <v>24</v>
      </c>
      <c r="N87">
        <v>288</v>
      </c>
      <c r="O87" s="102">
        <v>442</v>
      </c>
      <c r="Q87" s="101">
        <v>24</v>
      </c>
      <c r="R87">
        <v>288</v>
      </c>
      <c r="S87" s="102">
        <v>442</v>
      </c>
    </row>
    <row r="88" spans="1:19" x14ac:dyDescent="0.35">
      <c r="A88" s="101">
        <v>60</v>
      </c>
      <c r="B88" t="s">
        <v>909</v>
      </c>
      <c r="C88" t="str">
        <v>dd/mm/yyyy hh:mm:ss.00</v>
      </c>
      <c r="D88" s="102" t="s" cm="1">
        <v>921</v>
      </c>
      <c r="F88" s="106">
        <v>44956.5</v>
      </c>
      <c r="H88" s="105" t="str">
        <f ca="1"/>
        <v>30/1/23 12:00:00.00</v>
      </c>
      <c r="J88" s="105" t="str">
        <f ca="1"/>
        <v>30/1/23 12:00:00.00</v>
      </c>
      <c r="L88" s="101">
        <v>60</v>
      </c>
      <c r="M88">
        <v>24</v>
      </c>
      <c r="N88">
        <v>288</v>
      </c>
      <c r="O88" s="102">
        <v>442</v>
      </c>
      <c r="Q88" s="101">
        <v>24</v>
      </c>
      <c r="R88">
        <v>288</v>
      </c>
      <c r="S88" s="102">
        <v>442</v>
      </c>
    </row>
    <row r="89" spans="1:19" x14ac:dyDescent="0.35">
      <c r="A89" s="101">
        <v>61</v>
      </c>
      <c r="B89" t="s">
        <v>910</v>
      </c>
      <c r="C89" t="str">
        <v>dd/mmm/yy hh:mm:ss.00</v>
      </c>
      <c r="D89" s="102" t="s" cm="1">
        <v>924</v>
      </c>
      <c r="F89" s="106">
        <v>44957</v>
      </c>
      <c r="H89" s="105" t="str">
        <f ca="1"/>
        <v>31/1/23</v>
      </c>
      <c r="J89" s="105" t="str">
        <f ca="1"/>
        <v>31/1/23</v>
      </c>
      <c r="L89" s="101">
        <v>61</v>
      </c>
      <c r="M89">
        <v>0</v>
      </c>
      <c r="N89">
        <v>0</v>
      </c>
      <c r="O89" s="102">
        <v>730</v>
      </c>
      <c r="Q89" s="101">
        <v>0</v>
      </c>
      <c r="R89">
        <v>0</v>
      </c>
      <c r="S89" s="102">
        <v>730</v>
      </c>
    </row>
    <row r="90" spans="1:19" x14ac:dyDescent="0.35">
      <c r="A90" s="101">
        <v>62</v>
      </c>
      <c r="B90" t="s">
        <v>911</v>
      </c>
      <c r="C90" t="str">
        <v>dd/mmm/yyyy hh:mm:ss.00</v>
      </c>
      <c r="D90" s="102" t="s" cm="1">
        <v>925</v>
      </c>
      <c r="F90" s="106">
        <v>44957.5</v>
      </c>
      <c r="H90" s="105" t="str">
        <f ca="1"/>
        <v>31/1/23 12:00:00.00</v>
      </c>
      <c r="J90" s="105" t="str">
        <f ca="1"/>
        <v>31/1/23 12:00:00.00</v>
      </c>
      <c r="L90" s="101">
        <v>62</v>
      </c>
      <c r="M90">
        <v>0</v>
      </c>
      <c r="N90">
        <v>0</v>
      </c>
      <c r="O90" s="102">
        <v>730</v>
      </c>
      <c r="Q90" s="101">
        <v>0</v>
      </c>
      <c r="R90">
        <v>0</v>
      </c>
      <c r="S90" s="102">
        <v>730</v>
      </c>
    </row>
    <row r="91" spans="1:19" x14ac:dyDescent="0.35">
      <c r="A91" s="101">
        <v>63</v>
      </c>
      <c r="B91" t="s">
        <v>912</v>
      </c>
      <c r="C91" t="str">
        <v>dd/mmmm/yy hh:mm:ss.00</v>
      </c>
      <c r="D91" s="102" t="s" cm="1">
        <v>928</v>
      </c>
      <c r="F91" s="106">
        <v>44958</v>
      </c>
      <c r="H91" s="105" t="str">
        <f ca="1"/>
        <v>1/2/23</v>
      </c>
      <c r="J91" s="105">
        <f ca="1"/>
        <v>44928</v>
      </c>
      <c r="L91" s="101">
        <v>63</v>
      </c>
      <c r="M91">
        <v>0</v>
      </c>
      <c r="N91">
        <v>0</v>
      </c>
      <c r="O91" s="102">
        <v>730</v>
      </c>
      <c r="Q91" s="101">
        <v>0</v>
      </c>
      <c r="R91">
        <v>0</v>
      </c>
      <c r="S91" s="102">
        <v>730</v>
      </c>
    </row>
    <row r="92" spans="1:19" x14ac:dyDescent="0.35">
      <c r="A92" s="101">
        <v>64</v>
      </c>
      <c r="B92" t="s">
        <v>913</v>
      </c>
      <c r="C92" t="str">
        <v>dd/mmmm/yyyy hh:mm:ss.00</v>
      </c>
      <c r="D92" s="102" t="s" cm="1">
        <v>929</v>
      </c>
      <c r="F92" s="106">
        <v>44958.5</v>
      </c>
      <c r="H92" s="105" t="str">
        <f ca="1"/>
        <v>1/2/23 12:00:00.00</v>
      </c>
      <c r="J92" s="105">
        <f ca="1"/>
        <v>44928.5</v>
      </c>
      <c r="L92" s="101">
        <v>64</v>
      </c>
      <c r="M92">
        <v>0</v>
      </c>
      <c r="N92">
        <v>0</v>
      </c>
      <c r="O92" s="102">
        <v>730</v>
      </c>
      <c r="Q92" s="101">
        <v>0</v>
      </c>
      <c r="R92">
        <v>0</v>
      </c>
      <c r="S92" s="102">
        <v>730</v>
      </c>
    </row>
    <row r="93" spans="1:19" x14ac:dyDescent="0.35">
      <c r="A93" s="101">
        <v>65</v>
      </c>
      <c r="B93" t="s">
        <v>914</v>
      </c>
      <c r="C93" t="str">
        <v>m/d/yy hh:mm:ss.00</v>
      </c>
      <c r="D93" s="102" t="s" cm="1">
        <v>898</v>
      </c>
      <c r="F93" s="106">
        <v>44959</v>
      </c>
      <c r="H93" s="105" t="str">
        <f ca="1"/>
        <v>2/2/23</v>
      </c>
      <c r="J93" s="105">
        <f ca="1"/>
        <v>44959</v>
      </c>
      <c r="L93" s="101">
        <v>65</v>
      </c>
      <c r="M93">
        <v>24</v>
      </c>
      <c r="N93">
        <v>288</v>
      </c>
      <c r="O93" s="102">
        <v>442</v>
      </c>
      <c r="Q93" s="101">
        <v>24</v>
      </c>
      <c r="R93">
        <v>288</v>
      </c>
      <c r="S93" s="102">
        <v>442</v>
      </c>
    </row>
    <row r="94" spans="1:19" x14ac:dyDescent="0.35">
      <c r="A94" s="101">
        <v>66</v>
      </c>
      <c r="B94" t="s">
        <v>915</v>
      </c>
      <c r="C94" t="str">
        <v>m/d/yyyy hh:mm:ss.00</v>
      </c>
      <c r="D94" s="102" t="s" cm="1">
        <v>899</v>
      </c>
      <c r="F94" s="106">
        <v>44959.5</v>
      </c>
      <c r="H94" s="105" t="str">
        <f ca="1"/>
        <v>2/2/23 12:00:00.00</v>
      </c>
      <c r="J94" s="105">
        <f ca="1"/>
        <v>44959.5</v>
      </c>
      <c r="L94" s="101">
        <v>66</v>
      </c>
      <c r="M94">
        <v>24</v>
      </c>
      <c r="N94">
        <v>288</v>
      </c>
      <c r="O94" s="102">
        <v>442</v>
      </c>
      <c r="Q94" s="101">
        <v>24</v>
      </c>
      <c r="R94">
        <v>288</v>
      </c>
      <c r="S94" s="102">
        <v>442</v>
      </c>
    </row>
    <row r="95" spans="1:19" x14ac:dyDescent="0.35">
      <c r="A95" s="101">
        <v>67</v>
      </c>
      <c r="B95" t="s">
        <v>916</v>
      </c>
      <c r="C95" t="str">
        <v>m/dd/yy hh:mm:ss.00</v>
      </c>
      <c r="D95" s="102" t="s" cm="1">
        <v>906</v>
      </c>
      <c r="F95" s="106">
        <v>44960</v>
      </c>
      <c r="H95" s="105" t="str">
        <f ca="1"/>
        <v>3/2/23</v>
      </c>
      <c r="J95" s="105">
        <f ca="1"/>
        <v>44987</v>
      </c>
      <c r="L95" s="101">
        <v>67</v>
      </c>
      <c r="M95">
        <v>24</v>
      </c>
      <c r="N95">
        <v>288</v>
      </c>
      <c r="O95" s="102">
        <v>442</v>
      </c>
      <c r="Q95" s="101">
        <v>24</v>
      </c>
      <c r="R95">
        <v>288</v>
      </c>
      <c r="S95" s="102">
        <v>442</v>
      </c>
    </row>
    <row r="96" spans="1:19" x14ac:dyDescent="0.35">
      <c r="A96" s="101">
        <v>68</v>
      </c>
      <c r="B96" t="s">
        <v>917</v>
      </c>
      <c r="C96" t="str">
        <v>m/dd/yyyy hh:mm:ss.00</v>
      </c>
      <c r="D96" s="102" t="s" cm="1">
        <v>907</v>
      </c>
      <c r="F96" s="106">
        <v>44960.5</v>
      </c>
      <c r="H96" s="105" t="str">
        <f ca="1"/>
        <v>3/2/23 12:00:00.00</v>
      </c>
      <c r="J96" s="105">
        <f ca="1"/>
        <v>44987.5</v>
      </c>
      <c r="L96" s="101">
        <v>68</v>
      </c>
      <c r="M96">
        <v>24</v>
      </c>
      <c r="N96">
        <v>288</v>
      </c>
      <c r="O96" s="102">
        <v>442</v>
      </c>
      <c r="Q96" s="101">
        <v>24</v>
      </c>
      <c r="R96">
        <v>288</v>
      </c>
      <c r="S96" s="102">
        <v>442</v>
      </c>
    </row>
    <row r="97" spans="1:19" x14ac:dyDescent="0.35">
      <c r="A97" s="101">
        <v>69</v>
      </c>
      <c r="B97" t="s">
        <v>918</v>
      </c>
      <c r="C97" t="str">
        <v>mm/d/yy hh:mm:ss.00</v>
      </c>
      <c r="D97" s="102" t="s" cm="1">
        <v>900</v>
      </c>
      <c r="F97" s="106">
        <v>44961</v>
      </c>
      <c r="H97" s="105" t="str">
        <f ca="1"/>
        <v>4/2/23</v>
      </c>
      <c r="J97" s="105">
        <f ca="1"/>
        <v>45018</v>
      </c>
      <c r="L97" s="101">
        <v>69</v>
      </c>
      <c r="M97">
        <v>24</v>
      </c>
      <c r="N97">
        <v>288</v>
      </c>
      <c r="O97" s="102">
        <v>442</v>
      </c>
      <c r="Q97" s="101">
        <v>24</v>
      </c>
      <c r="R97">
        <v>288</v>
      </c>
      <c r="S97" s="102">
        <v>442</v>
      </c>
    </row>
    <row r="98" spans="1:19" x14ac:dyDescent="0.35">
      <c r="A98" s="101">
        <v>70</v>
      </c>
      <c r="B98" t="s">
        <v>919</v>
      </c>
      <c r="C98" t="str">
        <v>mm/d/yyyy hh:mm:ss.00</v>
      </c>
      <c r="D98" s="102" t="s" cm="1">
        <v>901</v>
      </c>
      <c r="F98" s="106">
        <v>44961.5</v>
      </c>
      <c r="H98" s="105" t="str">
        <f ca="1"/>
        <v>4/2/23 12:00:00.00</v>
      </c>
      <c r="J98" s="105">
        <f ca="1"/>
        <v>45018.5</v>
      </c>
      <c r="L98" s="101">
        <v>70</v>
      </c>
      <c r="M98">
        <v>24</v>
      </c>
      <c r="N98">
        <v>288</v>
      </c>
      <c r="O98" s="102">
        <v>442</v>
      </c>
      <c r="Q98" s="101">
        <v>24</v>
      </c>
      <c r="R98">
        <v>288</v>
      </c>
      <c r="S98" s="102">
        <v>442</v>
      </c>
    </row>
    <row r="99" spans="1:19" x14ac:dyDescent="0.35">
      <c r="A99" s="101">
        <v>71</v>
      </c>
      <c r="B99" t="s">
        <v>920</v>
      </c>
      <c r="C99" t="str">
        <v>mm/dd/yy hh:mm:ss.00</v>
      </c>
      <c r="D99" s="102" t="s" cm="1">
        <v>908</v>
      </c>
      <c r="F99" s="106">
        <v>44962</v>
      </c>
      <c r="H99" s="105" t="str">
        <f ca="1"/>
        <v>5/2/23</v>
      </c>
      <c r="J99" s="105">
        <f ca="1"/>
        <v>45048</v>
      </c>
      <c r="L99" s="101">
        <v>71</v>
      </c>
      <c r="M99">
        <v>24</v>
      </c>
      <c r="N99">
        <v>288</v>
      </c>
      <c r="O99" s="102">
        <v>442</v>
      </c>
      <c r="Q99" s="101">
        <v>24</v>
      </c>
      <c r="R99">
        <v>288</v>
      </c>
      <c r="S99" s="102">
        <v>442</v>
      </c>
    </row>
    <row r="100" spans="1:19" x14ac:dyDescent="0.35">
      <c r="A100" s="101">
        <v>72</v>
      </c>
      <c r="B100" t="s">
        <v>921</v>
      </c>
      <c r="C100" t="str">
        <v>mm/dd/yyyy hh:mm:ss.00</v>
      </c>
      <c r="D100" s="102" t="s" cm="1">
        <v>909</v>
      </c>
      <c r="F100" s="106">
        <v>44962.5</v>
      </c>
      <c r="H100" s="105" t="str">
        <f ca="1"/>
        <v>5/2/23 12:00:00.00</v>
      </c>
      <c r="J100" s="105">
        <f ca="1"/>
        <v>45048.5</v>
      </c>
      <c r="L100" s="101">
        <v>72</v>
      </c>
      <c r="M100">
        <v>24</v>
      </c>
      <c r="N100">
        <v>288</v>
      </c>
      <c r="O100" s="102">
        <v>442</v>
      </c>
      <c r="Q100" s="101">
        <v>24</v>
      </c>
      <c r="R100">
        <v>288</v>
      </c>
      <c r="S100" s="102">
        <v>442</v>
      </c>
    </row>
    <row r="101" spans="1:19" x14ac:dyDescent="0.35">
      <c r="A101" s="101">
        <v>73</v>
      </c>
      <c r="B101" t="s">
        <v>922</v>
      </c>
      <c r="C101" t="str">
        <v>mmm/d/yy hh:mm:ss.00</v>
      </c>
      <c r="D101" s="102" t="s" cm="1">
        <v>902</v>
      </c>
      <c r="F101" s="106">
        <v>44963</v>
      </c>
      <c r="H101" s="105" t="str">
        <f ca="1"/>
        <v>6/2/23</v>
      </c>
      <c r="J101" s="105">
        <f ca="1"/>
        <v>45079</v>
      </c>
      <c r="L101" s="101">
        <v>73</v>
      </c>
      <c r="M101">
        <v>0</v>
      </c>
      <c r="N101">
        <v>0</v>
      </c>
      <c r="O101" s="102">
        <v>730</v>
      </c>
      <c r="Q101" s="101">
        <v>0</v>
      </c>
      <c r="R101">
        <v>0</v>
      </c>
      <c r="S101" s="102">
        <v>730</v>
      </c>
    </row>
    <row r="102" spans="1:19" x14ac:dyDescent="0.35">
      <c r="A102" s="101">
        <v>74</v>
      </c>
      <c r="B102" t="s">
        <v>923</v>
      </c>
      <c r="C102" t="str">
        <v>mmm/d/yyyy hh:mm:ss.00</v>
      </c>
      <c r="D102" s="102" t="s" cm="1">
        <v>903</v>
      </c>
      <c r="F102" s="106">
        <v>44963.5</v>
      </c>
      <c r="H102" s="105" t="str">
        <f ca="1"/>
        <v>6/2/23 12:00:00.00</v>
      </c>
      <c r="J102" s="105">
        <f ca="1"/>
        <v>45079.5</v>
      </c>
      <c r="L102" s="101">
        <v>74</v>
      </c>
      <c r="M102">
        <v>0</v>
      </c>
      <c r="N102">
        <v>0</v>
      </c>
      <c r="O102" s="102">
        <v>730</v>
      </c>
      <c r="Q102" s="101">
        <v>0</v>
      </c>
      <c r="R102">
        <v>0</v>
      </c>
      <c r="S102" s="102">
        <v>730</v>
      </c>
    </row>
    <row r="103" spans="1:19" x14ac:dyDescent="0.35">
      <c r="A103" s="101">
        <v>75</v>
      </c>
      <c r="B103" t="s">
        <v>924</v>
      </c>
      <c r="C103" t="str">
        <v>mmm/dd/yy hh:mm:ss.00</v>
      </c>
      <c r="D103" s="102" t="s" cm="1">
        <v>910</v>
      </c>
      <c r="F103" s="106">
        <v>44964</v>
      </c>
      <c r="H103" s="105" t="str">
        <f ca="1"/>
        <v>7/2/23</v>
      </c>
      <c r="J103" s="105">
        <f ca="1"/>
        <v>45109</v>
      </c>
      <c r="L103" s="101">
        <v>75</v>
      </c>
      <c r="M103">
        <v>0</v>
      </c>
      <c r="N103">
        <v>0</v>
      </c>
      <c r="O103" s="102">
        <v>730</v>
      </c>
      <c r="Q103" s="101">
        <v>0</v>
      </c>
      <c r="R103">
        <v>0</v>
      </c>
      <c r="S103" s="102">
        <v>730</v>
      </c>
    </row>
    <row r="104" spans="1:19" x14ac:dyDescent="0.35">
      <c r="A104" s="101">
        <v>76</v>
      </c>
      <c r="B104" t="s">
        <v>925</v>
      </c>
      <c r="C104" t="str">
        <v>mmm/dd/yyyy hh:mm:ss.00</v>
      </c>
      <c r="D104" s="102" t="s" cm="1">
        <v>911</v>
      </c>
      <c r="F104" s="106">
        <v>44964.5</v>
      </c>
      <c r="H104" s="105" t="str">
        <f ca="1"/>
        <v>7/2/23 12:00:00.00</v>
      </c>
      <c r="J104" s="105">
        <f ca="1"/>
        <v>45109.5</v>
      </c>
      <c r="L104" s="101">
        <v>76</v>
      </c>
      <c r="M104">
        <v>0</v>
      </c>
      <c r="N104">
        <v>0</v>
      </c>
      <c r="O104" s="102">
        <v>730</v>
      </c>
      <c r="Q104" s="101">
        <v>0</v>
      </c>
      <c r="R104">
        <v>0</v>
      </c>
      <c r="S104" s="102">
        <v>730</v>
      </c>
    </row>
    <row r="105" spans="1:19" x14ac:dyDescent="0.35">
      <c r="A105" s="101">
        <v>77</v>
      </c>
      <c r="B105" t="s">
        <v>926</v>
      </c>
      <c r="C105" t="str">
        <v>mmmm/d/yy hh:mm:ss.00</v>
      </c>
      <c r="D105" s="102" t="s" cm="1">
        <v>904</v>
      </c>
      <c r="F105" s="106">
        <v>44965</v>
      </c>
      <c r="H105" s="105" t="str">
        <f ca="1"/>
        <v>8/2/23</v>
      </c>
      <c r="J105" s="105">
        <f ca="1"/>
        <v>45140</v>
      </c>
      <c r="L105" s="101">
        <v>77</v>
      </c>
      <c r="M105">
        <v>0</v>
      </c>
      <c r="N105">
        <v>0</v>
      </c>
      <c r="O105" s="102">
        <v>730</v>
      </c>
      <c r="Q105" s="101">
        <v>0</v>
      </c>
      <c r="R105">
        <v>0</v>
      </c>
      <c r="S105" s="102">
        <v>730</v>
      </c>
    </row>
    <row r="106" spans="1:19" x14ac:dyDescent="0.35">
      <c r="A106" s="101">
        <v>78</v>
      </c>
      <c r="B106" t="s">
        <v>927</v>
      </c>
      <c r="C106" t="str">
        <v>mmmm/d/yyyy hh:mm:ss.00</v>
      </c>
      <c r="D106" s="102" t="s" cm="1">
        <v>905</v>
      </c>
      <c r="F106" s="106">
        <v>44965.5</v>
      </c>
      <c r="H106" s="105" t="str">
        <f ca="1"/>
        <v>8/2/23 12:00:00.00</v>
      </c>
      <c r="J106" s="105">
        <f ca="1"/>
        <v>45140.5</v>
      </c>
      <c r="L106" s="101">
        <v>78</v>
      </c>
      <c r="M106">
        <v>0</v>
      </c>
      <c r="N106">
        <v>0</v>
      </c>
      <c r="O106" s="102">
        <v>730</v>
      </c>
      <c r="Q106" s="101">
        <v>0</v>
      </c>
      <c r="R106">
        <v>0</v>
      </c>
      <c r="S106" s="102">
        <v>730</v>
      </c>
    </row>
    <row r="107" spans="1:19" x14ac:dyDescent="0.35">
      <c r="A107" s="101">
        <v>79</v>
      </c>
      <c r="B107" t="s">
        <v>928</v>
      </c>
      <c r="C107" t="str">
        <v>mmmm/dd/yy hh:mm:ss.00</v>
      </c>
      <c r="D107" s="102" t="s" cm="1">
        <v>912</v>
      </c>
      <c r="F107" s="106">
        <v>44966</v>
      </c>
      <c r="H107" s="105" t="str">
        <f ca="1"/>
        <v>9/2/23</v>
      </c>
      <c r="J107" s="105">
        <f ca="1"/>
        <v>45171</v>
      </c>
      <c r="L107" s="101">
        <v>79</v>
      </c>
      <c r="M107">
        <v>0</v>
      </c>
      <c r="N107">
        <v>0</v>
      </c>
      <c r="O107" s="102">
        <v>730</v>
      </c>
      <c r="Q107" s="101">
        <v>0</v>
      </c>
      <c r="R107">
        <v>0</v>
      </c>
      <c r="S107" s="102">
        <v>730</v>
      </c>
    </row>
    <row r="108" spans="1:19" x14ac:dyDescent="0.35">
      <c r="A108" s="49">
        <v>80</v>
      </c>
      <c r="B108" s="103" t="s">
        <v>929</v>
      </c>
      <c r="C108" s="103" t="str">
        <v>mmmm/dd/yyyy hh:mm:ss.00</v>
      </c>
      <c r="D108" s="50" t="s">
        <v>913</v>
      </c>
      <c r="F108" s="106">
        <v>44966.5</v>
      </c>
      <c r="H108" s="105" t="str">
        <f ca="1"/>
        <v>9/2/23 12:00:00.00</v>
      </c>
      <c r="J108" s="105">
        <f ca="1"/>
        <v>45171.5</v>
      </c>
      <c r="L108" s="49">
        <v>80</v>
      </c>
      <c r="M108" s="103">
        <v>0</v>
      </c>
      <c r="N108" s="103">
        <v>0</v>
      </c>
      <c r="O108" s="50">
        <v>730</v>
      </c>
      <c r="Q108" s="49">
        <v>0</v>
      </c>
      <c r="R108" s="103">
        <v>0</v>
      </c>
      <c r="S108" s="50">
        <v>730</v>
      </c>
    </row>
    <row r="109" spans="1:19" x14ac:dyDescent="0.35">
      <c r="F109" s="106">
        <v>44967</v>
      </c>
      <c r="H109" s="105" t="str">
        <f ca="1"/>
        <v>10/2/23</v>
      </c>
      <c r="J109" s="105">
        <f ca="1"/>
        <v>45201</v>
      </c>
    </row>
    <row r="110" spans="1:19" x14ac:dyDescent="0.35">
      <c r="F110" s="106">
        <v>44967.5</v>
      </c>
      <c r="H110" s="105" t="str">
        <f ca="1"/>
        <v>10/2/23 12:00:00.00</v>
      </c>
      <c r="J110" s="105">
        <f ca="1"/>
        <v>45201.5</v>
      </c>
    </row>
    <row r="111" spans="1:19" x14ac:dyDescent="0.35">
      <c r="F111" s="106">
        <v>44968</v>
      </c>
      <c r="H111" s="105" t="str">
        <f ca="1"/>
        <v>11/2/23</v>
      </c>
      <c r="J111" s="105">
        <f ca="1"/>
        <v>45232</v>
      </c>
    </row>
    <row r="112" spans="1:19" x14ac:dyDescent="0.35">
      <c r="F112" s="106">
        <v>44968.5</v>
      </c>
      <c r="H112" s="105" t="str">
        <f ca="1"/>
        <v>11/2/23 12:00:00.00</v>
      </c>
      <c r="J112" s="105">
        <f ca="1"/>
        <v>45232.5</v>
      </c>
    </row>
    <row r="113" spans="6:10" x14ac:dyDescent="0.35">
      <c r="F113" s="106">
        <v>44969</v>
      </c>
      <c r="H113" s="105" t="str">
        <f ca="1"/>
        <v>12/2/23</v>
      </c>
      <c r="J113" s="105">
        <f ca="1"/>
        <v>45262</v>
      </c>
    </row>
    <row r="114" spans="6:10" x14ac:dyDescent="0.35">
      <c r="F114" s="106">
        <v>44969.5</v>
      </c>
      <c r="H114" s="105" t="str">
        <f ca="1"/>
        <v>12/2/23 12:00:00.00</v>
      </c>
      <c r="J114" s="105">
        <f ca="1"/>
        <v>45262.5</v>
      </c>
    </row>
    <row r="115" spans="6:10" x14ac:dyDescent="0.35">
      <c r="F115" s="106">
        <v>44970</v>
      </c>
      <c r="H115" s="105" t="str">
        <f ca="1"/>
        <v>13/2/23</v>
      </c>
      <c r="J115" s="105" t="str">
        <f ca="1"/>
        <v>13/2/23</v>
      </c>
    </row>
    <row r="116" spans="6:10" x14ac:dyDescent="0.35">
      <c r="F116" s="106">
        <v>44970.5</v>
      </c>
      <c r="H116" s="105" t="str">
        <f ca="1"/>
        <v>13/2/23 12:00:00.00</v>
      </c>
      <c r="J116" s="105" t="str">
        <f ca="1"/>
        <v>13/2/23 12:00:00.00</v>
      </c>
    </row>
    <row r="117" spans="6:10" x14ac:dyDescent="0.35">
      <c r="F117" s="106">
        <v>44971</v>
      </c>
      <c r="H117" s="105" t="str">
        <f ca="1"/>
        <v>14/2/23</v>
      </c>
      <c r="J117" s="105" t="str">
        <f ca="1"/>
        <v>14/2/23</v>
      </c>
    </row>
    <row r="118" spans="6:10" x14ac:dyDescent="0.35">
      <c r="F118" s="106">
        <v>44971.5</v>
      </c>
      <c r="H118" s="105" t="str">
        <f ca="1"/>
        <v>14/2/23 12:00:00.00</v>
      </c>
      <c r="J118" s="105" t="str">
        <f ca="1"/>
        <v>14/2/23 12:00:00.00</v>
      </c>
    </row>
    <row r="119" spans="6:10" x14ac:dyDescent="0.35">
      <c r="F119" s="106">
        <v>44972</v>
      </c>
      <c r="H119" s="105" t="str">
        <f ca="1"/>
        <v>15/2/23</v>
      </c>
      <c r="J119" s="105" t="str">
        <f ca="1"/>
        <v>15/2/23</v>
      </c>
    </row>
    <row r="120" spans="6:10" x14ac:dyDescent="0.35">
      <c r="F120" s="106">
        <v>44972.5</v>
      </c>
      <c r="H120" s="105" t="str">
        <f ca="1"/>
        <v>15/2/23 12:00:00.00</v>
      </c>
      <c r="J120" s="105" t="str">
        <f ca="1"/>
        <v>15/2/23 12:00:00.00</v>
      </c>
    </row>
    <row r="121" spans="6:10" x14ac:dyDescent="0.35">
      <c r="F121" s="106">
        <v>44973</v>
      </c>
      <c r="H121" s="105" t="str">
        <f ca="1"/>
        <v>16/2/23</v>
      </c>
      <c r="J121" s="105" t="str">
        <f ca="1"/>
        <v>16/2/23</v>
      </c>
    </row>
    <row r="122" spans="6:10" x14ac:dyDescent="0.35">
      <c r="F122" s="106">
        <v>44973.5</v>
      </c>
      <c r="H122" s="105" t="str">
        <f ca="1"/>
        <v>16/2/23 12:00:00.00</v>
      </c>
      <c r="J122" s="105" t="str">
        <f ca="1"/>
        <v>16/2/23 12:00:00.00</v>
      </c>
    </row>
    <row r="123" spans="6:10" x14ac:dyDescent="0.35">
      <c r="F123" s="106">
        <v>44974</v>
      </c>
      <c r="H123" s="105" t="str">
        <f ca="1"/>
        <v>17/2/23</v>
      </c>
      <c r="J123" s="105" t="str">
        <f ca="1"/>
        <v>17/2/23</v>
      </c>
    </row>
    <row r="124" spans="6:10" x14ac:dyDescent="0.35">
      <c r="F124" s="106">
        <v>44974.5</v>
      </c>
      <c r="H124" s="105" t="str">
        <f ca="1"/>
        <v>17/2/23 12:00:00.00</v>
      </c>
      <c r="J124" s="105" t="str">
        <f ca="1"/>
        <v>17/2/23 12:00:00.00</v>
      </c>
    </row>
    <row r="125" spans="6:10" x14ac:dyDescent="0.35">
      <c r="F125" s="106">
        <v>44975</v>
      </c>
      <c r="H125" s="105" t="str">
        <f ca="1"/>
        <v>18/2/23</v>
      </c>
      <c r="J125" s="105" t="str">
        <f ca="1"/>
        <v>18/2/23</v>
      </c>
    </row>
    <row r="126" spans="6:10" x14ac:dyDescent="0.35">
      <c r="F126" s="106">
        <v>44975.5</v>
      </c>
      <c r="H126" s="105" t="str">
        <f ca="1"/>
        <v>18/2/23 12:00:00.00</v>
      </c>
      <c r="J126" s="105" t="str">
        <f ca="1"/>
        <v>18/2/23 12:00:00.00</v>
      </c>
    </row>
    <row r="127" spans="6:10" x14ac:dyDescent="0.35">
      <c r="F127" s="106">
        <v>44976</v>
      </c>
      <c r="H127" s="105" t="str">
        <f ca="1"/>
        <v>19/2/23</v>
      </c>
      <c r="J127" s="105" t="str">
        <f ca="1"/>
        <v>19/2/23</v>
      </c>
    </row>
    <row r="128" spans="6:10" x14ac:dyDescent="0.35">
      <c r="F128" s="106">
        <v>44976.5</v>
      </c>
      <c r="H128" s="105" t="str">
        <f ca="1"/>
        <v>19/2/23 12:00:00.00</v>
      </c>
      <c r="J128" s="105" t="str">
        <f ca="1"/>
        <v>19/2/23 12:00:00.00</v>
      </c>
    </row>
    <row r="129" spans="6:10" x14ac:dyDescent="0.35">
      <c r="F129" s="106">
        <v>44977</v>
      </c>
      <c r="H129" s="105" t="str">
        <f ca="1"/>
        <v>20/2/23</v>
      </c>
      <c r="J129" s="105" t="str">
        <f ca="1"/>
        <v>20/2/23</v>
      </c>
    </row>
    <row r="130" spans="6:10" x14ac:dyDescent="0.35">
      <c r="F130" s="106">
        <v>44977.5</v>
      </c>
      <c r="H130" s="105" t="str">
        <f ca="1"/>
        <v>20/2/23 12:00:00.00</v>
      </c>
      <c r="J130" s="105" t="str">
        <f ca="1"/>
        <v>20/2/23 12:00:00.00</v>
      </c>
    </row>
    <row r="131" spans="6:10" x14ac:dyDescent="0.35">
      <c r="F131" s="106">
        <v>44978</v>
      </c>
      <c r="H131" s="105" t="str">
        <f ca="1"/>
        <v>21/2/23</v>
      </c>
      <c r="J131" s="105" t="str">
        <f ca="1"/>
        <v>21/2/23</v>
      </c>
    </row>
    <row r="132" spans="6:10" x14ac:dyDescent="0.35">
      <c r="F132" s="106">
        <v>44978.5</v>
      </c>
      <c r="H132" s="105" t="str">
        <f ca="1"/>
        <v>21/2/23 12:00:00.00</v>
      </c>
      <c r="J132" s="105" t="str">
        <f ca="1"/>
        <v>21/2/23 12:00:00.00</v>
      </c>
    </row>
    <row r="133" spans="6:10" x14ac:dyDescent="0.35">
      <c r="F133" s="106">
        <v>44979</v>
      </c>
      <c r="H133" s="105" t="str">
        <f ca="1"/>
        <v>22/2/23</v>
      </c>
      <c r="J133" s="105" t="str">
        <f ca="1"/>
        <v>22/2/23</v>
      </c>
    </row>
    <row r="134" spans="6:10" x14ac:dyDescent="0.35">
      <c r="F134" s="106">
        <v>44979.5</v>
      </c>
      <c r="H134" s="105" t="str">
        <f ca="1"/>
        <v>22/2/23 12:00:00.00</v>
      </c>
      <c r="J134" s="105" t="str">
        <f ca="1"/>
        <v>22/2/23 12:00:00.00</v>
      </c>
    </row>
    <row r="135" spans="6:10" x14ac:dyDescent="0.35">
      <c r="F135" s="106">
        <v>44980</v>
      </c>
      <c r="H135" s="105" t="str">
        <f ca="1"/>
        <v>23/2/23</v>
      </c>
      <c r="J135" s="105" t="str">
        <f ca="1"/>
        <v>23/2/23</v>
      </c>
    </row>
    <row r="136" spans="6:10" x14ac:dyDescent="0.35">
      <c r="F136" s="106">
        <v>44980.5</v>
      </c>
      <c r="H136" s="105" t="str">
        <f ca="1"/>
        <v>23/2/23 12:00:00.00</v>
      </c>
      <c r="J136" s="105" t="str">
        <f ca="1"/>
        <v>23/2/23 12:00:00.00</v>
      </c>
    </row>
    <row r="137" spans="6:10" x14ac:dyDescent="0.35">
      <c r="F137" s="106">
        <v>44981</v>
      </c>
      <c r="H137" s="105" t="str">
        <f ca="1"/>
        <v>24/2/23</v>
      </c>
      <c r="J137" s="105" t="str">
        <f ca="1"/>
        <v>24/2/23</v>
      </c>
    </row>
    <row r="138" spans="6:10" x14ac:dyDescent="0.35">
      <c r="F138" s="106">
        <v>44981.5</v>
      </c>
      <c r="H138" s="105" t="str">
        <f ca="1"/>
        <v>24/2/23 12:00:00.00</v>
      </c>
      <c r="J138" s="105" t="str">
        <f ca="1"/>
        <v>24/2/23 12:00:00.00</v>
      </c>
    </row>
    <row r="139" spans="6:10" x14ac:dyDescent="0.35">
      <c r="F139" s="106">
        <v>44982</v>
      </c>
      <c r="H139" s="105" t="str">
        <f ca="1"/>
        <v>25/2/23</v>
      </c>
      <c r="J139" s="105" t="str">
        <f ca="1"/>
        <v>25/2/23</v>
      </c>
    </row>
    <row r="140" spans="6:10" x14ac:dyDescent="0.35">
      <c r="F140" s="106">
        <v>44982.5</v>
      </c>
      <c r="H140" s="105" t="str">
        <f ca="1"/>
        <v>25/2/23 12:00:00.00</v>
      </c>
      <c r="J140" s="105" t="str">
        <f ca="1"/>
        <v>25/2/23 12:00:00.00</v>
      </c>
    </row>
    <row r="141" spans="6:10" x14ac:dyDescent="0.35">
      <c r="F141" s="106">
        <v>44983</v>
      </c>
      <c r="H141" s="105" t="str">
        <f ca="1"/>
        <v>26/2/23</v>
      </c>
      <c r="J141" s="105" t="str">
        <f ca="1"/>
        <v>26/2/23</v>
      </c>
    </row>
    <row r="142" spans="6:10" x14ac:dyDescent="0.35">
      <c r="F142" s="106">
        <v>44983.5</v>
      </c>
      <c r="H142" s="105" t="str">
        <f ca="1"/>
        <v>26/2/23 12:00:00.00</v>
      </c>
      <c r="J142" s="105" t="str">
        <f ca="1"/>
        <v>26/2/23 12:00:00.00</v>
      </c>
    </row>
    <row r="143" spans="6:10" x14ac:dyDescent="0.35">
      <c r="F143" s="106">
        <v>44984</v>
      </c>
      <c r="H143" s="105" t="str">
        <f ca="1"/>
        <v>27/2/23</v>
      </c>
      <c r="J143" s="105" t="str">
        <f ca="1"/>
        <v>27/2/23</v>
      </c>
    </row>
    <row r="144" spans="6:10" x14ac:dyDescent="0.35">
      <c r="F144" s="106">
        <v>44984.5</v>
      </c>
      <c r="H144" s="105" t="str">
        <f ca="1"/>
        <v>27/2/23 12:00:00.00</v>
      </c>
      <c r="J144" s="105" t="str">
        <f ca="1"/>
        <v>27/2/23 12:00:00.00</v>
      </c>
    </row>
    <row r="145" spans="6:10" x14ac:dyDescent="0.35">
      <c r="F145" s="106">
        <v>44985</v>
      </c>
      <c r="H145" s="105" t="str">
        <f ca="1"/>
        <v>28/2/23</v>
      </c>
      <c r="J145" s="105" t="str">
        <f ca="1"/>
        <v>28/2/23</v>
      </c>
    </row>
    <row r="146" spans="6:10" x14ac:dyDescent="0.35">
      <c r="F146" s="106">
        <v>44985.5</v>
      </c>
      <c r="H146" s="105" t="str">
        <f ca="1"/>
        <v>28/2/23 12:00:00.00</v>
      </c>
      <c r="J146" s="105" t="str">
        <f ca="1"/>
        <v>28/2/23 12:00:00.00</v>
      </c>
    </row>
    <row r="147" spans="6:10" x14ac:dyDescent="0.35">
      <c r="F147" s="106">
        <v>44986</v>
      </c>
      <c r="H147" s="105" t="str">
        <f ca="1"/>
        <v>1/3/23</v>
      </c>
      <c r="J147" s="105">
        <f ca="1"/>
        <v>44929</v>
      </c>
    </row>
    <row r="148" spans="6:10" x14ac:dyDescent="0.35">
      <c r="F148" s="106">
        <v>44986.5</v>
      </c>
      <c r="H148" s="105" t="str">
        <f ca="1"/>
        <v>1/3/23 12:00:00.00</v>
      </c>
      <c r="J148" s="105">
        <f ca="1"/>
        <v>44929.5</v>
      </c>
    </row>
    <row r="149" spans="6:10" x14ac:dyDescent="0.35">
      <c r="F149" s="106">
        <v>44987</v>
      </c>
      <c r="H149" s="105" t="str">
        <f ca="1"/>
        <v>2/3/23</v>
      </c>
      <c r="J149" s="105">
        <f ca="1"/>
        <v>44960</v>
      </c>
    </row>
    <row r="150" spans="6:10" x14ac:dyDescent="0.35">
      <c r="F150" s="106">
        <v>44987.5</v>
      </c>
      <c r="H150" s="105" t="str">
        <f ca="1"/>
        <v>2/3/23 12:00:00.00</v>
      </c>
      <c r="J150" s="105">
        <f ca="1"/>
        <v>44960.5</v>
      </c>
    </row>
    <row r="151" spans="6:10" x14ac:dyDescent="0.35">
      <c r="F151" s="106">
        <v>44988</v>
      </c>
      <c r="H151" s="105" t="str">
        <f ca="1"/>
        <v>3/3/23</v>
      </c>
      <c r="J151" s="105">
        <f ca="1"/>
        <v>44988</v>
      </c>
    </row>
    <row r="152" spans="6:10" x14ac:dyDescent="0.35">
      <c r="F152" s="106">
        <v>44988.5</v>
      </c>
      <c r="H152" s="105" t="str">
        <f ca="1"/>
        <v>3/3/23 12:00:00.00</v>
      </c>
      <c r="J152" s="105">
        <f ca="1"/>
        <v>44988.5</v>
      </c>
    </row>
    <row r="153" spans="6:10" x14ac:dyDescent="0.35">
      <c r="F153" s="106">
        <v>44989</v>
      </c>
      <c r="H153" s="105" t="str">
        <f ca="1"/>
        <v>4/3/23</v>
      </c>
      <c r="J153" s="105">
        <f ca="1"/>
        <v>45019</v>
      </c>
    </row>
    <row r="154" spans="6:10" x14ac:dyDescent="0.35">
      <c r="F154" s="106">
        <v>44989.5</v>
      </c>
      <c r="H154" s="105" t="str">
        <f ca="1"/>
        <v>4/3/23 12:00:00.00</v>
      </c>
      <c r="J154" s="105">
        <f ca="1"/>
        <v>45019.5</v>
      </c>
    </row>
    <row r="155" spans="6:10" x14ac:dyDescent="0.35">
      <c r="F155" s="106">
        <v>44990</v>
      </c>
      <c r="H155" s="105" t="str">
        <f ca="1"/>
        <v>5/3/23</v>
      </c>
      <c r="J155" s="105">
        <f ca="1"/>
        <v>45049</v>
      </c>
    </row>
    <row r="156" spans="6:10" x14ac:dyDescent="0.35">
      <c r="F156" s="106">
        <v>44990.5</v>
      </c>
      <c r="H156" s="105" t="str">
        <f ca="1"/>
        <v>5/3/23 12:00:00.00</v>
      </c>
      <c r="J156" s="105">
        <f ca="1"/>
        <v>45049.5</v>
      </c>
    </row>
    <row r="157" spans="6:10" x14ac:dyDescent="0.35">
      <c r="F157" s="106">
        <v>44991</v>
      </c>
      <c r="H157" s="105" t="str">
        <f ca="1"/>
        <v>6/3/23</v>
      </c>
      <c r="J157" s="105">
        <f ca="1"/>
        <v>45080</v>
      </c>
    </row>
    <row r="158" spans="6:10" x14ac:dyDescent="0.35">
      <c r="F158" s="106">
        <v>44991.5</v>
      </c>
      <c r="H158" s="105" t="str">
        <f ca="1"/>
        <v>6/3/23 12:00:00.00</v>
      </c>
      <c r="J158" s="105">
        <f ca="1"/>
        <v>45080.5</v>
      </c>
    </row>
    <row r="159" spans="6:10" x14ac:dyDescent="0.35">
      <c r="F159" s="106">
        <v>44992</v>
      </c>
      <c r="H159" s="105" t="str">
        <f ca="1"/>
        <v>7/3/23</v>
      </c>
      <c r="J159" s="105">
        <f ca="1"/>
        <v>45110</v>
      </c>
    </row>
    <row r="160" spans="6:10" x14ac:dyDescent="0.35">
      <c r="F160" s="106">
        <v>44992.5</v>
      </c>
      <c r="H160" s="105" t="str">
        <f ca="1"/>
        <v>7/3/23 12:00:00.00</v>
      </c>
      <c r="J160" s="105">
        <f ca="1"/>
        <v>45110.5</v>
      </c>
    </row>
    <row r="161" spans="6:10" x14ac:dyDescent="0.35">
      <c r="F161" s="106">
        <v>44993</v>
      </c>
      <c r="H161" s="105" t="str">
        <f ca="1"/>
        <v>8/3/23</v>
      </c>
      <c r="J161" s="105">
        <f ca="1"/>
        <v>45141</v>
      </c>
    </row>
    <row r="162" spans="6:10" x14ac:dyDescent="0.35">
      <c r="F162" s="106">
        <v>44993.5</v>
      </c>
      <c r="H162" s="105" t="str">
        <f ca="1"/>
        <v>8/3/23 12:00:00.00</v>
      </c>
      <c r="J162" s="105">
        <f ca="1"/>
        <v>45141.5</v>
      </c>
    </row>
    <row r="163" spans="6:10" x14ac:dyDescent="0.35">
      <c r="F163" s="106">
        <v>44994</v>
      </c>
      <c r="H163" s="105" t="str">
        <f ca="1"/>
        <v>9/3/23</v>
      </c>
      <c r="J163" s="105">
        <f ca="1"/>
        <v>45172</v>
      </c>
    </row>
    <row r="164" spans="6:10" x14ac:dyDescent="0.35">
      <c r="F164" s="106">
        <v>44994.5</v>
      </c>
      <c r="H164" s="105" t="str">
        <f ca="1"/>
        <v>9/3/23 12:00:00.00</v>
      </c>
      <c r="J164" s="105">
        <f ca="1"/>
        <v>45172.5</v>
      </c>
    </row>
    <row r="165" spans="6:10" x14ac:dyDescent="0.35">
      <c r="F165" s="106">
        <v>44995</v>
      </c>
      <c r="H165" s="105" t="str">
        <f ca="1"/>
        <v>10/3/23</v>
      </c>
      <c r="J165" s="105">
        <f ca="1"/>
        <v>45202</v>
      </c>
    </row>
    <row r="166" spans="6:10" x14ac:dyDescent="0.35">
      <c r="F166" s="106">
        <v>44995.5</v>
      </c>
      <c r="H166" s="105" t="str">
        <f ca="1"/>
        <v>10/3/23 12:00:00.00</v>
      </c>
      <c r="J166" s="105">
        <f ca="1"/>
        <v>45202.5</v>
      </c>
    </row>
    <row r="167" spans="6:10" x14ac:dyDescent="0.35">
      <c r="F167" s="106">
        <v>44996</v>
      </c>
      <c r="H167" s="105" t="str">
        <f ca="1"/>
        <v>11/3/23</v>
      </c>
      <c r="J167" s="105">
        <f ca="1"/>
        <v>45233</v>
      </c>
    </row>
    <row r="168" spans="6:10" x14ac:dyDescent="0.35">
      <c r="F168" s="106">
        <v>44996.5</v>
      </c>
      <c r="H168" s="105" t="str">
        <f ca="1"/>
        <v>11/3/23 12:00:00.00</v>
      </c>
      <c r="J168" s="105">
        <f ca="1"/>
        <v>45233.5</v>
      </c>
    </row>
    <row r="169" spans="6:10" x14ac:dyDescent="0.35">
      <c r="F169" s="106">
        <v>44997</v>
      </c>
      <c r="H169" s="105" t="str">
        <f ca="1"/>
        <v>12/3/23</v>
      </c>
      <c r="J169" s="105">
        <f ca="1"/>
        <v>45263</v>
      </c>
    </row>
    <row r="170" spans="6:10" x14ac:dyDescent="0.35">
      <c r="F170" s="106">
        <v>44997.5</v>
      </c>
      <c r="H170" s="105" t="str">
        <f ca="1"/>
        <v>12/3/23 12:00:00.00</v>
      </c>
      <c r="J170" s="105">
        <f ca="1"/>
        <v>45263.5</v>
      </c>
    </row>
    <row r="171" spans="6:10" x14ac:dyDescent="0.35">
      <c r="F171" s="106">
        <v>44998</v>
      </c>
      <c r="H171" s="105" t="str">
        <f ca="1"/>
        <v>13/3/23</v>
      </c>
      <c r="J171" s="105" t="str">
        <f ca="1"/>
        <v>13/3/23</v>
      </c>
    </row>
    <row r="172" spans="6:10" x14ac:dyDescent="0.35">
      <c r="F172" s="106">
        <v>44998.5</v>
      </c>
      <c r="H172" s="105" t="str">
        <f ca="1"/>
        <v>13/3/23 12:00:00.00</v>
      </c>
      <c r="J172" s="105" t="str">
        <f ca="1"/>
        <v>13/3/23 12:00:00.00</v>
      </c>
    </row>
    <row r="173" spans="6:10" x14ac:dyDescent="0.35">
      <c r="F173" s="106">
        <v>44999</v>
      </c>
      <c r="H173" s="105" t="str">
        <f ca="1"/>
        <v>14/3/23</v>
      </c>
      <c r="J173" s="105" t="str">
        <f ca="1"/>
        <v>14/3/23</v>
      </c>
    </row>
    <row r="174" spans="6:10" x14ac:dyDescent="0.35">
      <c r="F174" s="106">
        <v>44999.5</v>
      </c>
      <c r="H174" s="105" t="str">
        <f ca="1"/>
        <v>14/3/23 12:00:00.00</v>
      </c>
      <c r="J174" s="105" t="str">
        <f ca="1"/>
        <v>14/3/23 12:00:00.00</v>
      </c>
    </row>
    <row r="175" spans="6:10" x14ac:dyDescent="0.35">
      <c r="F175" s="106">
        <v>45000</v>
      </c>
      <c r="H175" s="105" t="str">
        <f ca="1"/>
        <v>15/3/23</v>
      </c>
      <c r="J175" s="105" t="str">
        <f ca="1"/>
        <v>15/3/23</v>
      </c>
    </row>
    <row r="176" spans="6:10" x14ac:dyDescent="0.35">
      <c r="F176" s="106">
        <v>45000.5</v>
      </c>
      <c r="H176" s="105" t="str">
        <f ca="1"/>
        <v>15/3/23 12:00:00.00</v>
      </c>
      <c r="J176" s="105" t="str">
        <f ca="1"/>
        <v>15/3/23 12:00:00.00</v>
      </c>
    </row>
    <row r="177" spans="6:10" x14ac:dyDescent="0.35">
      <c r="F177" s="106">
        <v>45001</v>
      </c>
      <c r="H177" s="105" t="str">
        <f ca="1"/>
        <v>16/3/23</v>
      </c>
      <c r="J177" s="105" t="str">
        <f ca="1"/>
        <v>16/3/23</v>
      </c>
    </row>
    <row r="178" spans="6:10" x14ac:dyDescent="0.35">
      <c r="F178" s="106">
        <v>45001.5</v>
      </c>
      <c r="H178" s="105" t="str">
        <f ca="1"/>
        <v>16/3/23 12:00:00.00</v>
      </c>
      <c r="J178" s="105" t="str">
        <f ca="1"/>
        <v>16/3/23 12:00:00.00</v>
      </c>
    </row>
    <row r="179" spans="6:10" x14ac:dyDescent="0.35">
      <c r="F179" s="106">
        <v>45002</v>
      </c>
      <c r="H179" s="105" t="str">
        <f ca="1"/>
        <v>17/3/23</v>
      </c>
      <c r="J179" s="105" t="str">
        <f ca="1"/>
        <v>17/3/23</v>
      </c>
    </row>
    <row r="180" spans="6:10" x14ac:dyDescent="0.35">
      <c r="F180" s="106">
        <v>45002.5</v>
      </c>
      <c r="H180" s="105" t="str">
        <f ca="1"/>
        <v>17/3/23 12:00:00.00</v>
      </c>
      <c r="J180" s="105" t="str">
        <f ca="1"/>
        <v>17/3/23 12:00:00.00</v>
      </c>
    </row>
    <row r="181" spans="6:10" x14ac:dyDescent="0.35">
      <c r="F181" s="106">
        <v>45003</v>
      </c>
      <c r="H181" s="105" t="str">
        <f ca="1"/>
        <v>18/3/23</v>
      </c>
      <c r="J181" s="105" t="str">
        <f ca="1"/>
        <v>18/3/23</v>
      </c>
    </row>
    <row r="182" spans="6:10" x14ac:dyDescent="0.35">
      <c r="F182" s="106">
        <v>45003.5</v>
      </c>
      <c r="H182" s="105" t="str">
        <f ca="1"/>
        <v>18/3/23 12:00:00.00</v>
      </c>
      <c r="J182" s="105" t="str">
        <f ca="1"/>
        <v>18/3/23 12:00:00.00</v>
      </c>
    </row>
    <row r="183" spans="6:10" x14ac:dyDescent="0.35">
      <c r="F183" s="106">
        <v>45004</v>
      </c>
      <c r="H183" s="105" t="str">
        <f ca="1"/>
        <v>19/3/23</v>
      </c>
      <c r="J183" s="105" t="str">
        <f ca="1"/>
        <v>19/3/23</v>
      </c>
    </row>
    <row r="184" spans="6:10" x14ac:dyDescent="0.35">
      <c r="F184" s="106">
        <v>45004.5</v>
      </c>
      <c r="H184" s="105" t="str">
        <f ca="1"/>
        <v>19/3/23 12:00:00.00</v>
      </c>
      <c r="J184" s="105" t="str">
        <f ca="1"/>
        <v>19/3/23 12:00:00.00</v>
      </c>
    </row>
    <row r="185" spans="6:10" x14ac:dyDescent="0.35">
      <c r="F185" s="106">
        <v>45005</v>
      </c>
      <c r="H185" s="105" t="str">
        <f ca="1"/>
        <v>20/3/23</v>
      </c>
      <c r="J185" s="105" t="str">
        <f ca="1"/>
        <v>20/3/23</v>
      </c>
    </row>
    <row r="186" spans="6:10" x14ac:dyDescent="0.35">
      <c r="F186" s="106">
        <v>45005.5</v>
      </c>
      <c r="H186" s="105" t="str">
        <f ca="1"/>
        <v>20/3/23 12:00:00.00</v>
      </c>
      <c r="J186" s="105" t="str">
        <f ca="1"/>
        <v>20/3/23 12:00:00.00</v>
      </c>
    </row>
    <row r="187" spans="6:10" x14ac:dyDescent="0.35">
      <c r="F187" s="106">
        <v>45006</v>
      </c>
      <c r="H187" s="105" t="str">
        <f ca="1"/>
        <v>21/3/23</v>
      </c>
      <c r="J187" s="105" t="str">
        <f ca="1"/>
        <v>21/3/23</v>
      </c>
    </row>
    <row r="188" spans="6:10" x14ac:dyDescent="0.35">
      <c r="F188" s="106">
        <v>45006.5</v>
      </c>
      <c r="H188" s="105" t="str">
        <f ca="1"/>
        <v>21/3/23 12:00:00.00</v>
      </c>
      <c r="J188" s="105" t="str">
        <f ca="1"/>
        <v>21/3/23 12:00:00.00</v>
      </c>
    </row>
    <row r="189" spans="6:10" x14ac:dyDescent="0.35">
      <c r="F189" s="106">
        <v>45007</v>
      </c>
      <c r="H189" s="105" t="str">
        <f ca="1"/>
        <v>22/3/23</v>
      </c>
      <c r="J189" s="105" t="str">
        <f ca="1"/>
        <v>22/3/23</v>
      </c>
    </row>
    <row r="190" spans="6:10" x14ac:dyDescent="0.35">
      <c r="F190" s="106">
        <v>45007.5</v>
      </c>
      <c r="H190" s="105" t="str">
        <f ca="1"/>
        <v>22/3/23 12:00:00.00</v>
      </c>
      <c r="J190" s="105" t="str">
        <f ca="1"/>
        <v>22/3/23 12:00:00.00</v>
      </c>
    </row>
    <row r="191" spans="6:10" x14ac:dyDescent="0.35">
      <c r="F191" s="106">
        <v>45008</v>
      </c>
      <c r="H191" s="105" t="str">
        <f ca="1"/>
        <v>23/3/23</v>
      </c>
      <c r="J191" s="105" t="str">
        <f ca="1"/>
        <v>23/3/23</v>
      </c>
    </row>
    <row r="192" spans="6:10" x14ac:dyDescent="0.35">
      <c r="F192" s="106">
        <v>45008.5</v>
      </c>
      <c r="H192" s="105" t="str">
        <f ca="1"/>
        <v>23/3/23 12:00:00.00</v>
      </c>
      <c r="J192" s="105" t="str">
        <f ca="1"/>
        <v>23/3/23 12:00:00.00</v>
      </c>
    </row>
    <row r="193" spans="6:10" x14ac:dyDescent="0.35">
      <c r="F193" s="106">
        <v>45009</v>
      </c>
      <c r="H193" s="105" t="str">
        <f ca="1"/>
        <v>24/3/23</v>
      </c>
      <c r="J193" s="105" t="str">
        <f ca="1"/>
        <v>24/3/23</v>
      </c>
    </row>
    <row r="194" spans="6:10" x14ac:dyDescent="0.35">
      <c r="F194" s="106">
        <v>45009.5</v>
      </c>
      <c r="H194" s="105" t="str">
        <f ca="1"/>
        <v>24/3/23 12:00:00.00</v>
      </c>
      <c r="J194" s="105" t="str">
        <f ca="1"/>
        <v>24/3/23 12:00:00.00</v>
      </c>
    </row>
    <row r="195" spans="6:10" x14ac:dyDescent="0.35">
      <c r="F195" s="106">
        <v>45010</v>
      </c>
      <c r="H195" s="105" t="str">
        <f ca="1"/>
        <v>25/3/23</v>
      </c>
      <c r="J195" s="105" t="str">
        <f ca="1"/>
        <v>25/3/23</v>
      </c>
    </row>
    <row r="196" spans="6:10" x14ac:dyDescent="0.35">
      <c r="F196" s="106">
        <v>45010.5</v>
      </c>
      <c r="H196" s="105" t="str">
        <f ca="1"/>
        <v>25/3/23 12:00:00.00</v>
      </c>
      <c r="J196" s="105" t="str">
        <f ca="1"/>
        <v>25/3/23 12:00:00.00</v>
      </c>
    </row>
    <row r="197" spans="6:10" x14ac:dyDescent="0.35">
      <c r="F197" s="106">
        <v>45011</v>
      </c>
      <c r="H197" s="105" t="str">
        <f ca="1"/>
        <v>26/3/23</v>
      </c>
      <c r="J197" s="105" t="str">
        <f ca="1"/>
        <v>26/3/23</v>
      </c>
    </row>
    <row r="198" spans="6:10" x14ac:dyDescent="0.35">
      <c r="F198" s="106">
        <v>45011.5</v>
      </c>
      <c r="H198" s="105" t="str">
        <f ca="1"/>
        <v>26/3/23 12:00:00.00</v>
      </c>
      <c r="J198" s="105" t="str">
        <f ca="1"/>
        <v>26/3/23 12:00:00.00</v>
      </c>
    </row>
    <row r="199" spans="6:10" x14ac:dyDescent="0.35">
      <c r="F199" s="106">
        <v>45012</v>
      </c>
      <c r="H199" s="105" t="str">
        <f ca="1"/>
        <v>27/3/23</v>
      </c>
      <c r="J199" s="105" t="str">
        <f ca="1"/>
        <v>27/3/23</v>
      </c>
    </row>
    <row r="200" spans="6:10" x14ac:dyDescent="0.35">
      <c r="F200" s="106">
        <v>45012.5</v>
      </c>
      <c r="H200" s="105" t="str">
        <f ca="1"/>
        <v>27/3/23 12:00:00.00</v>
      </c>
      <c r="J200" s="105" t="str">
        <f ca="1"/>
        <v>27/3/23 12:00:00.00</v>
      </c>
    </row>
    <row r="201" spans="6:10" x14ac:dyDescent="0.35">
      <c r="F201" s="106">
        <v>45013</v>
      </c>
      <c r="H201" s="105" t="str">
        <f ca="1"/>
        <v>28/3/23</v>
      </c>
      <c r="J201" s="105" t="str">
        <f ca="1"/>
        <v>28/3/23</v>
      </c>
    </row>
    <row r="202" spans="6:10" x14ac:dyDescent="0.35">
      <c r="F202" s="106">
        <v>45013.5</v>
      </c>
      <c r="H202" s="105" t="str">
        <f ca="1"/>
        <v>28/3/23 12:00:00.00</v>
      </c>
      <c r="J202" s="105" t="str">
        <f ca="1"/>
        <v>28/3/23 12:00:00.00</v>
      </c>
    </row>
    <row r="203" spans="6:10" x14ac:dyDescent="0.35">
      <c r="F203" s="106">
        <v>45014</v>
      </c>
      <c r="H203" s="105" t="str">
        <f ca="1"/>
        <v>29/3/23</v>
      </c>
      <c r="J203" s="105" t="str">
        <f ca="1"/>
        <v>29/3/23</v>
      </c>
    </row>
    <row r="204" spans="6:10" x14ac:dyDescent="0.35">
      <c r="F204" s="106">
        <v>45014.5</v>
      </c>
      <c r="H204" s="105" t="str">
        <f ca="1"/>
        <v>29/3/23 12:00:00.00</v>
      </c>
      <c r="J204" s="105" t="str">
        <f ca="1"/>
        <v>29/3/23 12:00:00.00</v>
      </c>
    </row>
    <row r="205" spans="6:10" x14ac:dyDescent="0.35">
      <c r="F205" s="106">
        <v>45015</v>
      </c>
      <c r="H205" s="105" t="str">
        <f ca="1"/>
        <v>30/3/23</v>
      </c>
      <c r="J205" s="105" t="str">
        <f ca="1"/>
        <v>30/3/23</v>
      </c>
    </row>
    <row r="206" spans="6:10" x14ac:dyDescent="0.35">
      <c r="F206" s="106">
        <v>45015.5</v>
      </c>
      <c r="H206" s="105" t="str">
        <f ca="1"/>
        <v>30/3/23 12:00:00.00</v>
      </c>
      <c r="J206" s="105" t="str">
        <f ca="1"/>
        <v>30/3/23 12:00:00.00</v>
      </c>
    </row>
    <row r="207" spans="6:10" x14ac:dyDescent="0.35">
      <c r="F207" s="106">
        <v>45016</v>
      </c>
      <c r="H207" s="105" t="str">
        <f ca="1"/>
        <v>31/3/23</v>
      </c>
      <c r="J207" s="105" t="str">
        <f ca="1"/>
        <v>31/3/23</v>
      </c>
    </row>
    <row r="208" spans="6:10" x14ac:dyDescent="0.35">
      <c r="F208" s="106">
        <v>45016.5</v>
      </c>
      <c r="H208" s="105" t="str">
        <f ca="1"/>
        <v>31/3/23 12:00:00.00</v>
      </c>
      <c r="J208" s="105" t="str">
        <f ca="1"/>
        <v>31/3/23 12:00:00.00</v>
      </c>
    </row>
    <row r="209" spans="6:10" x14ac:dyDescent="0.35">
      <c r="F209" s="106">
        <v>45017</v>
      </c>
      <c r="H209" s="105" t="str">
        <f ca="1"/>
        <v>1/4/23</v>
      </c>
      <c r="J209" s="105">
        <f ca="1"/>
        <v>44930</v>
      </c>
    </row>
    <row r="210" spans="6:10" x14ac:dyDescent="0.35">
      <c r="F210" s="106">
        <v>45017.5</v>
      </c>
      <c r="H210" s="105" t="str">
        <f ca="1"/>
        <v>1/4/23 12:00:00.00</v>
      </c>
      <c r="J210" s="105">
        <f ca="1"/>
        <v>44930.5</v>
      </c>
    </row>
    <row r="211" spans="6:10" x14ac:dyDescent="0.35">
      <c r="F211" s="106">
        <v>45018</v>
      </c>
      <c r="H211" s="105" t="str">
        <f ca="1"/>
        <v>2/4/23</v>
      </c>
      <c r="J211" s="105">
        <f ca="1"/>
        <v>44961</v>
      </c>
    </row>
    <row r="212" spans="6:10" x14ac:dyDescent="0.35">
      <c r="F212" s="106">
        <v>45018.5</v>
      </c>
      <c r="H212" s="105" t="str">
        <f ca="1"/>
        <v>2/4/23 12:00:00.00</v>
      </c>
      <c r="J212" s="105">
        <f ca="1"/>
        <v>44961.5</v>
      </c>
    </row>
    <row r="213" spans="6:10" x14ac:dyDescent="0.35">
      <c r="F213" s="106">
        <v>45019</v>
      </c>
      <c r="H213" s="105" t="str">
        <f ca="1"/>
        <v>3/4/23</v>
      </c>
      <c r="J213" s="105">
        <f ca="1"/>
        <v>44989</v>
      </c>
    </row>
    <row r="214" spans="6:10" x14ac:dyDescent="0.35">
      <c r="F214" s="106">
        <v>45019.5</v>
      </c>
      <c r="H214" s="105" t="str">
        <f ca="1"/>
        <v>3/4/23 12:00:00.00</v>
      </c>
      <c r="J214" s="105">
        <f ca="1"/>
        <v>44989.5</v>
      </c>
    </row>
    <row r="215" spans="6:10" x14ac:dyDescent="0.35">
      <c r="F215" s="106">
        <v>45020</v>
      </c>
      <c r="H215" s="105" t="str">
        <f ca="1"/>
        <v>4/4/23</v>
      </c>
      <c r="J215" s="105">
        <f ca="1"/>
        <v>45020</v>
      </c>
    </row>
    <row r="216" spans="6:10" x14ac:dyDescent="0.35">
      <c r="F216" s="106">
        <v>45020.5</v>
      </c>
      <c r="H216" s="105" t="str">
        <f ca="1"/>
        <v>4/4/23 12:00:00.00</v>
      </c>
      <c r="J216" s="105">
        <f ca="1"/>
        <v>45020.5</v>
      </c>
    </row>
    <row r="217" spans="6:10" x14ac:dyDescent="0.35">
      <c r="F217" s="106">
        <v>45021</v>
      </c>
      <c r="H217" s="105" t="str">
        <f ca="1"/>
        <v>5/4/23</v>
      </c>
      <c r="J217" s="105">
        <f ca="1"/>
        <v>45050</v>
      </c>
    </row>
    <row r="218" spans="6:10" x14ac:dyDescent="0.35">
      <c r="F218" s="106">
        <v>45021.5</v>
      </c>
      <c r="H218" s="105" t="str">
        <f ca="1"/>
        <v>5/4/23 12:00:00.00</v>
      </c>
      <c r="J218" s="105">
        <f ca="1"/>
        <v>45050.5</v>
      </c>
    </row>
    <row r="219" spans="6:10" x14ac:dyDescent="0.35">
      <c r="F219" s="106">
        <v>45022</v>
      </c>
      <c r="H219" s="105" t="str">
        <f ca="1"/>
        <v>6/4/23</v>
      </c>
      <c r="J219" s="105">
        <f ca="1"/>
        <v>45081</v>
      </c>
    </row>
    <row r="220" spans="6:10" x14ac:dyDescent="0.35">
      <c r="F220" s="106">
        <v>45022.5</v>
      </c>
      <c r="H220" s="105" t="str">
        <f ca="1"/>
        <v>6/4/23 12:00:00.00</v>
      </c>
      <c r="J220" s="105">
        <f ca="1"/>
        <v>45081.5</v>
      </c>
    </row>
    <row r="221" spans="6:10" x14ac:dyDescent="0.35">
      <c r="F221" s="106">
        <v>45023</v>
      </c>
      <c r="H221" s="105" t="str">
        <f ca="1"/>
        <v>7/4/23</v>
      </c>
      <c r="J221" s="105">
        <f ca="1"/>
        <v>45111</v>
      </c>
    </row>
    <row r="222" spans="6:10" x14ac:dyDescent="0.35">
      <c r="F222" s="106">
        <v>45023.5</v>
      </c>
      <c r="H222" s="105" t="str">
        <f ca="1"/>
        <v>7/4/23 12:00:00.00</v>
      </c>
      <c r="J222" s="105">
        <f ca="1"/>
        <v>45111.5</v>
      </c>
    </row>
    <row r="223" spans="6:10" x14ac:dyDescent="0.35">
      <c r="F223" s="106">
        <v>45024</v>
      </c>
      <c r="H223" s="105" t="str">
        <f ca="1"/>
        <v>8/4/23</v>
      </c>
      <c r="J223" s="105">
        <f ca="1"/>
        <v>45142</v>
      </c>
    </row>
    <row r="224" spans="6:10" x14ac:dyDescent="0.35">
      <c r="F224" s="106">
        <v>45024.5</v>
      </c>
      <c r="H224" s="105" t="str">
        <f ca="1"/>
        <v>8/4/23 12:00:00.00</v>
      </c>
      <c r="J224" s="105">
        <f ca="1"/>
        <v>45142.5</v>
      </c>
    </row>
    <row r="225" spans="6:10" x14ac:dyDescent="0.35">
      <c r="F225" s="106">
        <v>45025</v>
      </c>
      <c r="H225" s="105" t="str">
        <f ca="1"/>
        <v>9/4/23</v>
      </c>
      <c r="J225" s="105">
        <f ca="1"/>
        <v>45173</v>
      </c>
    </row>
    <row r="226" spans="6:10" x14ac:dyDescent="0.35">
      <c r="F226" s="106">
        <v>45025.5</v>
      </c>
      <c r="H226" s="105" t="str">
        <f ca="1"/>
        <v>9/4/23 12:00:00.00</v>
      </c>
      <c r="J226" s="105">
        <f ca="1"/>
        <v>45173.5</v>
      </c>
    </row>
    <row r="227" spans="6:10" x14ac:dyDescent="0.35">
      <c r="F227" s="106">
        <v>45026</v>
      </c>
      <c r="H227" s="105" t="str">
        <f ca="1"/>
        <v>10/4/23</v>
      </c>
      <c r="J227" s="105">
        <f ca="1"/>
        <v>45203</v>
      </c>
    </row>
    <row r="228" spans="6:10" x14ac:dyDescent="0.35">
      <c r="F228" s="106">
        <v>45026.5</v>
      </c>
      <c r="H228" s="105" t="str">
        <f ca="1"/>
        <v>10/4/23 12:00:00.00</v>
      </c>
      <c r="J228" s="105">
        <f ca="1"/>
        <v>45203.5</v>
      </c>
    </row>
    <row r="229" spans="6:10" x14ac:dyDescent="0.35">
      <c r="F229" s="106">
        <v>45027</v>
      </c>
      <c r="H229" s="105" t="str">
        <f ca="1"/>
        <v>11/4/23</v>
      </c>
      <c r="J229" s="105">
        <f ca="1"/>
        <v>45234</v>
      </c>
    </row>
    <row r="230" spans="6:10" x14ac:dyDescent="0.35">
      <c r="F230" s="106">
        <v>45027.5</v>
      </c>
      <c r="H230" s="105" t="str">
        <f ca="1"/>
        <v>11/4/23 12:00:00.00</v>
      </c>
      <c r="J230" s="105">
        <f ca="1"/>
        <v>45234.5</v>
      </c>
    </row>
    <row r="231" spans="6:10" x14ac:dyDescent="0.35">
      <c r="F231" s="106">
        <v>45028</v>
      </c>
      <c r="H231" s="105" t="str">
        <f ca="1"/>
        <v>12/4/23</v>
      </c>
      <c r="J231" s="105">
        <f ca="1"/>
        <v>45264</v>
      </c>
    </row>
    <row r="232" spans="6:10" x14ac:dyDescent="0.35">
      <c r="F232" s="106">
        <v>45028.5</v>
      </c>
      <c r="H232" s="105" t="str">
        <f ca="1"/>
        <v>12/4/23 12:00:00.00</v>
      </c>
      <c r="J232" s="105">
        <f ca="1"/>
        <v>45264.5</v>
      </c>
    </row>
    <row r="233" spans="6:10" x14ac:dyDescent="0.35">
      <c r="F233" s="106">
        <v>45029</v>
      </c>
      <c r="H233" s="105" t="str">
        <f ca="1"/>
        <v>13/4/23</v>
      </c>
      <c r="J233" s="105" t="str">
        <f ca="1"/>
        <v>13/4/23</v>
      </c>
    </row>
    <row r="234" spans="6:10" x14ac:dyDescent="0.35">
      <c r="F234" s="106">
        <v>45029.5</v>
      </c>
      <c r="H234" s="105" t="str">
        <f ca="1"/>
        <v>13/4/23 12:00:00.00</v>
      </c>
      <c r="J234" s="105" t="str">
        <f ca="1"/>
        <v>13/4/23 12:00:00.00</v>
      </c>
    </row>
    <row r="235" spans="6:10" x14ac:dyDescent="0.35">
      <c r="F235" s="106">
        <v>45030</v>
      </c>
      <c r="H235" s="105" t="str">
        <f ca="1"/>
        <v>14/4/23</v>
      </c>
      <c r="J235" s="105" t="str">
        <f ca="1"/>
        <v>14/4/23</v>
      </c>
    </row>
    <row r="236" spans="6:10" x14ac:dyDescent="0.35">
      <c r="F236" s="106">
        <v>45030.5</v>
      </c>
      <c r="H236" s="105" t="str">
        <f ca="1"/>
        <v>14/4/23 12:00:00.00</v>
      </c>
      <c r="J236" s="105" t="str">
        <f ca="1"/>
        <v>14/4/23 12:00:00.00</v>
      </c>
    </row>
    <row r="237" spans="6:10" x14ac:dyDescent="0.35">
      <c r="F237" s="106">
        <v>45031</v>
      </c>
      <c r="H237" s="105" t="str">
        <f ca="1"/>
        <v>15/4/23</v>
      </c>
      <c r="J237" s="105" t="str">
        <f ca="1"/>
        <v>15/4/23</v>
      </c>
    </row>
    <row r="238" spans="6:10" x14ac:dyDescent="0.35">
      <c r="F238" s="106">
        <v>45031.5</v>
      </c>
      <c r="H238" s="105" t="str">
        <f ca="1"/>
        <v>15/4/23 12:00:00.00</v>
      </c>
      <c r="J238" s="105" t="str">
        <f ca="1"/>
        <v>15/4/23 12:00:00.00</v>
      </c>
    </row>
    <row r="239" spans="6:10" x14ac:dyDescent="0.35">
      <c r="F239" s="106">
        <v>45032</v>
      </c>
      <c r="H239" s="105" t="str">
        <f ca="1"/>
        <v>16/4/23</v>
      </c>
      <c r="J239" s="105" t="str">
        <f ca="1"/>
        <v>16/4/23</v>
      </c>
    </row>
    <row r="240" spans="6:10" x14ac:dyDescent="0.35">
      <c r="F240" s="106">
        <v>45032.5</v>
      </c>
      <c r="H240" s="105" t="str">
        <f ca="1"/>
        <v>16/4/23 12:00:00.00</v>
      </c>
      <c r="J240" s="105" t="str">
        <f ca="1"/>
        <v>16/4/23 12:00:00.00</v>
      </c>
    </row>
    <row r="241" spans="6:10" x14ac:dyDescent="0.35">
      <c r="F241" s="106">
        <v>45033</v>
      </c>
      <c r="H241" s="105" t="str">
        <f ca="1"/>
        <v>17/4/23</v>
      </c>
      <c r="J241" s="105" t="str">
        <f ca="1"/>
        <v>17/4/23</v>
      </c>
    </row>
    <row r="242" spans="6:10" x14ac:dyDescent="0.35">
      <c r="F242" s="106">
        <v>45033.5</v>
      </c>
      <c r="H242" s="105" t="str">
        <f ca="1"/>
        <v>17/4/23 12:00:00.00</v>
      </c>
      <c r="J242" s="105" t="str">
        <f ca="1"/>
        <v>17/4/23 12:00:00.00</v>
      </c>
    </row>
    <row r="243" spans="6:10" x14ac:dyDescent="0.35">
      <c r="F243" s="106">
        <v>45034</v>
      </c>
      <c r="H243" s="105" t="str">
        <f ca="1"/>
        <v>18/4/23</v>
      </c>
      <c r="J243" s="105" t="str">
        <f ca="1"/>
        <v>18/4/23</v>
      </c>
    </row>
    <row r="244" spans="6:10" x14ac:dyDescent="0.35">
      <c r="F244" s="106">
        <v>45034.5</v>
      </c>
      <c r="H244" s="105" t="str">
        <f ca="1"/>
        <v>18/4/23 12:00:00.00</v>
      </c>
      <c r="J244" s="105" t="str">
        <f ca="1"/>
        <v>18/4/23 12:00:00.00</v>
      </c>
    </row>
    <row r="245" spans="6:10" x14ac:dyDescent="0.35">
      <c r="F245" s="106">
        <v>45035</v>
      </c>
      <c r="H245" s="105" t="str">
        <f ca="1"/>
        <v>19/4/23</v>
      </c>
      <c r="J245" s="105" t="str">
        <f ca="1"/>
        <v>19/4/23</v>
      </c>
    </row>
    <row r="246" spans="6:10" x14ac:dyDescent="0.35">
      <c r="F246" s="106">
        <v>45035.5</v>
      </c>
      <c r="H246" s="105" t="str">
        <f ca="1"/>
        <v>19/4/23 12:00:00.00</v>
      </c>
      <c r="J246" s="105" t="str">
        <f ca="1"/>
        <v>19/4/23 12:00:00.00</v>
      </c>
    </row>
    <row r="247" spans="6:10" x14ac:dyDescent="0.35">
      <c r="F247" s="106">
        <v>45036</v>
      </c>
      <c r="H247" s="105" t="str">
        <f ca="1"/>
        <v>20/4/23</v>
      </c>
      <c r="J247" s="105" t="str">
        <f ca="1"/>
        <v>20/4/23</v>
      </c>
    </row>
    <row r="248" spans="6:10" x14ac:dyDescent="0.35">
      <c r="F248" s="106">
        <v>45036.5</v>
      </c>
      <c r="H248" s="105" t="str">
        <f ca="1"/>
        <v>20/4/23 12:00:00.00</v>
      </c>
      <c r="J248" s="105" t="str">
        <f ca="1"/>
        <v>20/4/23 12:00:00.00</v>
      </c>
    </row>
    <row r="249" spans="6:10" x14ac:dyDescent="0.35">
      <c r="F249" s="106">
        <v>45037</v>
      </c>
      <c r="H249" s="105" t="str">
        <f ca="1"/>
        <v>21/4/23</v>
      </c>
      <c r="J249" s="105" t="str">
        <f ca="1"/>
        <v>21/4/23</v>
      </c>
    </row>
    <row r="250" spans="6:10" x14ac:dyDescent="0.35">
      <c r="F250" s="106">
        <v>45037.5</v>
      </c>
      <c r="H250" s="105" t="str">
        <f ca="1"/>
        <v>21/4/23 12:00:00.00</v>
      </c>
      <c r="J250" s="105" t="str">
        <f ca="1"/>
        <v>21/4/23 12:00:00.00</v>
      </c>
    </row>
    <row r="251" spans="6:10" x14ac:dyDescent="0.35">
      <c r="F251" s="106">
        <v>45038</v>
      </c>
      <c r="H251" s="105" t="str">
        <f ca="1"/>
        <v>22/4/23</v>
      </c>
      <c r="J251" s="105" t="str">
        <f ca="1"/>
        <v>22/4/23</v>
      </c>
    </row>
    <row r="252" spans="6:10" x14ac:dyDescent="0.35">
      <c r="F252" s="106">
        <v>45038.5</v>
      </c>
      <c r="H252" s="105" t="str">
        <f ca="1"/>
        <v>22/4/23 12:00:00.00</v>
      </c>
      <c r="J252" s="105" t="str">
        <f ca="1"/>
        <v>22/4/23 12:00:00.00</v>
      </c>
    </row>
    <row r="253" spans="6:10" x14ac:dyDescent="0.35">
      <c r="F253" s="106">
        <v>45039</v>
      </c>
      <c r="H253" s="105" t="str">
        <f ca="1"/>
        <v>23/4/23</v>
      </c>
      <c r="J253" s="105" t="str">
        <f ca="1"/>
        <v>23/4/23</v>
      </c>
    </row>
    <row r="254" spans="6:10" x14ac:dyDescent="0.35">
      <c r="F254" s="106">
        <v>45039.5</v>
      </c>
      <c r="H254" s="105" t="str">
        <f ca="1"/>
        <v>23/4/23 12:00:00.00</v>
      </c>
      <c r="J254" s="105" t="str">
        <f ca="1"/>
        <v>23/4/23 12:00:00.00</v>
      </c>
    </row>
    <row r="255" spans="6:10" x14ac:dyDescent="0.35">
      <c r="F255" s="106">
        <v>45040</v>
      </c>
      <c r="H255" s="105" t="str">
        <f ca="1"/>
        <v>24/4/23</v>
      </c>
      <c r="J255" s="105" t="str">
        <f ca="1"/>
        <v>24/4/23</v>
      </c>
    </row>
    <row r="256" spans="6:10" x14ac:dyDescent="0.35">
      <c r="F256" s="106">
        <v>45040.5</v>
      </c>
      <c r="H256" s="105" t="str">
        <f ca="1"/>
        <v>24/4/23 12:00:00.00</v>
      </c>
      <c r="J256" s="105" t="str">
        <f ca="1"/>
        <v>24/4/23 12:00:00.00</v>
      </c>
    </row>
    <row r="257" spans="6:10" x14ac:dyDescent="0.35">
      <c r="F257" s="106">
        <v>45041</v>
      </c>
      <c r="H257" s="105" t="str">
        <f ca="1"/>
        <v>25/4/23</v>
      </c>
      <c r="J257" s="105" t="str">
        <f ca="1"/>
        <v>25/4/23</v>
      </c>
    </row>
    <row r="258" spans="6:10" x14ac:dyDescent="0.35">
      <c r="F258" s="106">
        <v>45041.5</v>
      </c>
      <c r="H258" s="105" t="str">
        <f ca="1"/>
        <v>25/4/23 12:00:00.00</v>
      </c>
      <c r="J258" s="105" t="str">
        <f ca="1"/>
        <v>25/4/23 12:00:00.00</v>
      </c>
    </row>
    <row r="259" spans="6:10" x14ac:dyDescent="0.35">
      <c r="F259" s="106">
        <v>45042</v>
      </c>
      <c r="H259" s="105" t="str">
        <f ca="1"/>
        <v>26/4/23</v>
      </c>
      <c r="J259" s="105" t="str">
        <f ca="1"/>
        <v>26/4/23</v>
      </c>
    </row>
    <row r="260" spans="6:10" x14ac:dyDescent="0.35">
      <c r="F260" s="106">
        <v>45042.5</v>
      </c>
      <c r="H260" s="105" t="str">
        <f ca="1"/>
        <v>26/4/23 12:00:00.00</v>
      </c>
      <c r="J260" s="105" t="str">
        <f ca="1"/>
        <v>26/4/23 12:00:00.00</v>
      </c>
    </row>
    <row r="261" spans="6:10" x14ac:dyDescent="0.35">
      <c r="F261" s="106">
        <v>45043</v>
      </c>
      <c r="H261" s="105" t="str">
        <f ca="1"/>
        <v>27/4/23</v>
      </c>
      <c r="J261" s="105" t="str">
        <f ca="1"/>
        <v>27/4/23</v>
      </c>
    </row>
    <row r="262" spans="6:10" x14ac:dyDescent="0.35">
      <c r="F262" s="106">
        <v>45043.5</v>
      </c>
      <c r="H262" s="105" t="str">
        <f ca="1"/>
        <v>27/4/23 12:00:00.00</v>
      </c>
      <c r="J262" s="105" t="str">
        <f ca="1"/>
        <v>27/4/23 12:00:00.00</v>
      </c>
    </row>
    <row r="263" spans="6:10" x14ac:dyDescent="0.35">
      <c r="F263" s="106">
        <v>45044</v>
      </c>
      <c r="H263" s="105" t="str">
        <f ca="1"/>
        <v>28/4/23</v>
      </c>
      <c r="J263" s="105" t="str">
        <f ca="1"/>
        <v>28/4/23</v>
      </c>
    </row>
    <row r="264" spans="6:10" x14ac:dyDescent="0.35">
      <c r="F264" s="106">
        <v>45044.5</v>
      </c>
      <c r="H264" s="105" t="str">
        <f ca="1"/>
        <v>28/4/23 12:00:00.00</v>
      </c>
      <c r="J264" s="105" t="str">
        <f ca="1"/>
        <v>28/4/23 12:00:00.00</v>
      </c>
    </row>
    <row r="265" spans="6:10" x14ac:dyDescent="0.35">
      <c r="F265" s="106">
        <v>45045</v>
      </c>
      <c r="H265" s="105" t="str">
        <f ca="1"/>
        <v>29/4/23</v>
      </c>
      <c r="J265" s="105" t="str">
        <f ca="1"/>
        <v>29/4/23</v>
      </c>
    </row>
    <row r="266" spans="6:10" x14ac:dyDescent="0.35">
      <c r="F266" s="106">
        <v>45045.5</v>
      </c>
      <c r="H266" s="105" t="str">
        <f ca="1"/>
        <v>29/4/23 12:00:00.00</v>
      </c>
      <c r="J266" s="105" t="str">
        <f ca="1"/>
        <v>29/4/23 12:00:00.00</v>
      </c>
    </row>
    <row r="267" spans="6:10" x14ac:dyDescent="0.35">
      <c r="F267" s="106">
        <v>45046</v>
      </c>
      <c r="H267" s="105" t="str">
        <f ca="1"/>
        <v>30/4/23</v>
      </c>
      <c r="J267" s="105" t="str">
        <f ca="1"/>
        <v>30/4/23</v>
      </c>
    </row>
    <row r="268" spans="6:10" x14ac:dyDescent="0.35">
      <c r="F268" s="106">
        <v>45046.5</v>
      </c>
      <c r="H268" s="105" t="str">
        <f ca="1"/>
        <v>30/4/23 12:00:00.00</v>
      </c>
      <c r="J268" s="105" t="str">
        <f ca="1"/>
        <v>30/4/23 12:00:00.00</v>
      </c>
    </row>
    <row r="269" spans="6:10" x14ac:dyDescent="0.35">
      <c r="F269" s="106">
        <v>45047</v>
      </c>
      <c r="H269" s="105" t="str">
        <f ca="1"/>
        <v>1/5/23</v>
      </c>
      <c r="J269" s="105">
        <f ca="1"/>
        <v>44931</v>
      </c>
    </row>
    <row r="270" spans="6:10" x14ac:dyDescent="0.35">
      <c r="F270" s="106">
        <v>45047.5</v>
      </c>
      <c r="H270" s="105" t="str">
        <f ca="1"/>
        <v>1/5/23 12:00:00.00</v>
      </c>
      <c r="J270" s="105">
        <f ca="1"/>
        <v>44931.5</v>
      </c>
    </row>
    <row r="271" spans="6:10" x14ac:dyDescent="0.35">
      <c r="F271" s="106">
        <v>45048</v>
      </c>
      <c r="H271" s="105" t="str">
        <f ca="1"/>
        <v>2/5/23</v>
      </c>
      <c r="J271" s="105">
        <f ca="1"/>
        <v>44962</v>
      </c>
    </row>
    <row r="272" spans="6:10" x14ac:dyDescent="0.35">
      <c r="F272" s="106">
        <v>45048.5</v>
      </c>
      <c r="H272" s="105" t="str">
        <f ca="1"/>
        <v>2/5/23 12:00:00.00</v>
      </c>
      <c r="J272" s="105">
        <f ca="1"/>
        <v>44962.5</v>
      </c>
    </row>
    <row r="273" spans="6:10" x14ac:dyDescent="0.35">
      <c r="F273" s="106">
        <v>45049</v>
      </c>
      <c r="H273" s="105" t="str">
        <f ca="1"/>
        <v>3/5/23</v>
      </c>
      <c r="J273" s="105">
        <f ca="1"/>
        <v>44990</v>
      </c>
    </row>
    <row r="274" spans="6:10" x14ac:dyDescent="0.35">
      <c r="F274" s="106">
        <v>45049.5</v>
      </c>
      <c r="H274" s="105" t="str">
        <f ca="1"/>
        <v>3/5/23 12:00:00.00</v>
      </c>
      <c r="J274" s="105">
        <f ca="1"/>
        <v>44990.5</v>
      </c>
    </row>
    <row r="275" spans="6:10" x14ac:dyDescent="0.35">
      <c r="F275" s="106">
        <v>45050</v>
      </c>
      <c r="H275" s="105" t="str">
        <f ca="1"/>
        <v>4/5/23</v>
      </c>
      <c r="J275" s="105">
        <f ca="1"/>
        <v>45021</v>
      </c>
    </row>
    <row r="276" spans="6:10" x14ac:dyDescent="0.35">
      <c r="F276" s="106">
        <v>45050.5</v>
      </c>
      <c r="H276" s="105" t="str">
        <f ca="1"/>
        <v>4/5/23 12:00:00.00</v>
      </c>
      <c r="J276" s="105">
        <f ca="1"/>
        <v>45021.5</v>
      </c>
    </row>
    <row r="277" spans="6:10" x14ac:dyDescent="0.35">
      <c r="F277" s="106">
        <v>45051</v>
      </c>
      <c r="H277" s="105" t="str">
        <f ca="1"/>
        <v>5/5/23</v>
      </c>
      <c r="J277" s="105">
        <f ca="1"/>
        <v>45051</v>
      </c>
    </row>
    <row r="278" spans="6:10" x14ac:dyDescent="0.35">
      <c r="F278" s="106">
        <v>45051.5</v>
      </c>
      <c r="H278" s="105" t="str">
        <f ca="1"/>
        <v>5/5/23 12:00:00.00</v>
      </c>
      <c r="J278" s="105">
        <f ca="1"/>
        <v>45051.5</v>
      </c>
    </row>
    <row r="279" spans="6:10" x14ac:dyDescent="0.35">
      <c r="F279" s="106">
        <v>45052</v>
      </c>
      <c r="H279" s="105" t="str">
        <f ca="1"/>
        <v>6/5/23</v>
      </c>
      <c r="J279" s="105">
        <f ca="1"/>
        <v>45082</v>
      </c>
    </row>
    <row r="280" spans="6:10" x14ac:dyDescent="0.35">
      <c r="F280" s="106">
        <v>45052.5</v>
      </c>
      <c r="H280" s="105" t="str">
        <f ca="1"/>
        <v>6/5/23 12:00:00.00</v>
      </c>
      <c r="J280" s="105">
        <f ca="1"/>
        <v>45082.5</v>
      </c>
    </row>
    <row r="281" spans="6:10" x14ac:dyDescent="0.35">
      <c r="F281" s="106">
        <v>45053</v>
      </c>
      <c r="H281" s="105" t="str">
        <f ca="1"/>
        <v>7/5/23</v>
      </c>
      <c r="J281" s="105">
        <f ca="1"/>
        <v>45112</v>
      </c>
    </row>
    <row r="282" spans="6:10" x14ac:dyDescent="0.35">
      <c r="F282" s="106">
        <v>45053.5</v>
      </c>
      <c r="H282" s="105" t="str">
        <f ca="1"/>
        <v>7/5/23 12:00:00.00</v>
      </c>
      <c r="J282" s="105">
        <f ca="1"/>
        <v>45112.5</v>
      </c>
    </row>
    <row r="283" spans="6:10" x14ac:dyDescent="0.35">
      <c r="F283" s="106">
        <v>45054</v>
      </c>
      <c r="H283" s="105" t="str">
        <f ca="1"/>
        <v>8/5/23</v>
      </c>
      <c r="J283" s="105">
        <f ca="1"/>
        <v>45143</v>
      </c>
    </row>
    <row r="284" spans="6:10" x14ac:dyDescent="0.35">
      <c r="F284" s="106">
        <v>45054.5</v>
      </c>
      <c r="H284" s="105" t="str">
        <f ca="1"/>
        <v>8/5/23 12:00:00.00</v>
      </c>
      <c r="J284" s="105">
        <f ca="1"/>
        <v>45143.5</v>
      </c>
    </row>
    <row r="285" spans="6:10" x14ac:dyDescent="0.35">
      <c r="F285" s="106">
        <v>45055</v>
      </c>
      <c r="H285" s="105" t="str">
        <f ca="1"/>
        <v>9/5/23</v>
      </c>
      <c r="J285" s="105">
        <f ca="1"/>
        <v>45174</v>
      </c>
    </row>
    <row r="286" spans="6:10" x14ac:dyDescent="0.35">
      <c r="F286" s="106">
        <v>45055.5</v>
      </c>
      <c r="H286" s="105" t="str">
        <f ca="1"/>
        <v>9/5/23 12:00:00.00</v>
      </c>
      <c r="J286" s="105">
        <f ca="1"/>
        <v>45174.5</v>
      </c>
    </row>
    <row r="287" spans="6:10" x14ac:dyDescent="0.35">
      <c r="F287" s="106">
        <v>45056</v>
      </c>
      <c r="H287" s="105" t="str">
        <f ca="1"/>
        <v>10/5/23</v>
      </c>
      <c r="J287" s="105">
        <f ca="1"/>
        <v>45204</v>
      </c>
    </row>
    <row r="288" spans="6:10" x14ac:dyDescent="0.35">
      <c r="F288" s="106">
        <v>45056.5</v>
      </c>
      <c r="H288" s="105" t="str">
        <f ca="1"/>
        <v>10/5/23 12:00:00.00</v>
      </c>
      <c r="J288" s="105">
        <f ca="1"/>
        <v>45204.5</v>
      </c>
    </row>
    <row r="289" spans="6:10" x14ac:dyDescent="0.35">
      <c r="F289" s="106">
        <v>45057</v>
      </c>
      <c r="H289" s="105" t="str">
        <f ca="1"/>
        <v>11/5/23</v>
      </c>
      <c r="J289" s="105">
        <f ca="1"/>
        <v>45235</v>
      </c>
    </row>
    <row r="290" spans="6:10" x14ac:dyDescent="0.35">
      <c r="F290" s="106">
        <v>45057.5</v>
      </c>
      <c r="H290" s="105" t="str">
        <f ca="1"/>
        <v>11/5/23 12:00:00.00</v>
      </c>
      <c r="J290" s="105">
        <f ca="1"/>
        <v>45235.5</v>
      </c>
    </row>
    <row r="291" spans="6:10" x14ac:dyDescent="0.35">
      <c r="F291" s="106">
        <v>45058</v>
      </c>
      <c r="H291" s="105" t="str">
        <f ca="1"/>
        <v>12/5/23</v>
      </c>
      <c r="J291" s="105">
        <f ca="1"/>
        <v>45265</v>
      </c>
    </row>
    <row r="292" spans="6:10" x14ac:dyDescent="0.35">
      <c r="F292" s="106">
        <v>45058.5</v>
      </c>
      <c r="H292" s="105" t="str">
        <f ca="1"/>
        <v>12/5/23 12:00:00.00</v>
      </c>
      <c r="J292" s="105">
        <f ca="1"/>
        <v>45265.5</v>
      </c>
    </row>
    <row r="293" spans="6:10" x14ac:dyDescent="0.35">
      <c r="F293" s="106">
        <v>45059</v>
      </c>
      <c r="H293" s="105" t="str">
        <f ca="1"/>
        <v>13/5/23</v>
      </c>
      <c r="J293" s="105" t="str">
        <f ca="1"/>
        <v>13/5/23</v>
      </c>
    </row>
    <row r="294" spans="6:10" x14ac:dyDescent="0.35">
      <c r="F294" s="106">
        <v>45059.5</v>
      </c>
      <c r="H294" s="105" t="str">
        <f ca="1"/>
        <v>13/5/23 12:00:00.00</v>
      </c>
      <c r="J294" s="105" t="str">
        <f ca="1"/>
        <v>13/5/23 12:00:00.00</v>
      </c>
    </row>
    <row r="295" spans="6:10" x14ac:dyDescent="0.35">
      <c r="F295" s="106">
        <v>45060</v>
      </c>
      <c r="H295" s="105" t="str">
        <f ca="1"/>
        <v>14/5/23</v>
      </c>
      <c r="J295" s="105" t="str">
        <f ca="1"/>
        <v>14/5/23</v>
      </c>
    </row>
    <row r="296" spans="6:10" x14ac:dyDescent="0.35">
      <c r="F296" s="106">
        <v>45060.5</v>
      </c>
      <c r="H296" s="105" t="str">
        <f ca="1"/>
        <v>14/5/23 12:00:00.00</v>
      </c>
      <c r="J296" s="105" t="str">
        <f ca="1"/>
        <v>14/5/23 12:00:00.00</v>
      </c>
    </row>
    <row r="297" spans="6:10" x14ac:dyDescent="0.35">
      <c r="F297" s="106">
        <v>45061</v>
      </c>
      <c r="H297" s="105" t="str">
        <f ca="1"/>
        <v>15/5/23</v>
      </c>
      <c r="J297" s="105" t="str">
        <f ca="1"/>
        <v>15/5/23</v>
      </c>
    </row>
    <row r="298" spans="6:10" x14ac:dyDescent="0.35">
      <c r="F298" s="106">
        <v>45061.5</v>
      </c>
      <c r="H298" s="105" t="str">
        <f ca="1"/>
        <v>15/5/23 12:00:00.00</v>
      </c>
      <c r="J298" s="105" t="str">
        <f ca="1"/>
        <v>15/5/23 12:00:00.00</v>
      </c>
    </row>
    <row r="299" spans="6:10" x14ac:dyDescent="0.35">
      <c r="F299" s="106">
        <v>45062</v>
      </c>
      <c r="H299" s="105" t="str">
        <f ca="1"/>
        <v>16/5/23</v>
      </c>
      <c r="J299" s="105" t="str">
        <f ca="1"/>
        <v>16/5/23</v>
      </c>
    </row>
    <row r="300" spans="6:10" x14ac:dyDescent="0.35">
      <c r="F300" s="106">
        <v>45062.5</v>
      </c>
      <c r="H300" s="105" t="str">
        <f ca="1"/>
        <v>16/5/23 12:00:00.00</v>
      </c>
      <c r="J300" s="105" t="str">
        <f ca="1"/>
        <v>16/5/23 12:00:00.00</v>
      </c>
    </row>
    <row r="301" spans="6:10" x14ac:dyDescent="0.35">
      <c r="F301" s="106">
        <v>45063</v>
      </c>
      <c r="H301" s="105" t="str">
        <f ca="1"/>
        <v>17/5/23</v>
      </c>
      <c r="J301" s="105" t="str">
        <f ca="1"/>
        <v>17/5/23</v>
      </c>
    </row>
    <row r="302" spans="6:10" x14ac:dyDescent="0.35">
      <c r="F302" s="106">
        <v>45063.5</v>
      </c>
      <c r="H302" s="105" t="str">
        <f ca="1"/>
        <v>17/5/23 12:00:00.00</v>
      </c>
      <c r="J302" s="105" t="str">
        <f ca="1"/>
        <v>17/5/23 12:00:00.00</v>
      </c>
    </row>
    <row r="303" spans="6:10" x14ac:dyDescent="0.35">
      <c r="F303" s="106">
        <v>45064</v>
      </c>
      <c r="H303" s="105" t="str">
        <f ca="1"/>
        <v>18/5/23</v>
      </c>
      <c r="J303" s="105" t="str">
        <f ca="1"/>
        <v>18/5/23</v>
      </c>
    </row>
    <row r="304" spans="6:10" x14ac:dyDescent="0.35">
      <c r="F304" s="106">
        <v>45064.5</v>
      </c>
      <c r="H304" s="105" t="str">
        <f ca="1"/>
        <v>18/5/23 12:00:00.00</v>
      </c>
      <c r="J304" s="105" t="str">
        <f ca="1"/>
        <v>18/5/23 12:00:00.00</v>
      </c>
    </row>
    <row r="305" spans="6:10" x14ac:dyDescent="0.35">
      <c r="F305" s="106">
        <v>45065</v>
      </c>
      <c r="H305" s="105" t="str">
        <f ca="1"/>
        <v>19/5/23</v>
      </c>
      <c r="J305" s="105" t="str">
        <f ca="1"/>
        <v>19/5/23</v>
      </c>
    </row>
    <row r="306" spans="6:10" x14ac:dyDescent="0.35">
      <c r="F306" s="106">
        <v>45065.5</v>
      </c>
      <c r="H306" s="105" t="str">
        <f ca="1"/>
        <v>19/5/23 12:00:00.00</v>
      </c>
      <c r="J306" s="105" t="str">
        <f ca="1"/>
        <v>19/5/23 12:00:00.00</v>
      </c>
    </row>
    <row r="307" spans="6:10" x14ac:dyDescent="0.35">
      <c r="F307" s="106">
        <v>45066</v>
      </c>
      <c r="H307" s="105" t="str">
        <f ca="1"/>
        <v>20/5/23</v>
      </c>
      <c r="J307" s="105" t="str">
        <f ca="1"/>
        <v>20/5/23</v>
      </c>
    </row>
    <row r="308" spans="6:10" x14ac:dyDescent="0.35">
      <c r="F308" s="106">
        <v>45066.5</v>
      </c>
      <c r="H308" s="105" t="str">
        <f ca="1"/>
        <v>20/5/23 12:00:00.00</v>
      </c>
      <c r="J308" s="105" t="str">
        <f ca="1"/>
        <v>20/5/23 12:00:00.00</v>
      </c>
    </row>
    <row r="309" spans="6:10" x14ac:dyDescent="0.35">
      <c r="F309" s="106">
        <v>45067</v>
      </c>
      <c r="H309" s="105" t="str">
        <f ca="1"/>
        <v>21/5/23</v>
      </c>
      <c r="J309" s="105" t="str">
        <f ca="1"/>
        <v>21/5/23</v>
      </c>
    </row>
    <row r="310" spans="6:10" x14ac:dyDescent="0.35">
      <c r="F310" s="106">
        <v>45067.5</v>
      </c>
      <c r="H310" s="105" t="str">
        <f ca="1"/>
        <v>21/5/23 12:00:00.00</v>
      </c>
      <c r="J310" s="105" t="str">
        <f ca="1"/>
        <v>21/5/23 12:00:00.00</v>
      </c>
    </row>
    <row r="311" spans="6:10" x14ac:dyDescent="0.35">
      <c r="F311" s="106">
        <v>45068</v>
      </c>
      <c r="H311" s="105" t="str">
        <f ca="1"/>
        <v>22/5/23</v>
      </c>
      <c r="J311" s="105" t="str">
        <f ca="1"/>
        <v>22/5/23</v>
      </c>
    </row>
    <row r="312" spans="6:10" x14ac:dyDescent="0.35">
      <c r="F312" s="106">
        <v>45068.5</v>
      </c>
      <c r="H312" s="105" t="str">
        <f ca="1"/>
        <v>22/5/23 12:00:00.00</v>
      </c>
      <c r="J312" s="105" t="str">
        <f ca="1"/>
        <v>22/5/23 12:00:00.00</v>
      </c>
    </row>
    <row r="313" spans="6:10" x14ac:dyDescent="0.35">
      <c r="F313" s="106">
        <v>45069</v>
      </c>
      <c r="H313" s="105" t="str">
        <f ca="1"/>
        <v>23/5/23</v>
      </c>
      <c r="J313" s="105" t="str">
        <f ca="1"/>
        <v>23/5/23</v>
      </c>
    </row>
    <row r="314" spans="6:10" x14ac:dyDescent="0.35">
      <c r="F314" s="106">
        <v>45069.5</v>
      </c>
      <c r="H314" s="105" t="str">
        <f ca="1"/>
        <v>23/5/23 12:00:00.00</v>
      </c>
      <c r="J314" s="105" t="str">
        <f ca="1"/>
        <v>23/5/23 12:00:00.00</v>
      </c>
    </row>
    <row r="315" spans="6:10" x14ac:dyDescent="0.35">
      <c r="F315" s="106">
        <v>45070</v>
      </c>
      <c r="H315" s="105" t="str">
        <f ca="1"/>
        <v>24/5/23</v>
      </c>
      <c r="J315" s="105" t="str">
        <f ca="1"/>
        <v>24/5/23</v>
      </c>
    </row>
    <row r="316" spans="6:10" x14ac:dyDescent="0.35">
      <c r="F316" s="106">
        <v>45070.5</v>
      </c>
      <c r="H316" s="105" t="str">
        <f ca="1"/>
        <v>24/5/23 12:00:00.00</v>
      </c>
      <c r="J316" s="105" t="str">
        <f ca="1"/>
        <v>24/5/23 12:00:00.00</v>
      </c>
    </row>
    <row r="317" spans="6:10" x14ac:dyDescent="0.35">
      <c r="F317" s="106">
        <v>45071</v>
      </c>
      <c r="H317" s="105" t="str">
        <f ca="1"/>
        <v>25/5/23</v>
      </c>
      <c r="J317" s="105" t="str">
        <f ca="1"/>
        <v>25/5/23</v>
      </c>
    </row>
    <row r="318" spans="6:10" x14ac:dyDescent="0.35">
      <c r="F318" s="106">
        <v>45071.5</v>
      </c>
      <c r="H318" s="105" t="str">
        <f ca="1"/>
        <v>25/5/23 12:00:00.00</v>
      </c>
      <c r="J318" s="105" t="str">
        <f ca="1"/>
        <v>25/5/23 12:00:00.00</v>
      </c>
    </row>
    <row r="319" spans="6:10" x14ac:dyDescent="0.35">
      <c r="F319" s="106">
        <v>45072</v>
      </c>
      <c r="H319" s="105" t="str">
        <f ca="1"/>
        <v>26/5/23</v>
      </c>
      <c r="J319" s="105" t="str">
        <f ca="1"/>
        <v>26/5/23</v>
      </c>
    </row>
    <row r="320" spans="6:10" x14ac:dyDescent="0.35">
      <c r="F320" s="106">
        <v>45072.5</v>
      </c>
      <c r="H320" s="105" t="str">
        <f ca="1"/>
        <v>26/5/23 12:00:00.00</v>
      </c>
      <c r="J320" s="105" t="str">
        <f ca="1"/>
        <v>26/5/23 12:00:00.00</v>
      </c>
    </row>
    <row r="321" spans="6:10" x14ac:dyDescent="0.35">
      <c r="F321" s="106">
        <v>45073</v>
      </c>
      <c r="H321" s="105" t="str">
        <f ca="1"/>
        <v>27/5/23</v>
      </c>
      <c r="J321" s="105" t="str">
        <f ca="1"/>
        <v>27/5/23</v>
      </c>
    </row>
    <row r="322" spans="6:10" x14ac:dyDescent="0.35">
      <c r="F322" s="106">
        <v>45073.5</v>
      </c>
      <c r="H322" s="105" t="str">
        <f ca="1"/>
        <v>27/5/23 12:00:00.00</v>
      </c>
      <c r="J322" s="105" t="str">
        <f ca="1"/>
        <v>27/5/23 12:00:00.00</v>
      </c>
    </row>
    <row r="323" spans="6:10" x14ac:dyDescent="0.35">
      <c r="F323" s="106">
        <v>45074</v>
      </c>
      <c r="H323" s="105" t="str">
        <f ca="1"/>
        <v>28/5/23</v>
      </c>
      <c r="J323" s="105" t="str">
        <f ca="1"/>
        <v>28/5/23</v>
      </c>
    </row>
    <row r="324" spans="6:10" x14ac:dyDescent="0.35">
      <c r="F324" s="106">
        <v>45074.5</v>
      </c>
      <c r="H324" s="105" t="str">
        <f ca="1"/>
        <v>28/5/23 12:00:00.00</v>
      </c>
      <c r="J324" s="105" t="str">
        <f ca="1"/>
        <v>28/5/23 12:00:00.00</v>
      </c>
    </row>
    <row r="325" spans="6:10" x14ac:dyDescent="0.35">
      <c r="F325" s="106">
        <v>45075</v>
      </c>
      <c r="H325" s="105" t="str">
        <f ca="1"/>
        <v>29/5/23</v>
      </c>
      <c r="J325" s="105" t="str">
        <f ca="1"/>
        <v>29/5/23</v>
      </c>
    </row>
    <row r="326" spans="6:10" x14ac:dyDescent="0.35">
      <c r="F326" s="106">
        <v>45075.5</v>
      </c>
      <c r="H326" s="105" t="str">
        <f ca="1"/>
        <v>29/5/23 12:00:00.00</v>
      </c>
      <c r="J326" s="105" t="str">
        <f ca="1"/>
        <v>29/5/23 12:00:00.00</v>
      </c>
    </row>
    <row r="327" spans="6:10" x14ac:dyDescent="0.35">
      <c r="F327" s="106">
        <v>45076</v>
      </c>
      <c r="H327" s="105" t="str">
        <f ca="1"/>
        <v>30/5/23</v>
      </c>
      <c r="J327" s="105" t="str">
        <f ca="1"/>
        <v>30/5/23</v>
      </c>
    </row>
    <row r="328" spans="6:10" x14ac:dyDescent="0.35">
      <c r="F328" s="106">
        <v>45076.5</v>
      </c>
      <c r="H328" s="105" t="str">
        <f ca="1"/>
        <v>30/5/23 12:00:00.00</v>
      </c>
      <c r="J328" s="105" t="str">
        <f ca="1"/>
        <v>30/5/23 12:00:00.00</v>
      </c>
    </row>
    <row r="329" spans="6:10" x14ac:dyDescent="0.35">
      <c r="F329" s="106">
        <v>45077</v>
      </c>
      <c r="H329" s="105" t="str">
        <f ca="1"/>
        <v>31/5/23</v>
      </c>
      <c r="J329" s="105" t="str">
        <f ca="1"/>
        <v>31/5/23</v>
      </c>
    </row>
    <row r="330" spans="6:10" x14ac:dyDescent="0.35">
      <c r="F330" s="106">
        <v>45077.5</v>
      </c>
      <c r="H330" s="105" t="str">
        <f ca="1"/>
        <v>31/5/23 12:00:00.00</v>
      </c>
      <c r="J330" s="105" t="str">
        <f ca="1"/>
        <v>31/5/23 12:00:00.00</v>
      </c>
    </row>
    <row r="331" spans="6:10" x14ac:dyDescent="0.35">
      <c r="F331" s="106">
        <v>45078</v>
      </c>
      <c r="H331" s="105" t="str">
        <f ca="1"/>
        <v>1/6/23</v>
      </c>
      <c r="J331" s="105">
        <f ca="1"/>
        <v>44932</v>
      </c>
    </row>
    <row r="332" spans="6:10" x14ac:dyDescent="0.35">
      <c r="F332" s="106">
        <v>45078.5</v>
      </c>
      <c r="H332" s="105" t="str">
        <f ca="1"/>
        <v>1/6/23 12:00:00.00</v>
      </c>
      <c r="J332" s="105">
        <f ca="1"/>
        <v>44932.5</v>
      </c>
    </row>
    <row r="333" spans="6:10" x14ac:dyDescent="0.35">
      <c r="F333" s="106">
        <v>45079</v>
      </c>
      <c r="H333" s="105" t="str">
        <f ca="1"/>
        <v>2/6/23</v>
      </c>
      <c r="J333" s="105">
        <f ca="1"/>
        <v>44963</v>
      </c>
    </row>
    <row r="334" spans="6:10" x14ac:dyDescent="0.35">
      <c r="F334" s="106">
        <v>45079.5</v>
      </c>
      <c r="H334" s="105" t="str">
        <f ca="1"/>
        <v>2/6/23 12:00:00.00</v>
      </c>
      <c r="J334" s="105">
        <f ca="1"/>
        <v>44963.5</v>
      </c>
    </row>
    <row r="335" spans="6:10" x14ac:dyDescent="0.35">
      <c r="F335" s="106">
        <v>45080</v>
      </c>
      <c r="H335" s="105" t="str">
        <f ca="1"/>
        <v>3/6/23</v>
      </c>
      <c r="J335" s="105">
        <f ca="1"/>
        <v>44991</v>
      </c>
    </row>
    <row r="336" spans="6:10" x14ac:dyDescent="0.35">
      <c r="F336" s="106">
        <v>45080.5</v>
      </c>
      <c r="H336" s="105" t="str">
        <f ca="1"/>
        <v>3/6/23 12:00:00.00</v>
      </c>
      <c r="J336" s="105">
        <f ca="1"/>
        <v>44991.5</v>
      </c>
    </row>
    <row r="337" spans="6:10" x14ac:dyDescent="0.35">
      <c r="F337" s="106">
        <v>45081</v>
      </c>
      <c r="H337" s="105" t="str">
        <f ca="1"/>
        <v>4/6/23</v>
      </c>
      <c r="J337" s="105">
        <f ca="1"/>
        <v>45022</v>
      </c>
    </row>
    <row r="338" spans="6:10" x14ac:dyDescent="0.35">
      <c r="F338" s="106">
        <v>45081.5</v>
      </c>
      <c r="H338" s="105" t="str">
        <f ca="1"/>
        <v>4/6/23 12:00:00.00</v>
      </c>
      <c r="J338" s="105">
        <f ca="1"/>
        <v>45022.5</v>
      </c>
    </row>
    <row r="339" spans="6:10" x14ac:dyDescent="0.35">
      <c r="F339" s="106">
        <v>45082</v>
      </c>
      <c r="H339" s="105" t="str">
        <f ca="1"/>
        <v>5/6/23</v>
      </c>
      <c r="J339" s="105">
        <f ca="1"/>
        <v>45052</v>
      </c>
    </row>
    <row r="340" spans="6:10" x14ac:dyDescent="0.35">
      <c r="F340" s="106">
        <v>45082.5</v>
      </c>
      <c r="H340" s="105" t="str">
        <f ca="1"/>
        <v>5/6/23 12:00:00.00</v>
      </c>
      <c r="J340" s="105">
        <f ca="1"/>
        <v>45052.5</v>
      </c>
    </row>
    <row r="341" spans="6:10" x14ac:dyDescent="0.35">
      <c r="F341" s="106">
        <v>45083</v>
      </c>
      <c r="H341" s="105" t="str">
        <f ca="1"/>
        <v>6/6/23</v>
      </c>
      <c r="J341" s="105">
        <f ca="1"/>
        <v>45083</v>
      </c>
    </row>
    <row r="342" spans="6:10" x14ac:dyDescent="0.35">
      <c r="F342" s="106">
        <v>45083.5</v>
      </c>
      <c r="H342" s="105" t="str">
        <f ca="1"/>
        <v>6/6/23 12:00:00.00</v>
      </c>
      <c r="J342" s="105">
        <f ca="1"/>
        <v>45083.5</v>
      </c>
    </row>
    <row r="343" spans="6:10" x14ac:dyDescent="0.35">
      <c r="F343" s="106">
        <v>45084</v>
      </c>
      <c r="H343" s="105" t="str">
        <f ca="1"/>
        <v>7/6/23</v>
      </c>
      <c r="J343" s="105">
        <f ca="1"/>
        <v>45113</v>
      </c>
    </row>
    <row r="344" spans="6:10" x14ac:dyDescent="0.35">
      <c r="F344" s="106">
        <v>45084.5</v>
      </c>
      <c r="H344" s="105" t="str">
        <f ca="1"/>
        <v>7/6/23 12:00:00.00</v>
      </c>
      <c r="J344" s="105">
        <f ca="1"/>
        <v>45113.5</v>
      </c>
    </row>
    <row r="345" spans="6:10" x14ac:dyDescent="0.35">
      <c r="F345" s="106">
        <v>45085</v>
      </c>
      <c r="H345" s="105" t="str">
        <f ca="1"/>
        <v>8/6/23</v>
      </c>
      <c r="J345" s="105">
        <f ca="1"/>
        <v>45144</v>
      </c>
    </row>
    <row r="346" spans="6:10" x14ac:dyDescent="0.35">
      <c r="F346" s="106">
        <v>45085.5</v>
      </c>
      <c r="H346" s="105" t="str">
        <f ca="1"/>
        <v>8/6/23 12:00:00.00</v>
      </c>
      <c r="J346" s="105">
        <f ca="1"/>
        <v>45144.5</v>
      </c>
    </row>
    <row r="347" spans="6:10" x14ac:dyDescent="0.35">
      <c r="F347" s="106">
        <v>45086</v>
      </c>
      <c r="H347" s="105" t="str">
        <f ca="1"/>
        <v>9/6/23</v>
      </c>
      <c r="J347" s="105">
        <f ca="1"/>
        <v>45175</v>
      </c>
    </row>
    <row r="348" spans="6:10" x14ac:dyDescent="0.35">
      <c r="F348" s="106">
        <v>45086.5</v>
      </c>
      <c r="H348" s="105" t="str">
        <f ca="1"/>
        <v>9/6/23 12:00:00.00</v>
      </c>
      <c r="J348" s="105">
        <f ca="1"/>
        <v>45175.5</v>
      </c>
    </row>
    <row r="349" spans="6:10" x14ac:dyDescent="0.35">
      <c r="F349" s="106">
        <v>45087</v>
      </c>
      <c r="H349" s="105" t="str">
        <f ca="1"/>
        <v>10/6/23</v>
      </c>
      <c r="J349" s="105">
        <f ca="1"/>
        <v>45205</v>
      </c>
    </row>
    <row r="350" spans="6:10" x14ac:dyDescent="0.35">
      <c r="F350" s="106">
        <v>45087.5</v>
      </c>
      <c r="H350" s="105" t="str">
        <f ca="1"/>
        <v>10/6/23 12:00:00.00</v>
      </c>
      <c r="J350" s="105">
        <f ca="1"/>
        <v>45205.5</v>
      </c>
    </row>
    <row r="351" spans="6:10" x14ac:dyDescent="0.35">
      <c r="F351" s="106">
        <v>45088</v>
      </c>
      <c r="H351" s="105" t="str">
        <f ca="1"/>
        <v>11/6/23</v>
      </c>
      <c r="J351" s="105">
        <f ca="1"/>
        <v>45236</v>
      </c>
    </row>
    <row r="352" spans="6:10" x14ac:dyDescent="0.35">
      <c r="F352" s="106">
        <v>45088.5</v>
      </c>
      <c r="H352" s="105" t="str">
        <f ca="1"/>
        <v>11/6/23 12:00:00.00</v>
      </c>
      <c r="J352" s="105">
        <f ca="1"/>
        <v>45236.5</v>
      </c>
    </row>
    <row r="353" spans="6:10" x14ac:dyDescent="0.35">
      <c r="F353" s="106">
        <v>45089</v>
      </c>
      <c r="H353" s="105" t="str">
        <f ca="1"/>
        <v>12/6/23</v>
      </c>
      <c r="J353" s="105">
        <f ca="1"/>
        <v>45266</v>
      </c>
    </row>
    <row r="354" spans="6:10" x14ac:dyDescent="0.35">
      <c r="F354" s="106">
        <v>45089.5</v>
      </c>
      <c r="H354" s="105" t="str">
        <f ca="1"/>
        <v>12/6/23 12:00:00.00</v>
      </c>
      <c r="J354" s="105">
        <f ca="1"/>
        <v>45266.5</v>
      </c>
    </row>
    <row r="355" spans="6:10" x14ac:dyDescent="0.35">
      <c r="F355" s="106">
        <v>45090</v>
      </c>
      <c r="H355" s="105" t="str">
        <f ca="1"/>
        <v>13/6/23</v>
      </c>
      <c r="J355" s="105" t="str">
        <f ca="1"/>
        <v>13/6/23</v>
      </c>
    </row>
    <row r="356" spans="6:10" x14ac:dyDescent="0.35">
      <c r="F356" s="106">
        <v>45090.5</v>
      </c>
      <c r="H356" s="105" t="str">
        <f ca="1"/>
        <v>13/6/23 12:00:00.00</v>
      </c>
      <c r="J356" s="105" t="str">
        <f ca="1"/>
        <v>13/6/23 12:00:00.00</v>
      </c>
    </row>
    <row r="357" spans="6:10" x14ac:dyDescent="0.35">
      <c r="F357" s="106">
        <v>45091</v>
      </c>
      <c r="H357" s="105" t="str">
        <f ca="1"/>
        <v>14/6/23</v>
      </c>
      <c r="J357" s="105" t="str">
        <f ca="1"/>
        <v>14/6/23</v>
      </c>
    </row>
    <row r="358" spans="6:10" x14ac:dyDescent="0.35">
      <c r="F358" s="106">
        <v>45091.5</v>
      </c>
      <c r="H358" s="105" t="str">
        <f ca="1"/>
        <v>14/6/23 12:00:00.00</v>
      </c>
      <c r="J358" s="105" t="str">
        <f ca="1"/>
        <v>14/6/23 12:00:00.00</v>
      </c>
    </row>
    <row r="359" spans="6:10" x14ac:dyDescent="0.35">
      <c r="F359" s="106">
        <v>45092</v>
      </c>
      <c r="H359" s="105" t="str">
        <f ca="1"/>
        <v>15/6/23</v>
      </c>
      <c r="J359" s="105" t="str">
        <f ca="1"/>
        <v>15/6/23</v>
      </c>
    </row>
    <row r="360" spans="6:10" x14ac:dyDescent="0.35">
      <c r="F360" s="106">
        <v>45092.5</v>
      </c>
      <c r="H360" s="105" t="str">
        <f ca="1"/>
        <v>15/6/23 12:00:00.00</v>
      </c>
      <c r="J360" s="105" t="str">
        <f ca="1"/>
        <v>15/6/23 12:00:00.00</v>
      </c>
    </row>
    <row r="361" spans="6:10" x14ac:dyDescent="0.35">
      <c r="F361" s="106">
        <v>45093</v>
      </c>
      <c r="H361" s="105" t="str">
        <f ca="1"/>
        <v>16/6/23</v>
      </c>
      <c r="J361" s="105" t="str">
        <f ca="1"/>
        <v>16/6/23</v>
      </c>
    </row>
    <row r="362" spans="6:10" x14ac:dyDescent="0.35">
      <c r="F362" s="106">
        <v>45093.5</v>
      </c>
      <c r="H362" s="105" t="str">
        <f ca="1"/>
        <v>16/6/23 12:00:00.00</v>
      </c>
      <c r="J362" s="105" t="str">
        <f ca="1"/>
        <v>16/6/23 12:00:00.00</v>
      </c>
    </row>
    <row r="363" spans="6:10" x14ac:dyDescent="0.35">
      <c r="F363" s="106">
        <v>45094</v>
      </c>
      <c r="H363" s="105" t="str">
        <f ca="1"/>
        <v>17/6/23</v>
      </c>
      <c r="J363" s="105" t="str">
        <f ca="1"/>
        <v>17/6/23</v>
      </c>
    </row>
    <row r="364" spans="6:10" x14ac:dyDescent="0.35">
      <c r="F364" s="106">
        <v>45094.5</v>
      </c>
      <c r="H364" s="105" t="str">
        <f ca="1"/>
        <v>17/6/23 12:00:00.00</v>
      </c>
      <c r="J364" s="105" t="str">
        <f ca="1"/>
        <v>17/6/23 12:00:00.00</v>
      </c>
    </row>
    <row r="365" spans="6:10" x14ac:dyDescent="0.35">
      <c r="F365" s="106">
        <v>45095</v>
      </c>
      <c r="H365" s="105" t="str">
        <f ca="1"/>
        <v>18/6/23</v>
      </c>
      <c r="J365" s="105" t="str">
        <f ca="1"/>
        <v>18/6/23</v>
      </c>
    </row>
    <row r="366" spans="6:10" x14ac:dyDescent="0.35">
      <c r="F366" s="106">
        <v>45095.5</v>
      </c>
      <c r="H366" s="105" t="str">
        <f ca="1"/>
        <v>18/6/23 12:00:00.00</v>
      </c>
      <c r="J366" s="105" t="str">
        <f ca="1"/>
        <v>18/6/23 12:00:00.00</v>
      </c>
    </row>
    <row r="367" spans="6:10" x14ac:dyDescent="0.35">
      <c r="F367" s="106">
        <v>45096</v>
      </c>
      <c r="H367" s="105" t="str">
        <f ca="1"/>
        <v>19/6/23</v>
      </c>
      <c r="J367" s="105" t="str">
        <f ca="1"/>
        <v>19/6/23</v>
      </c>
    </row>
    <row r="368" spans="6:10" x14ac:dyDescent="0.35">
      <c r="F368" s="106">
        <v>45096.5</v>
      </c>
      <c r="H368" s="105" t="str">
        <f ca="1"/>
        <v>19/6/23 12:00:00.00</v>
      </c>
      <c r="J368" s="105" t="str">
        <f ca="1"/>
        <v>19/6/23 12:00:00.00</v>
      </c>
    </row>
    <row r="369" spans="6:10" x14ac:dyDescent="0.35">
      <c r="F369" s="106">
        <v>45097</v>
      </c>
      <c r="H369" s="105" t="str">
        <f ca="1"/>
        <v>20/6/23</v>
      </c>
      <c r="J369" s="105" t="str">
        <f ca="1"/>
        <v>20/6/23</v>
      </c>
    </row>
    <row r="370" spans="6:10" x14ac:dyDescent="0.35">
      <c r="F370" s="106">
        <v>45097.5</v>
      </c>
      <c r="H370" s="105" t="str">
        <f ca="1"/>
        <v>20/6/23 12:00:00.00</v>
      </c>
      <c r="J370" s="105" t="str">
        <f ca="1"/>
        <v>20/6/23 12:00:00.00</v>
      </c>
    </row>
    <row r="371" spans="6:10" x14ac:dyDescent="0.35">
      <c r="F371" s="106">
        <v>45098</v>
      </c>
      <c r="H371" s="105" t="str">
        <f ca="1"/>
        <v>21/6/23</v>
      </c>
      <c r="J371" s="105" t="str">
        <f ca="1"/>
        <v>21/6/23</v>
      </c>
    </row>
    <row r="372" spans="6:10" x14ac:dyDescent="0.35">
      <c r="F372" s="106">
        <v>45098.5</v>
      </c>
      <c r="H372" s="105" t="str">
        <f ca="1"/>
        <v>21/6/23 12:00:00.00</v>
      </c>
      <c r="J372" s="105" t="str">
        <f ca="1"/>
        <v>21/6/23 12:00:00.00</v>
      </c>
    </row>
    <row r="373" spans="6:10" x14ac:dyDescent="0.35">
      <c r="F373" s="106">
        <v>45099</v>
      </c>
      <c r="H373" s="105" t="str">
        <f ca="1"/>
        <v>22/6/23</v>
      </c>
      <c r="J373" s="105" t="str">
        <f ca="1"/>
        <v>22/6/23</v>
      </c>
    </row>
    <row r="374" spans="6:10" x14ac:dyDescent="0.35">
      <c r="F374" s="106">
        <v>45099.5</v>
      </c>
      <c r="H374" s="105" t="str">
        <f ca="1"/>
        <v>22/6/23 12:00:00.00</v>
      </c>
      <c r="J374" s="105" t="str">
        <f ca="1"/>
        <v>22/6/23 12:00:00.00</v>
      </c>
    </row>
    <row r="375" spans="6:10" x14ac:dyDescent="0.35">
      <c r="F375" s="106">
        <v>45100</v>
      </c>
      <c r="H375" s="105" t="str">
        <f ca="1"/>
        <v>23/6/23</v>
      </c>
      <c r="J375" s="105" t="str">
        <f ca="1"/>
        <v>23/6/23</v>
      </c>
    </row>
    <row r="376" spans="6:10" x14ac:dyDescent="0.35">
      <c r="F376" s="106">
        <v>45100.5</v>
      </c>
      <c r="H376" s="105" t="str">
        <f ca="1"/>
        <v>23/6/23 12:00:00.00</v>
      </c>
      <c r="J376" s="105" t="str">
        <f ca="1"/>
        <v>23/6/23 12:00:00.00</v>
      </c>
    </row>
    <row r="377" spans="6:10" x14ac:dyDescent="0.35">
      <c r="F377" s="106">
        <v>45101</v>
      </c>
      <c r="H377" s="105" t="str">
        <f ca="1"/>
        <v>24/6/23</v>
      </c>
      <c r="J377" s="105" t="str">
        <f ca="1"/>
        <v>24/6/23</v>
      </c>
    </row>
    <row r="378" spans="6:10" x14ac:dyDescent="0.35">
      <c r="F378" s="106">
        <v>45101.5</v>
      </c>
      <c r="H378" s="105" t="str">
        <f ca="1"/>
        <v>24/6/23 12:00:00.00</v>
      </c>
      <c r="J378" s="105" t="str">
        <f ca="1"/>
        <v>24/6/23 12:00:00.00</v>
      </c>
    </row>
    <row r="379" spans="6:10" x14ac:dyDescent="0.35">
      <c r="F379" s="106">
        <v>45102</v>
      </c>
      <c r="H379" s="105" t="str">
        <f ca="1"/>
        <v>25/6/23</v>
      </c>
      <c r="J379" s="105" t="str">
        <f ca="1"/>
        <v>25/6/23</v>
      </c>
    </row>
    <row r="380" spans="6:10" x14ac:dyDescent="0.35">
      <c r="F380" s="106">
        <v>45102.5</v>
      </c>
      <c r="H380" s="105" t="str">
        <f ca="1"/>
        <v>25/6/23 12:00:00.00</v>
      </c>
      <c r="J380" s="105" t="str">
        <f ca="1"/>
        <v>25/6/23 12:00:00.00</v>
      </c>
    </row>
    <row r="381" spans="6:10" x14ac:dyDescent="0.35">
      <c r="F381" s="106">
        <v>45103</v>
      </c>
      <c r="H381" s="105" t="str">
        <f ca="1"/>
        <v>26/6/23</v>
      </c>
      <c r="J381" s="105" t="str">
        <f ca="1"/>
        <v>26/6/23</v>
      </c>
    </row>
    <row r="382" spans="6:10" x14ac:dyDescent="0.35">
      <c r="F382" s="106">
        <v>45103.5</v>
      </c>
      <c r="H382" s="105" t="str">
        <f ca="1"/>
        <v>26/6/23 12:00:00.00</v>
      </c>
      <c r="J382" s="105" t="str">
        <f ca="1"/>
        <v>26/6/23 12:00:00.00</v>
      </c>
    </row>
    <row r="383" spans="6:10" x14ac:dyDescent="0.35">
      <c r="F383" s="106">
        <v>45104</v>
      </c>
      <c r="H383" s="105" t="str">
        <f ca="1"/>
        <v>27/6/23</v>
      </c>
      <c r="J383" s="105" t="str">
        <f ca="1"/>
        <v>27/6/23</v>
      </c>
    </row>
    <row r="384" spans="6:10" x14ac:dyDescent="0.35">
      <c r="F384" s="106">
        <v>45104.5</v>
      </c>
      <c r="H384" s="105" t="str">
        <f ca="1"/>
        <v>27/6/23 12:00:00.00</v>
      </c>
      <c r="J384" s="105" t="str">
        <f ca="1"/>
        <v>27/6/23 12:00:00.00</v>
      </c>
    </row>
    <row r="385" spans="6:10" x14ac:dyDescent="0.35">
      <c r="F385" s="106">
        <v>45105</v>
      </c>
      <c r="H385" s="105" t="str">
        <f ca="1"/>
        <v>28/6/23</v>
      </c>
      <c r="J385" s="105" t="str">
        <f ca="1"/>
        <v>28/6/23</v>
      </c>
    </row>
    <row r="386" spans="6:10" x14ac:dyDescent="0.35">
      <c r="F386" s="106">
        <v>45105.5</v>
      </c>
      <c r="H386" s="105" t="str">
        <f ca="1"/>
        <v>28/6/23 12:00:00.00</v>
      </c>
      <c r="J386" s="105" t="str">
        <f ca="1"/>
        <v>28/6/23 12:00:00.00</v>
      </c>
    </row>
    <row r="387" spans="6:10" x14ac:dyDescent="0.35">
      <c r="F387" s="106">
        <v>45106</v>
      </c>
      <c r="H387" s="105" t="str">
        <f ca="1"/>
        <v>29/6/23</v>
      </c>
      <c r="J387" s="105" t="str">
        <f ca="1"/>
        <v>29/6/23</v>
      </c>
    </row>
    <row r="388" spans="6:10" x14ac:dyDescent="0.35">
      <c r="F388" s="106">
        <v>45106.5</v>
      </c>
      <c r="H388" s="105" t="str">
        <f ca="1"/>
        <v>29/6/23 12:00:00.00</v>
      </c>
      <c r="J388" s="105" t="str">
        <f ca="1"/>
        <v>29/6/23 12:00:00.00</v>
      </c>
    </row>
    <row r="389" spans="6:10" x14ac:dyDescent="0.35">
      <c r="F389" s="106">
        <v>45107</v>
      </c>
      <c r="H389" s="105" t="str">
        <f ca="1"/>
        <v>30/6/23</v>
      </c>
      <c r="J389" s="105" t="str">
        <f ca="1"/>
        <v>30/6/23</v>
      </c>
    </row>
    <row r="390" spans="6:10" x14ac:dyDescent="0.35">
      <c r="F390" s="106">
        <v>45107.5</v>
      </c>
      <c r="H390" s="105" t="str">
        <f ca="1"/>
        <v>30/6/23 12:00:00.00</v>
      </c>
      <c r="J390" s="105" t="str">
        <f ca="1"/>
        <v>30/6/23 12:00:00.00</v>
      </c>
    </row>
    <row r="391" spans="6:10" x14ac:dyDescent="0.35">
      <c r="F391" s="106">
        <v>45108</v>
      </c>
      <c r="H391" s="105" t="str">
        <f ca="1"/>
        <v>1/7/23</v>
      </c>
      <c r="J391" s="105">
        <f ca="1"/>
        <v>44933</v>
      </c>
    </row>
    <row r="392" spans="6:10" x14ac:dyDescent="0.35">
      <c r="F392" s="106">
        <v>45108.5</v>
      </c>
      <c r="H392" s="105" t="str">
        <f ca="1"/>
        <v>1/7/23 12:00:00.00</v>
      </c>
      <c r="J392" s="105">
        <f ca="1"/>
        <v>44933.5</v>
      </c>
    </row>
    <row r="393" spans="6:10" x14ac:dyDescent="0.35">
      <c r="F393" s="106">
        <v>45109</v>
      </c>
      <c r="H393" s="105" t="str">
        <f ca="1"/>
        <v>2/7/23</v>
      </c>
      <c r="J393" s="105">
        <f ca="1"/>
        <v>44964</v>
      </c>
    </row>
    <row r="394" spans="6:10" x14ac:dyDescent="0.35">
      <c r="F394" s="106">
        <v>45109.5</v>
      </c>
      <c r="H394" s="105" t="str">
        <f ca="1"/>
        <v>2/7/23 12:00:00.00</v>
      </c>
      <c r="J394" s="105">
        <f ca="1"/>
        <v>44964.5</v>
      </c>
    </row>
    <row r="395" spans="6:10" x14ac:dyDescent="0.35">
      <c r="F395" s="106">
        <v>45110</v>
      </c>
      <c r="H395" s="105" t="str">
        <f ca="1"/>
        <v>3/7/23</v>
      </c>
      <c r="J395" s="105">
        <f ca="1"/>
        <v>44992</v>
      </c>
    </row>
    <row r="396" spans="6:10" x14ac:dyDescent="0.35">
      <c r="F396" s="106">
        <v>45110.5</v>
      </c>
      <c r="H396" s="105" t="str">
        <f ca="1"/>
        <v>3/7/23 12:00:00.00</v>
      </c>
      <c r="J396" s="105">
        <f ca="1"/>
        <v>44992.5</v>
      </c>
    </row>
    <row r="397" spans="6:10" x14ac:dyDescent="0.35">
      <c r="F397" s="106">
        <v>45111</v>
      </c>
      <c r="H397" s="105" t="str">
        <f ca="1"/>
        <v>4/7/23</v>
      </c>
      <c r="J397" s="105">
        <f ca="1"/>
        <v>45023</v>
      </c>
    </row>
    <row r="398" spans="6:10" x14ac:dyDescent="0.35">
      <c r="F398" s="106">
        <v>45111.5</v>
      </c>
      <c r="H398" s="105" t="str">
        <f ca="1"/>
        <v>4/7/23 12:00:00.00</v>
      </c>
      <c r="J398" s="105">
        <f ca="1"/>
        <v>45023.5</v>
      </c>
    </row>
    <row r="399" spans="6:10" x14ac:dyDescent="0.35">
      <c r="F399" s="106">
        <v>45112</v>
      </c>
      <c r="H399" s="105" t="str">
        <f ca="1"/>
        <v>5/7/23</v>
      </c>
      <c r="J399" s="105">
        <f ca="1"/>
        <v>45053</v>
      </c>
    </row>
    <row r="400" spans="6:10" x14ac:dyDescent="0.35">
      <c r="F400" s="106">
        <v>45112.5</v>
      </c>
      <c r="H400" s="105" t="str">
        <f ca="1"/>
        <v>5/7/23 12:00:00.00</v>
      </c>
      <c r="J400" s="105">
        <f ca="1"/>
        <v>45053.5</v>
      </c>
    </row>
    <row r="401" spans="6:10" x14ac:dyDescent="0.35">
      <c r="F401" s="106">
        <v>45113</v>
      </c>
      <c r="H401" s="105" t="str">
        <f ca="1"/>
        <v>6/7/23</v>
      </c>
      <c r="J401" s="105">
        <f ca="1"/>
        <v>45084</v>
      </c>
    </row>
    <row r="402" spans="6:10" x14ac:dyDescent="0.35">
      <c r="F402" s="106">
        <v>45113.5</v>
      </c>
      <c r="H402" s="105" t="str">
        <f ca="1"/>
        <v>6/7/23 12:00:00.00</v>
      </c>
      <c r="J402" s="105">
        <f ca="1"/>
        <v>45084.5</v>
      </c>
    </row>
    <row r="403" spans="6:10" x14ac:dyDescent="0.35">
      <c r="F403" s="106">
        <v>45114</v>
      </c>
      <c r="H403" s="105" t="str">
        <f ca="1"/>
        <v>7/7/23</v>
      </c>
      <c r="J403" s="105">
        <f ca="1"/>
        <v>45114</v>
      </c>
    </row>
    <row r="404" spans="6:10" x14ac:dyDescent="0.35">
      <c r="F404" s="106">
        <v>45114.5</v>
      </c>
      <c r="H404" s="105" t="str">
        <f ca="1"/>
        <v>7/7/23 12:00:00.00</v>
      </c>
      <c r="J404" s="105">
        <f ca="1"/>
        <v>45114.5</v>
      </c>
    </row>
    <row r="405" spans="6:10" x14ac:dyDescent="0.35">
      <c r="F405" s="106">
        <v>45115</v>
      </c>
      <c r="H405" s="105" t="str">
        <f ca="1"/>
        <v>8/7/23</v>
      </c>
      <c r="J405" s="105">
        <f ca="1"/>
        <v>45145</v>
      </c>
    </row>
    <row r="406" spans="6:10" x14ac:dyDescent="0.35">
      <c r="F406" s="106">
        <v>45115.5</v>
      </c>
      <c r="H406" s="105" t="str">
        <f ca="1"/>
        <v>8/7/23 12:00:00.00</v>
      </c>
      <c r="J406" s="105">
        <f ca="1"/>
        <v>45145.5</v>
      </c>
    </row>
    <row r="407" spans="6:10" x14ac:dyDescent="0.35">
      <c r="F407" s="106">
        <v>45116</v>
      </c>
      <c r="H407" s="105" t="str">
        <f ca="1"/>
        <v>9/7/23</v>
      </c>
      <c r="J407" s="105">
        <f ca="1"/>
        <v>45176</v>
      </c>
    </row>
    <row r="408" spans="6:10" x14ac:dyDescent="0.35">
      <c r="F408" s="106">
        <v>45116.5</v>
      </c>
      <c r="H408" s="105" t="str">
        <f ca="1"/>
        <v>9/7/23 12:00:00.00</v>
      </c>
      <c r="J408" s="105">
        <f ca="1"/>
        <v>45176.5</v>
      </c>
    </row>
    <row r="409" spans="6:10" x14ac:dyDescent="0.35">
      <c r="F409" s="106">
        <v>45117</v>
      </c>
      <c r="H409" s="105" t="str">
        <f ca="1"/>
        <v>10/7/23</v>
      </c>
      <c r="J409" s="105">
        <f ca="1"/>
        <v>45206</v>
      </c>
    </row>
    <row r="410" spans="6:10" x14ac:dyDescent="0.35">
      <c r="F410" s="106">
        <v>45117.5</v>
      </c>
      <c r="H410" s="105" t="str">
        <f ca="1"/>
        <v>10/7/23 12:00:00.00</v>
      </c>
      <c r="J410" s="105">
        <f ca="1"/>
        <v>45206.5</v>
      </c>
    </row>
    <row r="411" spans="6:10" x14ac:dyDescent="0.35">
      <c r="F411" s="106">
        <v>45118</v>
      </c>
      <c r="H411" s="105" t="str">
        <f ca="1"/>
        <v>11/7/23</v>
      </c>
      <c r="J411" s="105">
        <f ca="1"/>
        <v>45237</v>
      </c>
    </row>
    <row r="412" spans="6:10" x14ac:dyDescent="0.35">
      <c r="F412" s="106">
        <v>45118.5</v>
      </c>
      <c r="H412" s="105" t="str">
        <f ca="1"/>
        <v>11/7/23 12:00:00.00</v>
      </c>
      <c r="J412" s="105">
        <f ca="1"/>
        <v>45237.5</v>
      </c>
    </row>
    <row r="413" spans="6:10" x14ac:dyDescent="0.35">
      <c r="F413" s="106">
        <v>45119</v>
      </c>
      <c r="H413" s="105" t="str">
        <f ca="1"/>
        <v>12/7/23</v>
      </c>
      <c r="J413" s="105">
        <f ca="1"/>
        <v>45267</v>
      </c>
    </row>
    <row r="414" spans="6:10" x14ac:dyDescent="0.35">
      <c r="F414" s="106">
        <v>45119.5</v>
      </c>
      <c r="H414" s="105" t="str">
        <f ca="1"/>
        <v>12/7/23 12:00:00.00</v>
      </c>
      <c r="J414" s="105">
        <f ca="1"/>
        <v>45267.5</v>
      </c>
    </row>
    <row r="415" spans="6:10" x14ac:dyDescent="0.35">
      <c r="F415" s="106">
        <v>45120</v>
      </c>
      <c r="H415" s="105" t="str">
        <f ca="1"/>
        <v>13/7/23</v>
      </c>
      <c r="J415" s="105" t="str">
        <f ca="1"/>
        <v>13/7/23</v>
      </c>
    </row>
    <row r="416" spans="6:10" x14ac:dyDescent="0.35">
      <c r="F416" s="106">
        <v>45120.5</v>
      </c>
      <c r="H416" s="105" t="str">
        <f ca="1"/>
        <v>13/7/23 12:00:00.00</v>
      </c>
      <c r="J416" s="105" t="str">
        <f ca="1"/>
        <v>13/7/23 12:00:00.00</v>
      </c>
    </row>
    <row r="417" spans="6:10" x14ac:dyDescent="0.35">
      <c r="F417" s="106">
        <v>45121</v>
      </c>
      <c r="H417" s="105" t="str">
        <f ca="1"/>
        <v>14/7/23</v>
      </c>
      <c r="J417" s="105" t="str">
        <f ca="1"/>
        <v>14/7/23</v>
      </c>
    </row>
    <row r="418" spans="6:10" x14ac:dyDescent="0.35">
      <c r="F418" s="106">
        <v>45121.5</v>
      </c>
      <c r="H418" s="105" t="str">
        <f ca="1"/>
        <v>14/7/23 12:00:00.00</v>
      </c>
      <c r="J418" s="105" t="str">
        <f ca="1"/>
        <v>14/7/23 12:00:00.00</v>
      </c>
    </row>
    <row r="419" spans="6:10" x14ac:dyDescent="0.35">
      <c r="F419" s="106">
        <v>45122</v>
      </c>
      <c r="H419" s="105" t="str">
        <f ca="1"/>
        <v>15/7/23</v>
      </c>
      <c r="J419" s="105" t="str">
        <f ca="1"/>
        <v>15/7/23</v>
      </c>
    </row>
    <row r="420" spans="6:10" x14ac:dyDescent="0.35">
      <c r="F420" s="106">
        <v>45122.5</v>
      </c>
      <c r="H420" s="105" t="str">
        <f ca="1"/>
        <v>15/7/23 12:00:00.00</v>
      </c>
      <c r="J420" s="105" t="str">
        <f ca="1"/>
        <v>15/7/23 12:00:00.00</v>
      </c>
    </row>
    <row r="421" spans="6:10" x14ac:dyDescent="0.35">
      <c r="F421" s="106">
        <v>45123</v>
      </c>
      <c r="H421" s="105" t="str">
        <f ca="1"/>
        <v>16/7/23</v>
      </c>
      <c r="J421" s="105" t="str">
        <f ca="1"/>
        <v>16/7/23</v>
      </c>
    </row>
    <row r="422" spans="6:10" x14ac:dyDescent="0.35">
      <c r="F422" s="106">
        <v>45123.5</v>
      </c>
      <c r="H422" s="105" t="str">
        <f ca="1"/>
        <v>16/7/23 12:00:00.00</v>
      </c>
      <c r="J422" s="105" t="str">
        <f ca="1"/>
        <v>16/7/23 12:00:00.00</v>
      </c>
    </row>
    <row r="423" spans="6:10" x14ac:dyDescent="0.35">
      <c r="F423" s="106">
        <v>45124</v>
      </c>
      <c r="H423" s="105" t="str">
        <f ca="1"/>
        <v>17/7/23</v>
      </c>
      <c r="J423" s="105" t="str">
        <f ca="1"/>
        <v>17/7/23</v>
      </c>
    </row>
    <row r="424" spans="6:10" x14ac:dyDescent="0.35">
      <c r="F424" s="106">
        <v>45124.5</v>
      </c>
      <c r="H424" s="105" t="str">
        <f ca="1"/>
        <v>17/7/23 12:00:00.00</v>
      </c>
      <c r="J424" s="105" t="str">
        <f ca="1"/>
        <v>17/7/23 12:00:00.00</v>
      </c>
    </row>
    <row r="425" spans="6:10" x14ac:dyDescent="0.35">
      <c r="F425" s="106">
        <v>45125</v>
      </c>
      <c r="H425" s="105" t="str">
        <f ca="1"/>
        <v>18/7/23</v>
      </c>
      <c r="J425" s="105" t="str">
        <f ca="1"/>
        <v>18/7/23</v>
      </c>
    </row>
    <row r="426" spans="6:10" x14ac:dyDescent="0.35">
      <c r="F426" s="106">
        <v>45125.5</v>
      </c>
      <c r="H426" s="105" t="str">
        <f ca="1"/>
        <v>18/7/23 12:00:00.00</v>
      </c>
      <c r="J426" s="105" t="str">
        <f ca="1"/>
        <v>18/7/23 12:00:00.00</v>
      </c>
    </row>
    <row r="427" spans="6:10" x14ac:dyDescent="0.35">
      <c r="F427" s="106">
        <v>45126</v>
      </c>
      <c r="H427" s="105" t="str">
        <f ca="1"/>
        <v>19/7/23</v>
      </c>
      <c r="J427" s="105" t="str">
        <f ca="1"/>
        <v>19/7/23</v>
      </c>
    </row>
    <row r="428" spans="6:10" x14ac:dyDescent="0.35">
      <c r="F428" s="106">
        <v>45126.5</v>
      </c>
      <c r="H428" s="105" t="str">
        <f ca="1"/>
        <v>19/7/23 12:00:00.00</v>
      </c>
      <c r="J428" s="105" t="str">
        <f ca="1"/>
        <v>19/7/23 12:00:00.00</v>
      </c>
    </row>
    <row r="429" spans="6:10" x14ac:dyDescent="0.35">
      <c r="F429" s="106">
        <v>45127</v>
      </c>
      <c r="H429" s="105" t="str">
        <f ca="1"/>
        <v>20/7/23</v>
      </c>
      <c r="J429" s="105" t="str">
        <f ca="1"/>
        <v>20/7/23</v>
      </c>
    </row>
    <row r="430" spans="6:10" x14ac:dyDescent="0.35">
      <c r="F430" s="106">
        <v>45127.5</v>
      </c>
      <c r="H430" s="105" t="str">
        <f ca="1"/>
        <v>20/7/23 12:00:00.00</v>
      </c>
      <c r="J430" s="105" t="str">
        <f ca="1"/>
        <v>20/7/23 12:00:00.00</v>
      </c>
    </row>
    <row r="431" spans="6:10" x14ac:dyDescent="0.35">
      <c r="F431" s="106">
        <v>45128</v>
      </c>
      <c r="H431" s="105" t="str">
        <f ca="1"/>
        <v>21/7/23</v>
      </c>
      <c r="J431" s="105" t="str">
        <f ca="1"/>
        <v>21/7/23</v>
      </c>
    </row>
    <row r="432" spans="6:10" x14ac:dyDescent="0.35">
      <c r="F432" s="106">
        <v>45128.5</v>
      </c>
      <c r="H432" s="105" t="str">
        <f ca="1"/>
        <v>21/7/23 12:00:00.00</v>
      </c>
      <c r="J432" s="105" t="str">
        <f ca="1"/>
        <v>21/7/23 12:00:00.00</v>
      </c>
    </row>
    <row r="433" spans="6:10" x14ac:dyDescent="0.35">
      <c r="F433" s="106">
        <v>45129</v>
      </c>
      <c r="H433" s="105" t="str">
        <f ca="1"/>
        <v>22/7/23</v>
      </c>
      <c r="J433" s="105" t="str">
        <f ca="1"/>
        <v>22/7/23</v>
      </c>
    </row>
    <row r="434" spans="6:10" x14ac:dyDescent="0.35">
      <c r="F434" s="106">
        <v>45129.5</v>
      </c>
      <c r="H434" s="105" t="str">
        <f ca="1"/>
        <v>22/7/23 12:00:00.00</v>
      </c>
      <c r="J434" s="105" t="str">
        <f ca="1"/>
        <v>22/7/23 12:00:00.00</v>
      </c>
    </row>
    <row r="435" spans="6:10" x14ac:dyDescent="0.35">
      <c r="F435" s="106">
        <v>45130</v>
      </c>
      <c r="H435" s="105" t="str">
        <f ca="1"/>
        <v>23/7/23</v>
      </c>
      <c r="J435" s="105" t="str">
        <f ca="1"/>
        <v>23/7/23</v>
      </c>
    </row>
    <row r="436" spans="6:10" x14ac:dyDescent="0.35">
      <c r="F436" s="106">
        <v>45130.5</v>
      </c>
      <c r="H436" s="105" t="str">
        <f ca="1"/>
        <v>23/7/23 12:00:00.00</v>
      </c>
      <c r="J436" s="105" t="str">
        <f ca="1"/>
        <v>23/7/23 12:00:00.00</v>
      </c>
    </row>
    <row r="437" spans="6:10" x14ac:dyDescent="0.35">
      <c r="F437" s="106">
        <v>45131</v>
      </c>
      <c r="H437" s="105" t="str">
        <f ca="1"/>
        <v>24/7/23</v>
      </c>
      <c r="J437" s="105" t="str">
        <f ca="1"/>
        <v>24/7/23</v>
      </c>
    </row>
    <row r="438" spans="6:10" x14ac:dyDescent="0.35">
      <c r="F438" s="106">
        <v>45131.5</v>
      </c>
      <c r="H438" s="105" t="str">
        <f ca="1"/>
        <v>24/7/23 12:00:00.00</v>
      </c>
      <c r="J438" s="105" t="str">
        <f ca="1"/>
        <v>24/7/23 12:00:00.00</v>
      </c>
    </row>
    <row r="439" spans="6:10" x14ac:dyDescent="0.35">
      <c r="F439" s="106">
        <v>45132</v>
      </c>
      <c r="H439" s="105" t="str">
        <f ca="1"/>
        <v>25/7/23</v>
      </c>
      <c r="J439" s="105" t="str">
        <f ca="1"/>
        <v>25/7/23</v>
      </c>
    </row>
    <row r="440" spans="6:10" x14ac:dyDescent="0.35">
      <c r="F440" s="106">
        <v>45132.5</v>
      </c>
      <c r="H440" s="105" t="str">
        <f ca="1"/>
        <v>25/7/23 12:00:00.00</v>
      </c>
      <c r="J440" s="105" t="str">
        <f ca="1"/>
        <v>25/7/23 12:00:00.00</v>
      </c>
    </row>
    <row r="441" spans="6:10" x14ac:dyDescent="0.35">
      <c r="F441" s="106">
        <v>45133</v>
      </c>
      <c r="H441" s="105" t="str">
        <f ca="1"/>
        <v>26/7/23</v>
      </c>
      <c r="J441" s="105" t="str">
        <f ca="1"/>
        <v>26/7/23</v>
      </c>
    </row>
    <row r="442" spans="6:10" x14ac:dyDescent="0.35">
      <c r="F442" s="106">
        <v>45133.5</v>
      </c>
      <c r="H442" s="105" t="str">
        <f ca="1"/>
        <v>26/7/23 12:00:00.00</v>
      </c>
      <c r="J442" s="105" t="str">
        <f ca="1"/>
        <v>26/7/23 12:00:00.00</v>
      </c>
    </row>
    <row r="443" spans="6:10" x14ac:dyDescent="0.35">
      <c r="F443" s="106">
        <v>45134</v>
      </c>
      <c r="H443" s="105" t="str">
        <f ca="1"/>
        <v>27/7/23</v>
      </c>
      <c r="J443" s="105" t="str">
        <f ca="1"/>
        <v>27/7/23</v>
      </c>
    </row>
    <row r="444" spans="6:10" x14ac:dyDescent="0.35">
      <c r="F444" s="106">
        <v>45134.5</v>
      </c>
      <c r="H444" s="105" t="str">
        <f ca="1"/>
        <v>27/7/23 12:00:00.00</v>
      </c>
      <c r="J444" s="105" t="str">
        <f ca="1"/>
        <v>27/7/23 12:00:00.00</v>
      </c>
    </row>
    <row r="445" spans="6:10" x14ac:dyDescent="0.35">
      <c r="F445" s="106">
        <v>45135</v>
      </c>
      <c r="H445" s="105" t="str">
        <f ca="1"/>
        <v>28/7/23</v>
      </c>
      <c r="J445" s="105" t="str">
        <f ca="1"/>
        <v>28/7/23</v>
      </c>
    </row>
    <row r="446" spans="6:10" x14ac:dyDescent="0.35">
      <c r="F446" s="106">
        <v>45135.5</v>
      </c>
      <c r="H446" s="105" t="str">
        <f ca="1"/>
        <v>28/7/23 12:00:00.00</v>
      </c>
      <c r="J446" s="105" t="str">
        <f ca="1"/>
        <v>28/7/23 12:00:00.00</v>
      </c>
    </row>
    <row r="447" spans="6:10" x14ac:dyDescent="0.35">
      <c r="F447" s="106">
        <v>45136</v>
      </c>
      <c r="H447" s="105" t="str">
        <f ca="1"/>
        <v>29/7/23</v>
      </c>
      <c r="J447" s="105" t="str">
        <f ca="1"/>
        <v>29/7/23</v>
      </c>
    </row>
    <row r="448" spans="6:10" x14ac:dyDescent="0.35">
      <c r="F448" s="106">
        <v>45136.5</v>
      </c>
      <c r="H448" s="105" t="str">
        <f ca="1"/>
        <v>29/7/23 12:00:00.00</v>
      </c>
      <c r="J448" s="105" t="str">
        <f ca="1"/>
        <v>29/7/23 12:00:00.00</v>
      </c>
    </row>
    <row r="449" spans="6:10" x14ac:dyDescent="0.35">
      <c r="F449" s="106">
        <v>45137</v>
      </c>
      <c r="H449" s="105" t="str">
        <f ca="1"/>
        <v>30/7/23</v>
      </c>
      <c r="J449" s="105" t="str">
        <f ca="1"/>
        <v>30/7/23</v>
      </c>
    </row>
    <row r="450" spans="6:10" x14ac:dyDescent="0.35">
      <c r="F450" s="106">
        <v>45137.5</v>
      </c>
      <c r="H450" s="105" t="str">
        <f ca="1"/>
        <v>30/7/23 12:00:00.00</v>
      </c>
      <c r="J450" s="105" t="str">
        <f ca="1"/>
        <v>30/7/23 12:00:00.00</v>
      </c>
    </row>
    <row r="451" spans="6:10" x14ac:dyDescent="0.35">
      <c r="F451" s="106">
        <v>45138</v>
      </c>
      <c r="H451" s="105" t="str">
        <f ca="1"/>
        <v>31/7/23</v>
      </c>
      <c r="J451" s="105" t="str">
        <f ca="1"/>
        <v>31/7/23</v>
      </c>
    </row>
    <row r="452" spans="6:10" x14ac:dyDescent="0.35">
      <c r="F452" s="106">
        <v>45138.5</v>
      </c>
      <c r="H452" s="105" t="str">
        <f ca="1"/>
        <v>31/7/23 12:00:00.00</v>
      </c>
      <c r="J452" s="105" t="str">
        <f ca="1"/>
        <v>31/7/23 12:00:00.00</v>
      </c>
    </row>
    <row r="453" spans="6:10" x14ac:dyDescent="0.35">
      <c r="F453" s="106">
        <v>45139</v>
      </c>
      <c r="H453" s="105" t="str">
        <f ca="1"/>
        <v>1/8/23</v>
      </c>
      <c r="J453" s="105">
        <f ca="1"/>
        <v>44934</v>
      </c>
    </row>
    <row r="454" spans="6:10" x14ac:dyDescent="0.35">
      <c r="F454" s="106">
        <v>45139.5</v>
      </c>
      <c r="H454" s="105" t="str">
        <f ca="1"/>
        <v>1/8/23 12:00:00.00</v>
      </c>
      <c r="J454" s="105">
        <f ca="1"/>
        <v>44934.5</v>
      </c>
    </row>
    <row r="455" spans="6:10" x14ac:dyDescent="0.35">
      <c r="F455" s="106">
        <v>45140</v>
      </c>
      <c r="H455" s="105" t="str">
        <f ca="1"/>
        <v>2/8/23</v>
      </c>
      <c r="J455" s="105">
        <f ca="1"/>
        <v>44965</v>
      </c>
    </row>
    <row r="456" spans="6:10" x14ac:dyDescent="0.35">
      <c r="F456" s="106">
        <v>45140.5</v>
      </c>
      <c r="H456" s="105" t="str">
        <f ca="1"/>
        <v>2/8/23 12:00:00.00</v>
      </c>
      <c r="J456" s="105">
        <f ca="1"/>
        <v>44965.5</v>
      </c>
    </row>
    <row r="457" spans="6:10" x14ac:dyDescent="0.35">
      <c r="F457" s="106">
        <v>45141</v>
      </c>
      <c r="H457" s="105" t="str">
        <f ca="1"/>
        <v>3/8/23</v>
      </c>
      <c r="J457" s="105">
        <f ca="1"/>
        <v>44993</v>
      </c>
    </row>
    <row r="458" spans="6:10" x14ac:dyDescent="0.35">
      <c r="F458" s="106">
        <v>45141.5</v>
      </c>
      <c r="H458" s="105" t="str">
        <f ca="1"/>
        <v>3/8/23 12:00:00.00</v>
      </c>
      <c r="J458" s="105">
        <f ca="1"/>
        <v>44993.5</v>
      </c>
    </row>
    <row r="459" spans="6:10" x14ac:dyDescent="0.35">
      <c r="F459" s="106">
        <v>45142</v>
      </c>
      <c r="H459" s="105" t="str">
        <f ca="1"/>
        <v>4/8/23</v>
      </c>
      <c r="J459" s="105">
        <f ca="1"/>
        <v>45024</v>
      </c>
    </row>
    <row r="460" spans="6:10" x14ac:dyDescent="0.35">
      <c r="F460" s="106">
        <v>45142.5</v>
      </c>
      <c r="H460" s="105" t="str">
        <f ca="1"/>
        <v>4/8/23 12:00:00.00</v>
      </c>
      <c r="J460" s="105">
        <f ca="1"/>
        <v>45024.5</v>
      </c>
    </row>
    <row r="461" spans="6:10" x14ac:dyDescent="0.35">
      <c r="F461" s="106">
        <v>45143</v>
      </c>
      <c r="H461" s="105" t="str">
        <f ca="1"/>
        <v>5/8/23</v>
      </c>
      <c r="J461" s="105">
        <f ca="1"/>
        <v>45054</v>
      </c>
    </row>
    <row r="462" spans="6:10" x14ac:dyDescent="0.35">
      <c r="F462" s="106">
        <v>45143.5</v>
      </c>
      <c r="H462" s="105" t="str">
        <f ca="1"/>
        <v>5/8/23 12:00:00.00</v>
      </c>
      <c r="J462" s="105">
        <f ca="1"/>
        <v>45054.5</v>
      </c>
    </row>
    <row r="463" spans="6:10" x14ac:dyDescent="0.35">
      <c r="F463" s="106">
        <v>45144</v>
      </c>
      <c r="H463" s="105" t="str">
        <f ca="1"/>
        <v>6/8/23</v>
      </c>
      <c r="J463" s="105">
        <f ca="1"/>
        <v>45085</v>
      </c>
    </row>
    <row r="464" spans="6:10" x14ac:dyDescent="0.35">
      <c r="F464" s="106">
        <v>45144.5</v>
      </c>
      <c r="H464" s="105" t="str">
        <f ca="1"/>
        <v>6/8/23 12:00:00.00</v>
      </c>
      <c r="J464" s="105">
        <f ca="1"/>
        <v>45085.5</v>
      </c>
    </row>
    <row r="465" spans="6:10" x14ac:dyDescent="0.35">
      <c r="F465" s="106">
        <v>45145</v>
      </c>
      <c r="H465" s="105" t="str">
        <f ca="1"/>
        <v>7/8/23</v>
      </c>
      <c r="J465" s="105">
        <f ca="1"/>
        <v>45115</v>
      </c>
    </row>
    <row r="466" spans="6:10" x14ac:dyDescent="0.35">
      <c r="F466" s="106">
        <v>45145.5</v>
      </c>
      <c r="H466" s="105" t="str">
        <f ca="1"/>
        <v>7/8/23 12:00:00.00</v>
      </c>
      <c r="J466" s="105">
        <f ca="1"/>
        <v>45115.5</v>
      </c>
    </row>
    <row r="467" spans="6:10" x14ac:dyDescent="0.35">
      <c r="F467" s="106">
        <v>45146</v>
      </c>
      <c r="H467" s="105" t="str">
        <f ca="1"/>
        <v>8/8/23</v>
      </c>
      <c r="J467" s="105">
        <f ca="1"/>
        <v>45146</v>
      </c>
    </row>
    <row r="468" spans="6:10" x14ac:dyDescent="0.35">
      <c r="F468" s="106">
        <v>45146.5</v>
      </c>
      <c r="H468" s="105" t="str">
        <f ca="1"/>
        <v>8/8/23 12:00:00.00</v>
      </c>
      <c r="J468" s="105">
        <f ca="1"/>
        <v>45146.5</v>
      </c>
    </row>
    <row r="469" spans="6:10" x14ac:dyDescent="0.35">
      <c r="F469" s="106">
        <v>45147</v>
      </c>
      <c r="H469" s="105" t="str">
        <f ca="1"/>
        <v>9/8/23</v>
      </c>
      <c r="J469" s="105">
        <f ca="1"/>
        <v>45177</v>
      </c>
    </row>
    <row r="470" spans="6:10" x14ac:dyDescent="0.35">
      <c r="F470" s="106">
        <v>45147.5</v>
      </c>
      <c r="H470" s="105" t="str">
        <f ca="1"/>
        <v>9/8/23 12:00:00.00</v>
      </c>
      <c r="J470" s="105">
        <f ca="1"/>
        <v>45177.5</v>
      </c>
    </row>
    <row r="471" spans="6:10" x14ac:dyDescent="0.35">
      <c r="F471" s="106">
        <v>45148</v>
      </c>
      <c r="H471" s="105" t="str">
        <f ca="1"/>
        <v>10/8/23</v>
      </c>
      <c r="J471" s="105">
        <f ca="1"/>
        <v>45207</v>
      </c>
    </row>
    <row r="472" spans="6:10" x14ac:dyDescent="0.35">
      <c r="F472" s="106">
        <v>45148.5</v>
      </c>
      <c r="H472" s="105" t="str">
        <f ca="1"/>
        <v>10/8/23 12:00:00.00</v>
      </c>
      <c r="J472" s="105">
        <f ca="1"/>
        <v>45207.5</v>
      </c>
    </row>
    <row r="473" spans="6:10" x14ac:dyDescent="0.35">
      <c r="F473" s="106">
        <v>45149</v>
      </c>
      <c r="H473" s="105" t="str">
        <f ca="1"/>
        <v>11/8/23</v>
      </c>
      <c r="J473" s="105">
        <f ca="1"/>
        <v>45238</v>
      </c>
    </row>
    <row r="474" spans="6:10" x14ac:dyDescent="0.35">
      <c r="F474" s="106">
        <v>45149.5</v>
      </c>
      <c r="H474" s="105" t="str">
        <f ca="1"/>
        <v>11/8/23 12:00:00.00</v>
      </c>
      <c r="J474" s="105">
        <f ca="1"/>
        <v>45238.5</v>
      </c>
    </row>
    <row r="475" spans="6:10" x14ac:dyDescent="0.35">
      <c r="F475" s="106">
        <v>45150</v>
      </c>
      <c r="H475" s="105" t="str">
        <f ca="1"/>
        <v>12/8/23</v>
      </c>
      <c r="J475" s="105">
        <f ca="1"/>
        <v>45268</v>
      </c>
    </row>
    <row r="476" spans="6:10" x14ac:dyDescent="0.35">
      <c r="F476" s="106">
        <v>45150.5</v>
      </c>
      <c r="H476" s="105" t="str">
        <f ca="1"/>
        <v>12/8/23 12:00:00.00</v>
      </c>
      <c r="J476" s="105">
        <f ca="1"/>
        <v>45268.5</v>
      </c>
    </row>
    <row r="477" spans="6:10" x14ac:dyDescent="0.35">
      <c r="F477" s="106">
        <v>45151</v>
      </c>
      <c r="H477" s="105" t="str">
        <f ca="1"/>
        <v>13/8/23</v>
      </c>
      <c r="J477" s="105" t="str">
        <f ca="1"/>
        <v>13/8/23</v>
      </c>
    </row>
    <row r="478" spans="6:10" x14ac:dyDescent="0.35">
      <c r="F478" s="106">
        <v>45151.5</v>
      </c>
      <c r="H478" s="105" t="str">
        <f ca="1"/>
        <v>13/8/23 12:00:00.00</v>
      </c>
      <c r="J478" s="105" t="str">
        <f ca="1"/>
        <v>13/8/23 12:00:00.00</v>
      </c>
    </row>
    <row r="479" spans="6:10" x14ac:dyDescent="0.35">
      <c r="F479" s="106">
        <v>45152</v>
      </c>
      <c r="H479" s="105" t="str">
        <f ca="1"/>
        <v>14/8/23</v>
      </c>
      <c r="J479" s="105" t="str">
        <f ca="1"/>
        <v>14/8/23</v>
      </c>
    </row>
    <row r="480" spans="6:10" x14ac:dyDescent="0.35">
      <c r="F480" s="106">
        <v>45152.5</v>
      </c>
      <c r="H480" s="105" t="str">
        <f ca="1"/>
        <v>14/8/23 12:00:00.00</v>
      </c>
      <c r="J480" s="105" t="str">
        <f ca="1"/>
        <v>14/8/23 12:00:00.00</v>
      </c>
    </row>
    <row r="481" spans="6:10" x14ac:dyDescent="0.35">
      <c r="F481" s="106">
        <v>45153</v>
      </c>
      <c r="H481" s="105" t="str">
        <f ca="1"/>
        <v>15/8/23</v>
      </c>
      <c r="J481" s="105" t="str">
        <f ca="1"/>
        <v>15/8/23</v>
      </c>
    </row>
    <row r="482" spans="6:10" x14ac:dyDescent="0.35">
      <c r="F482" s="106">
        <v>45153.5</v>
      </c>
      <c r="H482" s="105" t="str">
        <f ca="1"/>
        <v>15/8/23 12:00:00.00</v>
      </c>
      <c r="J482" s="105" t="str">
        <f ca="1"/>
        <v>15/8/23 12:00:00.00</v>
      </c>
    </row>
    <row r="483" spans="6:10" x14ac:dyDescent="0.35">
      <c r="F483" s="106">
        <v>45154</v>
      </c>
      <c r="H483" s="105" t="str">
        <f ca="1"/>
        <v>16/8/23</v>
      </c>
      <c r="J483" s="105" t="str">
        <f ca="1"/>
        <v>16/8/23</v>
      </c>
    </row>
    <row r="484" spans="6:10" x14ac:dyDescent="0.35">
      <c r="F484" s="106">
        <v>45154.5</v>
      </c>
      <c r="H484" s="105" t="str">
        <f ca="1"/>
        <v>16/8/23 12:00:00.00</v>
      </c>
      <c r="J484" s="105" t="str">
        <f ca="1"/>
        <v>16/8/23 12:00:00.00</v>
      </c>
    </row>
    <row r="485" spans="6:10" x14ac:dyDescent="0.35">
      <c r="F485" s="106">
        <v>45155</v>
      </c>
      <c r="H485" s="105" t="str">
        <f ca="1"/>
        <v>17/8/23</v>
      </c>
      <c r="J485" s="105" t="str">
        <f ca="1"/>
        <v>17/8/23</v>
      </c>
    </row>
    <row r="486" spans="6:10" x14ac:dyDescent="0.35">
      <c r="F486" s="106">
        <v>45155.5</v>
      </c>
      <c r="H486" s="105" t="str">
        <f ca="1"/>
        <v>17/8/23 12:00:00.00</v>
      </c>
      <c r="J486" s="105" t="str">
        <f ca="1"/>
        <v>17/8/23 12:00:00.00</v>
      </c>
    </row>
    <row r="487" spans="6:10" x14ac:dyDescent="0.35">
      <c r="F487" s="106">
        <v>45156</v>
      </c>
      <c r="H487" s="105" t="str">
        <f ca="1"/>
        <v>18/8/23</v>
      </c>
      <c r="J487" s="105" t="str">
        <f ca="1"/>
        <v>18/8/23</v>
      </c>
    </row>
    <row r="488" spans="6:10" x14ac:dyDescent="0.35">
      <c r="F488" s="106">
        <v>45156.5</v>
      </c>
      <c r="H488" s="105" t="str">
        <f ca="1"/>
        <v>18/8/23 12:00:00.00</v>
      </c>
      <c r="J488" s="105" t="str">
        <f ca="1"/>
        <v>18/8/23 12:00:00.00</v>
      </c>
    </row>
    <row r="489" spans="6:10" x14ac:dyDescent="0.35">
      <c r="F489" s="106">
        <v>45157</v>
      </c>
      <c r="H489" s="105" t="str">
        <f ca="1"/>
        <v>19/8/23</v>
      </c>
      <c r="J489" s="105" t="str">
        <f ca="1"/>
        <v>19/8/23</v>
      </c>
    </row>
    <row r="490" spans="6:10" x14ac:dyDescent="0.35">
      <c r="F490" s="106">
        <v>45157.5</v>
      </c>
      <c r="H490" s="105" t="str">
        <f ca="1"/>
        <v>19/8/23 12:00:00.00</v>
      </c>
      <c r="J490" s="105" t="str">
        <f ca="1"/>
        <v>19/8/23 12:00:00.00</v>
      </c>
    </row>
    <row r="491" spans="6:10" x14ac:dyDescent="0.35">
      <c r="F491" s="106">
        <v>45158</v>
      </c>
      <c r="H491" s="105" t="str">
        <f ca="1"/>
        <v>20/8/23</v>
      </c>
      <c r="J491" s="105" t="str">
        <f ca="1"/>
        <v>20/8/23</v>
      </c>
    </row>
    <row r="492" spans="6:10" x14ac:dyDescent="0.35">
      <c r="F492" s="106">
        <v>45158.5</v>
      </c>
      <c r="H492" s="105" t="str">
        <f ca="1"/>
        <v>20/8/23 12:00:00.00</v>
      </c>
      <c r="J492" s="105" t="str">
        <f ca="1"/>
        <v>20/8/23 12:00:00.00</v>
      </c>
    </row>
    <row r="493" spans="6:10" x14ac:dyDescent="0.35">
      <c r="F493" s="106">
        <v>45159</v>
      </c>
      <c r="H493" s="105" t="str">
        <f ca="1"/>
        <v>21/8/23</v>
      </c>
      <c r="J493" s="105" t="str">
        <f ca="1"/>
        <v>21/8/23</v>
      </c>
    </row>
    <row r="494" spans="6:10" x14ac:dyDescent="0.35">
      <c r="F494" s="106">
        <v>45159.5</v>
      </c>
      <c r="H494" s="105" t="str">
        <f ca="1"/>
        <v>21/8/23 12:00:00.00</v>
      </c>
      <c r="J494" s="105" t="str">
        <f ca="1"/>
        <v>21/8/23 12:00:00.00</v>
      </c>
    </row>
    <row r="495" spans="6:10" x14ac:dyDescent="0.35">
      <c r="F495" s="106">
        <v>45160</v>
      </c>
      <c r="H495" s="105" t="str">
        <f ca="1"/>
        <v>22/8/23</v>
      </c>
      <c r="J495" s="105" t="str">
        <f ca="1"/>
        <v>22/8/23</v>
      </c>
    </row>
    <row r="496" spans="6:10" x14ac:dyDescent="0.35">
      <c r="F496" s="106">
        <v>45160.5</v>
      </c>
      <c r="H496" s="105" t="str">
        <f ca="1"/>
        <v>22/8/23 12:00:00.00</v>
      </c>
      <c r="J496" s="105" t="str">
        <f ca="1"/>
        <v>22/8/23 12:00:00.00</v>
      </c>
    </row>
    <row r="497" spans="6:10" x14ac:dyDescent="0.35">
      <c r="F497" s="106">
        <v>45161</v>
      </c>
      <c r="H497" s="105" t="str">
        <f ca="1"/>
        <v>23/8/23</v>
      </c>
      <c r="J497" s="105" t="str">
        <f ca="1"/>
        <v>23/8/23</v>
      </c>
    </row>
    <row r="498" spans="6:10" x14ac:dyDescent="0.35">
      <c r="F498" s="106">
        <v>45161.5</v>
      </c>
      <c r="H498" s="105" t="str">
        <f ca="1"/>
        <v>23/8/23 12:00:00.00</v>
      </c>
      <c r="J498" s="105" t="str">
        <f ca="1"/>
        <v>23/8/23 12:00:00.00</v>
      </c>
    </row>
    <row r="499" spans="6:10" x14ac:dyDescent="0.35">
      <c r="F499" s="106">
        <v>45162</v>
      </c>
      <c r="H499" s="105" t="str">
        <f ca="1"/>
        <v>24/8/23</v>
      </c>
      <c r="J499" s="105" t="str">
        <f ca="1"/>
        <v>24/8/23</v>
      </c>
    </row>
    <row r="500" spans="6:10" x14ac:dyDescent="0.35">
      <c r="F500" s="106">
        <v>45162.5</v>
      </c>
      <c r="H500" s="105" t="str">
        <f ca="1"/>
        <v>24/8/23 12:00:00.00</v>
      </c>
      <c r="J500" s="105" t="str">
        <f ca="1"/>
        <v>24/8/23 12:00:00.00</v>
      </c>
    </row>
    <row r="501" spans="6:10" x14ac:dyDescent="0.35">
      <c r="F501" s="106">
        <v>45163</v>
      </c>
      <c r="H501" s="105" t="str">
        <f ca="1"/>
        <v>25/8/23</v>
      </c>
      <c r="J501" s="105" t="str">
        <f ca="1"/>
        <v>25/8/23</v>
      </c>
    </row>
    <row r="502" spans="6:10" x14ac:dyDescent="0.35">
      <c r="F502" s="106">
        <v>45163.5</v>
      </c>
      <c r="H502" s="105" t="str">
        <f ca="1"/>
        <v>25/8/23 12:00:00.00</v>
      </c>
      <c r="J502" s="105" t="str">
        <f ca="1"/>
        <v>25/8/23 12:00:00.00</v>
      </c>
    </row>
    <row r="503" spans="6:10" x14ac:dyDescent="0.35">
      <c r="F503" s="106">
        <v>45164</v>
      </c>
      <c r="H503" s="105" t="str">
        <f ca="1"/>
        <v>26/8/23</v>
      </c>
      <c r="J503" s="105" t="str">
        <f ca="1"/>
        <v>26/8/23</v>
      </c>
    </row>
    <row r="504" spans="6:10" x14ac:dyDescent="0.35">
      <c r="F504" s="106">
        <v>45164.5</v>
      </c>
      <c r="H504" s="105" t="str">
        <f ca="1"/>
        <v>26/8/23 12:00:00.00</v>
      </c>
      <c r="J504" s="105" t="str">
        <f ca="1"/>
        <v>26/8/23 12:00:00.00</v>
      </c>
    </row>
    <row r="505" spans="6:10" x14ac:dyDescent="0.35">
      <c r="F505" s="106">
        <v>45165</v>
      </c>
      <c r="H505" s="105" t="str">
        <f ca="1"/>
        <v>27/8/23</v>
      </c>
      <c r="J505" s="105" t="str">
        <f ca="1"/>
        <v>27/8/23</v>
      </c>
    </row>
    <row r="506" spans="6:10" x14ac:dyDescent="0.35">
      <c r="F506" s="106">
        <v>45165.5</v>
      </c>
      <c r="H506" s="105" t="str">
        <f ca="1"/>
        <v>27/8/23 12:00:00.00</v>
      </c>
      <c r="J506" s="105" t="str">
        <f ca="1"/>
        <v>27/8/23 12:00:00.00</v>
      </c>
    </row>
    <row r="507" spans="6:10" x14ac:dyDescent="0.35">
      <c r="F507" s="106">
        <v>45166</v>
      </c>
      <c r="H507" s="105" t="str">
        <f ca="1"/>
        <v>28/8/23</v>
      </c>
      <c r="J507" s="105" t="str">
        <f ca="1"/>
        <v>28/8/23</v>
      </c>
    </row>
    <row r="508" spans="6:10" x14ac:dyDescent="0.35">
      <c r="F508" s="106">
        <v>45166.5</v>
      </c>
      <c r="H508" s="105" t="str">
        <f ca="1"/>
        <v>28/8/23 12:00:00.00</v>
      </c>
      <c r="J508" s="105" t="str">
        <f ca="1"/>
        <v>28/8/23 12:00:00.00</v>
      </c>
    </row>
    <row r="509" spans="6:10" x14ac:dyDescent="0.35">
      <c r="F509" s="106">
        <v>45167</v>
      </c>
      <c r="H509" s="105" t="str">
        <f ca="1"/>
        <v>29/8/23</v>
      </c>
      <c r="J509" s="105" t="str">
        <f ca="1"/>
        <v>29/8/23</v>
      </c>
    </row>
    <row r="510" spans="6:10" x14ac:dyDescent="0.35">
      <c r="F510" s="106">
        <v>45167.5</v>
      </c>
      <c r="H510" s="105" t="str">
        <f ca="1"/>
        <v>29/8/23 12:00:00.00</v>
      </c>
      <c r="J510" s="105" t="str">
        <f ca="1"/>
        <v>29/8/23 12:00:00.00</v>
      </c>
    </row>
    <row r="511" spans="6:10" x14ac:dyDescent="0.35">
      <c r="F511" s="106">
        <v>45168</v>
      </c>
      <c r="H511" s="105" t="str">
        <f ca="1"/>
        <v>30/8/23</v>
      </c>
      <c r="J511" s="105" t="str">
        <f ca="1"/>
        <v>30/8/23</v>
      </c>
    </row>
    <row r="512" spans="6:10" x14ac:dyDescent="0.35">
      <c r="F512" s="106">
        <v>45168.5</v>
      </c>
      <c r="H512" s="105" t="str">
        <f ca="1"/>
        <v>30/8/23 12:00:00.00</v>
      </c>
      <c r="J512" s="105" t="str">
        <f ca="1"/>
        <v>30/8/23 12:00:00.00</v>
      </c>
    </row>
    <row r="513" spans="6:10" x14ac:dyDescent="0.35">
      <c r="F513" s="106">
        <v>45169</v>
      </c>
      <c r="H513" s="105" t="str">
        <f ca="1"/>
        <v>31/8/23</v>
      </c>
      <c r="J513" s="105" t="str">
        <f ca="1"/>
        <v>31/8/23</v>
      </c>
    </row>
    <row r="514" spans="6:10" x14ac:dyDescent="0.35">
      <c r="F514" s="106">
        <v>45169.5</v>
      </c>
      <c r="H514" s="105" t="str">
        <f ca="1"/>
        <v>31/8/23 12:00:00.00</v>
      </c>
      <c r="J514" s="105" t="str">
        <f ca="1"/>
        <v>31/8/23 12:00:00.00</v>
      </c>
    </row>
    <row r="515" spans="6:10" x14ac:dyDescent="0.35">
      <c r="F515" s="106">
        <v>45170</v>
      </c>
      <c r="H515" s="105" t="str">
        <f ca="1"/>
        <v>1/9/23</v>
      </c>
      <c r="J515" s="105">
        <f ca="1"/>
        <v>44935</v>
      </c>
    </row>
    <row r="516" spans="6:10" x14ac:dyDescent="0.35">
      <c r="F516" s="106">
        <v>45170.5</v>
      </c>
      <c r="H516" s="105" t="str">
        <f ca="1"/>
        <v>1/9/23 12:00:00.00</v>
      </c>
      <c r="J516" s="105">
        <f ca="1"/>
        <v>44935.5</v>
      </c>
    </row>
    <row r="517" spans="6:10" x14ac:dyDescent="0.35">
      <c r="F517" s="106">
        <v>45171</v>
      </c>
      <c r="H517" s="105" t="str">
        <f ca="1"/>
        <v>2/9/23</v>
      </c>
      <c r="J517" s="105">
        <f ca="1"/>
        <v>44966</v>
      </c>
    </row>
    <row r="518" spans="6:10" x14ac:dyDescent="0.35">
      <c r="F518" s="106">
        <v>45171.5</v>
      </c>
      <c r="H518" s="105" t="str">
        <f ca="1"/>
        <v>2/9/23 12:00:00.00</v>
      </c>
      <c r="J518" s="105">
        <f ca="1"/>
        <v>44966.5</v>
      </c>
    </row>
    <row r="519" spans="6:10" x14ac:dyDescent="0.35">
      <c r="F519" s="106">
        <v>45172</v>
      </c>
      <c r="H519" s="105" t="str">
        <f ca="1"/>
        <v>3/9/23</v>
      </c>
      <c r="J519" s="105">
        <f ca="1"/>
        <v>44994</v>
      </c>
    </row>
    <row r="520" spans="6:10" x14ac:dyDescent="0.35">
      <c r="F520" s="106">
        <v>45172.5</v>
      </c>
      <c r="H520" s="105" t="str">
        <f ca="1"/>
        <v>3/9/23 12:00:00.00</v>
      </c>
      <c r="J520" s="105">
        <f ca="1"/>
        <v>44994.5</v>
      </c>
    </row>
    <row r="521" spans="6:10" x14ac:dyDescent="0.35">
      <c r="F521" s="106">
        <v>45173</v>
      </c>
      <c r="H521" s="105" t="str">
        <f ca="1"/>
        <v>4/9/23</v>
      </c>
      <c r="J521" s="105">
        <f ca="1"/>
        <v>45025</v>
      </c>
    </row>
    <row r="522" spans="6:10" x14ac:dyDescent="0.35">
      <c r="F522" s="106">
        <v>45173.5</v>
      </c>
      <c r="H522" s="105" t="str">
        <f ca="1"/>
        <v>4/9/23 12:00:00.00</v>
      </c>
      <c r="J522" s="105">
        <f ca="1"/>
        <v>45025.5</v>
      </c>
    </row>
    <row r="523" spans="6:10" x14ac:dyDescent="0.35">
      <c r="F523" s="106">
        <v>45174</v>
      </c>
      <c r="H523" s="105" t="str">
        <f ca="1"/>
        <v>5/9/23</v>
      </c>
      <c r="J523" s="105">
        <f ca="1"/>
        <v>45055</v>
      </c>
    </row>
    <row r="524" spans="6:10" x14ac:dyDescent="0.35">
      <c r="F524" s="106">
        <v>45174.5</v>
      </c>
      <c r="H524" s="105" t="str">
        <f ca="1"/>
        <v>5/9/23 12:00:00.00</v>
      </c>
      <c r="J524" s="105">
        <f ca="1"/>
        <v>45055.5</v>
      </c>
    </row>
    <row r="525" spans="6:10" x14ac:dyDescent="0.35">
      <c r="F525" s="106">
        <v>45175</v>
      </c>
      <c r="H525" s="105" t="str">
        <f ca="1"/>
        <v>6/9/23</v>
      </c>
      <c r="J525" s="105">
        <f ca="1"/>
        <v>45086</v>
      </c>
    </row>
    <row r="526" spans="6:10" x14ac:dyDescent="0.35">
      <c r="F526" s="106">
        <v>45175.5</v>
      </c>
      <c r="H526" s="105" t="str">
        <f ca="1"/>
        <v>6/9/23 12:00:00.00</v>
      </c>
      <c r="J526" s="105">
        <f ca="1"/>
        <v>45086.5</v>
      </c>
    </row>
    <row r="527" spans="6:10" x14ac:dyDescent="0.35">
      <c r="F527" s="106">
        <v>45176</v>
      </c>
      <c r="H527" s="105" t="str">
        <f ca="1"/>
        <v>7/9/23</v>
      </c>
      <c r="J527" s="105">
        <f ca="1"/>
        <v>45116</v>
      </c>
    </row>
    <row r="528" spans="6:10" x14ac:dyDescent="0.35">
      <c r="F528" s="106">
        <v>45176.5</v>
      </c>
      <c r="H528" s="105" t="str">
        <f ca="1"/>
        <v>7/9/23 12:00:00.00</v>
      </c>
      <c r="J528" s="105">
        <f ca="1"/>
        <v>45116.5</v>
      </c>
    </row>
    <row r="529" spans="6:10" x14ac:dyDescent="0.35">
      <c r="F529" s="106">
        <v>45177</v>
      </c>
      <c r="H529" s="105" t="str">
        <f ca="1"/>
        <v>8/9/23</v>
      </c>
      <c r="J529" s="105">
        <f ca="1"/>
        <v>45147</v>
      </c>
    </row>
    <row r="530" spans="6:10" x14ac:dyDescent="0.35">
      <c r="F530" s="106">
        <v>45177.5</v>
      </c>
      <c r="H530" s="105" t="str">
        <f ca="1"/>
        <v>8/9/23 12:00:00.00</v>
      </c>
      <c r="J530" s="105">
        <f ca="1"/>
        <v>45147.5</v>
      </c>
    </row>
    <row r="531" spans="6:10" x14ac:dyDescent="0.35">
      <c r="F531" s="106">
        <v>45178</v>
      </c>
      <c r="H531" s="105" t="str">
        <f ca="1"/>
        <v>9/9/23</v>
      </c>
      <c r="J531" s="105">
        <f ca="1"/>
        <v>45178</v>
      </c>
    </row>
    <row r="532" spans="6:10" x14ac:dyDescent="0.35">
      <c r="F532" s="106">
        <v>45178.5</v>
      </c>
      <c r="H532" s="105" t="str">
        <f ca="1"/>
        <v>9/9/23 12:00:00.00</v>
      </c>
      <c r="J532" s="105">
        <f ca="1"/>
        <v>45178.5</v>
      </c>
    </row>
    <row r="533" spans="6:10" x14ac:dyDescent="0.35">
      <c r="F533" s="106">
        <v>45179</v>
      </c>
      <c r="H533" s="105" t="str">
        <f ca="1"/>
        <v>10/9/23</v>
      </c>
      <c r="J533" s="105">
        <f ca="1"/>
        <v>45208</v>
      </c>
    </row>
    <row r="534" spans="6:10" x14ac:dyDescent="0.35">
      <c r="F534" s="106">
        <v>45179.5</v>
      </c>
      <c r="H534" s="105" t="str">
        <f ca="1"/>
        <v>10/9/23 12:00:00.00</v>
      </c>
      <c r="J534" s="105">
        <f ca="1"/>
        <v>45208.5</v>
      </c>
    </row>
    <row r="535" spans="6:10" x14ac:dyDescent="0.35">
      <c r="F535" s="106">
        <v>45180</v>
      </c>
      <c r="H535" s="105" t="str">
        <f ca="1"/>
        <v>11/9/23</v>
      </c>
      <c r="J535" s="105">
        <f ca="1"/>
        <v>45239</v>
      </c>
    </row>
    <row r="536" spans="6:10" x14ac:dyDescent="0.35">
      <c r="F536" s="106">
        <v>45180.5</v>
      </c>
      <c r="H536" s="105" t="str">
        <f ca="1"/>
        <v>11/9/23 12:00:00.00</v>
      </c>
      <c r="J536" s="105">
        <f ca="1"/>
        <v>45239.5</v>
      </c>
    </row>
    <row r="537" spans="6:10" x14ac:dyDescent="0.35">
      <c r="F537" s="106">
        <v>45181</v>
      </c>
      <c r="H537" s="105" t="str">
        <f ca="1"/>
        <v>12/9/23</v>
      </c>
      <c r="J537" s="105">
        <f ca="1"/>
        <v>45269</v>
      </c>
    </row>
    <row r="538" spans="6:10" x14ac:dyDescent="0.35">
      <c r="F538" s="106">
        <v>45181.5</v>
      </c>
      <c r="H538" s="105" t="str">
        <f ca="1"/>
        <v>12/9/23 12:00:00.00</v>
      </c>
      <c r="J538" s="105">
        <f ca="1"/>
        <v>45269.5</v>
      </c>
    </row>
    <row r="539" spans="6:10" x14ac:dyDescent="0.35">
      <c r="F539" s="106">
        <v>45182</v>
      </c>
      <c r="H539" s="105" t="str">
        <f ca="1"/>
        <v>13/9/23</v>
      </c>
      <c r="J539" s="105" t="str">
        <f ca="1"/>
        <v>13/9/23</v>
      </c>
    </row>
    <row r="540" spans="6:10" x14ac:dyDescent="0.35">
      <c r="F540" s="106">
        <v>45182.5</v>
      </c>
      <c r="H540" s="105" t="str">
        <f ca="1"/>
        <v>13/9/23 12:00:00.00</v>
      </c>
      <c r="J540" s="105" t="str">
        <f ca="1"/>
        <v>13/9/23 12:00:00.00</v>
      </c>
    </row>
    <row r="541" spans="6:10" x14ac:dyDescent="0.35">
      <c r="F541" s="106">
        <v>45183</v>
      </c>
      <c r="H541" s="105" t="str">
        <f ca="1"/>
        <v>14/9/23</v>
      </c>
      <c r="J541" s="105" t="str">
        <f ca="1"/>
        <v>14/9/23</v>
      </c>
    </row>
    <row r="542" spans="6:10" x14ac:dyDescent="0.35">
      <c r="F542" s="106">
        <v>45183.5</v>
      </c>
      <c r="H542" s="105" t="str">
        <f ca="1"/>
        <v>14/9/23 12:00:00.00</v>
      </c>
      <c r="J542" s="105" t="str">
        <f ca="1"/>
        <v>14/9/23 12:00:00.00</v>
      </c>
    </row>
    <row r="543" spans="6:10" x14ac:dyDescent="0.35">
      <c r="F543" s="106">
        <v>45184</v>
      </c>
      <c r="H543" s="105" t="str">
        <f ca="1"/>
        <v>15/9/23</v>
      </c>
      <c r="J543" s="105" t="str">
        <f ca="1"/>
        <v>15/9/23</v>
      </c>
    </row>
    <row r="544" spans="6:10" x14ac:dyDescent="0.35">
      <c r="F544" s="106">
        <v>45184.5</v>
      </c>
      <c r="H544" s="105" t="str">
        <f ca="1"/>
        <v>15/9/23 12:00:00.00</v>
      </c>
      <c r="J544" s="105" t="str">
        <f ca="1"/>
        <v>15/9/23 12:00:00.00</v>
      </c>
    </row>
    <row r="545" spans="6:10" x14ac:dyDescent="0.35">
      <c r="F545" s="106">
        <v>45185</v>
      </c>
      <c r="H545" s="105" t="str">
        <f ca="1"/>
        <v>16/9/23</v>
      </c>
      <c r="J545" s="105" t="str">
        <f ca="1"/>
        <v>16/9/23</v>
      </c>
    </row>
    <row r="546" spans="6:10" x14ac:dyDescent="0.35">
      <c r="F546" s="106">
        <v>45185.5</v>
      </c>
      <c r="H546" s="105" t="str">
        <f ca="1"/>
        <v>16/9/23 12:00:00.00</v>
      </c>
      <c r="J546" s="105" t="str">
        <f ca="1"/>
        <v>16/9/23 12:00:00.00</v>
      </c>
    </row>
    <row r="547" spans="6:10" x14ac:dyDescent="0.35">
      <c r="F547" s="106">
        <v>45186</v>
      </c>
      <c r="H547" s="105" t="str">
        <f ca="1"/>
        <v>17/9/23</v>
      </c>
      <c r="J547" s="105" t="str">
        <f ca="1"/>
        <v>17/9/23</v>
      </c>
    </row>
    <row r="548" spans="6:10" x14ac:dyDescent="0.35">
      <c r="F548" s="106">
        <v>45186.5</v>
      </c>
      <c r="H548" s="105" t="str">
        <f ca="1"/>
        <v>17/9/23 12:00:00.00</v>
      </c>
      <c r="J548" s="105" t="str">
        <f ca="1"/>
        <v>17/9/23 12:00:00.00</v>
      </c>
    </row>
    <row r="549" spans="6:10" x14ac:dyDescent="0.35">
      <c r="F549" s="106">
        <v>45187</v>
      </c>
      <c r="H549" s="105" t="str">
        <f ca="1"/>
        <v>18/9/23</v>
      </c>
      <c r="J549" s="105" t="str">
        <f ca="1"/>
        <v>18/9/23</v>
      </c>
    </row>
    <row r="550" spans="6:10" x14ac:dyDescent="0.35">
      <c r="F550" s="106">
        <v>45187.5</v>
      </c>
      <c r="H550" s="105" t="str">
        <f ca="1"/>
        <v>18/9/23 12:00:00.00</v>
      </c>
      <c r="J550" s="105" t="str">
        <f ca="1"/>
        <v>18/9/23 12:00:00.00</v>
      </c>
    </row>
    <row r="551" spans="6:10" x14ac:dyDescent="0.35">
      <c r="F551" s="106">
        <v>45188</v>
      </c>
      <c r="H551" s="105" t="str">
        <f ca="1"/>
        <v>19/9/23</v>
      </c>
      <c r="J551" s="105" t="str">
        <f ca="1"/>
        <v>19/9/23</v>
      </c>
    </row>
    <row r="552" spans="6:10" x14ac:dyDescent="0.35">
      <c r="F552" s="106">
        <v>45188.5</v>
      </c>
      <c r="H552" s="105" t="str">
        <f ca="1"/>
        <v>19/9/23 12:00:00.00</v>
      </c>
      <c r="J552" s="105" t="str">
        <f ca="1"/>
        <v>19/9/23 12:00:00.00</v>
      </c>
    </row>
    <row r="553" spans="6:10" x14ac:dyDescent="0.35">
      <c r="F553" s="106">
        <v>45189</v>
      </c>
      <c r="H553" s="105" t="str">
        <f ca="1"/>
        <v>20/9/23</v>
      </c>
      <c r="J553" s="105" t="str">
        <f ca="1"/>
        <v>20/9/23</v>
      </c>
    </row>
    <row r="554" spans="6:10" x14ac:dyDescent="0.35">
      <c r="F554" s="106">
        <v>45189.5</v>
      </c>
      <c r="H554" s="105" t="str">
        <f ca="1"/>
        <v>20/9/23 12:00:00.00</v>
      </c>
      <c r="J554" s="105" t="str">
        <f ca="1"/>
        <v>20/9/23 12:00:00.00</v>
      </c>
    </row>
    <row r="555" spans="6:10" x14ac:dyDescent="0.35">
      <c r="F555" s="106">
        <v>45190</v>
      </c>
      <c r="H555" s="105" t="str">
        <f ca="1"/>
        <v>21/9/23</v>
      </c>
      <c r="J555" s="105" t="str">
        <f ca="1"/>
        <v>21/9/23</v>
      </c>
    </row>
    <row r="556" spans="6:10" x14ac:dyDescent="0.35">
      <c r="F556" s="106">
        <v>45190.5</v>
      </c>
      <c r="H556" s="105" t="str">
        <f ca="1"/>
        <v>21/9/23 12:00:00.00</v>
      </c>
      <c r="J556" s="105" t="str">
        <f ca="1"/>
        <v>21/9/23 12:00:00.00</v>
      </c>
    </row>
    <row r="557" spans="6:10" x14ac:dyDescent="0.35">
      <c r="F557" s="106">
        <v>45191</v>
      </c>
      <c r="H557" s="105" t="str">
        <f ca="1"/>
        <v>22/9/23</v>
      </c>
      <c r="J557" s="105" t="str">
        <f ca="1"/>
        <v>22/9/23</v>
      </c>
    </row>
    <row r="558" spans="6:10" x14ac:dyDescent="0.35">
      <c r="F558" s="106">
        <v>45191.5</v>
      </c>
      <c r="H558" s="105" t="str">
        <f ca="1"/>
        <v>22/9/23 12:00:00.00</v>
      </c>
      <c r="J558" s="105" t="str">
        <f ca="1"/>
        <v>22/9/23 12:00:00.00</v>
      </c>
    </row>
    <row r="559" spans="6:10" x14ac:dyDescent="0.35">
      <c r="F559" s="106">
        <v>45192</v>
      </c>
      <c r="H559" s="105" t="str">
        <f ca="1"/>
        <v>23/9/23</v>
      </c>
      <c r="J559" s="105" t="str">
        <f ca="1"/>
        <v>23/9/23</v>
      </c>
    </row>
    <row r="560" spans="6:10" x14ac:dyDescent="0.35">
      <c r="F560" s="106">
        <v>45192.5</v>
      </c>
      <c r="H560" s="105" t="str">
        <f ca="1"/>
        <v>23/9/23 12:00:00.00</v>
      </c>
      <c r="J560" s="105" t="str">
        <f ca="1"/>
        <v>23/9/23 12:00:00.00</v>
      </c>
    </row>
    <row r="561" spans="6:10" x14ac:dyDescent="0.35">
      <c r="F561" s="106">
        <v>45193</v>
      </c>
      <c r="H561" s="105" t="str">
        <f ca="1"/>
        <v>24/9/23</v>
      </c>
      <c r="J561" s="105" t="str">
        <f ca="1"/>
        <v>24/9/23</v>
      </c>
    </row>
    <row r="562" spans="6:10" x14ac:dyDescent="0.35">
      <c r="F562" s="106">
        <v>45193.5</v>
      </c>
      <c r="H562" s="105" t="str">
        <f ca="1"/>
        <v>24/9/23 12:00:00.00</v>
      </c>
      <c r="J562" s="105" t="str">
        <f ca="1"/>
        <v>24/9/23 12:00:00.00</v>
      </c>
    </row>
    <row r="563" spans="6:10" x14ac:dyDescent="0.35">
      <c r="F563" s="106">
        <v>45194</v>
      </c>
      <c r="H563" s="105" t="str">
        <f ca="1"/>
        <v>25/9/23</v>
      </c>
      <c r="J563" s="105" t="str">
        <f ca="1"/>
        <v>25/9/23</v>
      </c>
    </row>
    <row r="564" spans="6:10" x14ac:dyDescent="0.35">
      <c r="F564" s="106">
        <v>45194.5</v>
      </c>
      <c r="H564" s="105" t="str">
        <f ca="1"/>
        <v>25/9/23 12:00:00.00</v>
      </c>
      <c r="J564" s="105" t="str">
        <f ca="1"/>
        <v>25/9/23 12:00:00.00</v>
      </c>
    </row>
    <row r="565" spans="6:10" x14ac:dyDescent="0.35">
      <c r="F565" s="106">
        <v>45195</v>
      </c>
      <c r="H565" s="105" t="str">
        <f ca="1"/>
        <v>26/9/23</v>
      </c>
      <c r="J565" s="105" t="str">
        <f ca="1"/>
        <v>26/9/23</v>
      </c>
    </row>
    <row r="566" spans="6:10" x14ac:dyDescent="0.35">
      <c r="F566" s="106">
        <v>45195.5</v>
      </c>
      <c r="H566" s="105" t="str">
        <f ca="1"/>
        <v>26/9/23 12:00:00.00</v>
      </c>
      <c r="J566" s="105" t="str">
        <f ca="1"/>
        <v>26/9/23 12:00:00.00</v>
      </c>
    </row>
    <row r="567" spans="6:10" x14ac:dyDescent="0.35">
      <c r="F567" s="106">
        <v>45196</v>
      </c>
      <c r="H567" s="105" t="str">
        <f ca="1"/>
        <v>27/9/23</v>
      </c>
      <c r="J567" s="105" t="str">
        <f ca="1"/>
        <v>27/9/23</v>
      </c>
    </row>
    <row r="568" spans="6:10" x14ac:dyDescent="0.35">
      <c r="F568" s="106">
        <v>45196.5</v>
      </c>
      <c r="H568" s="105" t="str">
        <f ca="1"/>
        <v>27/9/23 12:00:00.00</v>
      </c>
      <c r="J568" s="105" t="str">
        <f ca="1"/>
        <v>27/9/23 12:00:00.00</v>
      </c>
    </row>
    <row r="569" spans="6:10" x14ac:dyDescent="0.35">
      <c r="F569" s="106">
        <v>45197</v>
      </c>
      <c r="H569" s="105" t="str">
        <f ca="1"/>
        <v>28/9/23</v>
      </c>
      <c r="J569" s="105" t="str">
        <f ca="1"/>
        <v>28/9/23</v>
      </c>
    </row>
    <row r="570" spans="6:10" x14ac:dyDescent="0.35">
      <c r="F570" s="106">
        <v>45197.5</v>
      </c>
      <c r="H570" s="105" t="str">
        <f ca="1"/>
        <v>28/9/23 12:00:00.00</v>
      </c>
      <c r="J570" s="105" t="str">
        <f ca="1"/>
        <v>28/9/23 12:00:00.00</v>
      </c>
    </row>
    <row r="571" spans="6:10" x14ac:dyDescent="0.35">
      <c r="F571" s="106">
        <v>45198</v>
      </c>
      <c r="H571" s="105" t="str">
        <f ca="1"/>
        <v>29/9/23</v>
      </c>
      <c r="J571" s="105" t="str">
        <f ca="1"/>
        <v>29/9/23</v>
      </c>
    </row>
    <row r="572" spans="6:10" x14ac:dyDescent="0.35">
      <c r="F572" s="106">
        <v>45198.5</v>
      </c>
      <c r="H572" s="105" t="str">
        <f ca="1"/>
        <v>29/9/23 12:00:00.00</v>
      </c>
      <c r="J572" s="105" t="str">
        <f ca="1"/>
        <v>29/9/23 12:00:00.00</v>
      </c>
    </row>
    <row r="573" spans="6:10" x14ac:dyDescent="0.35">
      <c r="F573" s="106">
        <v>45199</v>
      </c>
      <c r="H573" s="105" t="str">
        <f ca="1"/>
        <v>30/9/23</v>
      </c>
      <c r="J573" s="105" t="str">
        <f ca="1"/>
        <v>30/9/23</v>
      </c>
    </row>
    <row r="574" spans="6:10" x14ac:dyDescent="0.35">
      <c r="F574" s="106">
        <v>45199.5</v>
      </c>
      <c r="H574" s="105" t="str">
        <f ca="1"/>
        <v>30/9/23 12:00:00.00</v>
      </c>
      <c r="J574" s="105" t="str">
        <f ca="1"/>
        <v>30/9/23 12:00:00.00</v>
      </c>
    </row>
    <row r="575" spans="6:10" x14ac:dyDescent="0.35">
      <c r="F575" s="106">
        <v>45200</v>
      </c>
      <c r="H575" s="105" t="str">
        <f ca="1"/>
        <v>1/10/23</v>
      </c>
      <c r="J575" s="105">
        <f ca="1"/>
        <v>44936</v>
      </c>
    </row>
    <row r="576" spans="6:10" x14ac:dyDescent="0.35">
      <c r="F576" s="106">
        <v>45200.5</v>
      </c>
      <c r="H576" s="105" t="str">
        <f ca="1"/>
        <v>1/10/23 12:00:00.00</v>
      </c>
      <c r="J576" s="105">
        <f ca="1"/>
        <v>44936.5</v>
      </c>
    </row>
    <row r="577" spans="6:10" x14ac:dyDescent="0.35">
      <c r="F577" s="106">
        <v>45201</v>
      </c>
      <c r="H577" s="105" t="str">
        <f ca="1"/>
        <v>2/10/23</v>
      </c>
      <c r="J577" s="105">
        <f ca="1"/>
        <v>44967</v>
      </c>
    </row>
    <row r="578" spans="6:10" x14ac:dyDescent="0.35">
      <c r="F578" s="106">
        <v>45201.5</v>
      </c>
      <c r="H578" s="105" t="str">
        <f ca="1"/>
        <v>2/10/23 12:00:00.00</v>
      </c>
      <c r="J578" s="105">
        <f ca="1"/>
        <v>44967.5</v>
      </c>
    </row>
    <row r="579" spans="6:10" x14ac:dyDescent="0.35">
      <c r="F579" s="106">
        <v>45202</v>
      </c>
      <c r="H579" s="105" t="str">
        <f ca="1"/>
        <v>3/10/23</v>
      </c>
      <c r="J579" s="105">
        <f ca="1"/>
        <v>44995</v>
      </c>
    </row>
    <row r="580" spans="6:10" x14ac:dyDescent="0.35">
      <c r="F580" s="106">
        <v>45202.5</v>
      </c>
      <c r="H580" s="105" t="str">
        <f ca="1"/>
        <v>3/10/23 12:00:00.00</v>
      </c>
      <c r="J580" s="105">
        <f ca="1"/>
        <v>44995.5</v>
      </c>
    </row>
    <row r="581" spans="6:10" x14ac:dyDescent="0.35">
      <c r="F581" s="106">
        <v>45203</v>
      </c>
      <c r="H581" s="105" t="str">
        <f ca="1"/>
        <v>4/10/23</v>
      </c>
      <c r="J581" s="105">
        <f ca="1"/>
        <v>45026</v>
      </c>
    </row>
    <row r="582" spans="6:10" x14ac:dyDescent="0.35">
      <c r="F582" s="106">
        <v>45203.5</v>
      </c>
      <c r="H582" s="105" t="str">
        <f ca="1"/>
        <v>4/10/23 12:00:00.00</v>
      </c>
      <c r="J582" s="105">
        <f ca="1"/>
        <v>45026.5</v>
      </c>
    </row>
    <row r="583" spans="6:10" x14ac:dyDescent="0.35">
      <c r="F583" s="106">
        <v>45204</v>
      </c>
      <c r="H583" s="105" t="str">
        <f ca="1"/>
        <v>5/10/23</v>
      </c>
      <c r="J583" s="105">
        <f ca="1"/>
        <v>45056</v>
      </c>
    </row>
    <row r="584" spans="6:10" x14ac:dyDescent="0.35">
      <c r="F584" s="106">
        <v>45204.5</v>
      </c>
      <c r="H584" s="105" t="str">
        <f ca="1"/>
        <v>5/10/23 12:00:00.00</v>
      </c>
      <c r="J584" s="105">
        <f ca="1"/>
        <v>45056.5</v>
      </c>
    </row>
    <row r="585" spans="6:10" x14ac:dyDescent="0.35">
      <c r="F585" s="106">
        <v>45205</v>
      </c>
      <c r="H585" s="105" t="str">
        <f ca="1"/>
        <v>6/10/23</v>
      </c>
      <c r="J585" s="105">
        <f ca="1"/>
        <v>45087</v>
      </c>
    </row>
    <row r="586" spans="6:10" x14ac:dyDescent="0.35">
      <c r="F586" s="106">
        <v>45205.5</v>
      </c>
      <c r="H586" s="105" t="str">
        <f ca="1"/>
        <v>6/10/23 12:00:00.00</v>
      </c>
      <c r="J586" s="105">
        <f ca="1"/>
        <v>45087.5</v>
      </c>
    </row>
    <row r="587" spans="6:10" x14ac:dyDescent="0.35">
      <c r="F587" s="106">
        <v>45206</v>
      </c>
      <c r="H587" s="105" t="str">
        <f ca="1"/>
        <v>7/10/23</v>
      </c>
      <c r="J587" s="105">
        <f ca="1"/>
        <v>45117</v>
      </c>
    </row>
    <row r="588" spans="6:10" x14ac:dyDescent="0.35">
      <c r="F588" s="106">
        <v>45206.5</v>
      </c>
      <c r="H588" s="105" t="str">
        <f ca="1"/>
        <v>7/10/23 12:00:00.00</v>
      </c>
      <c r="J588" s="105">
        <f ca="1"/>
        <v>45117.5</v>
      </c>
    </row>
    <row r="589" spans="6:10" x14ac:dyDescent="0.35">
      <c r="F589" s="106">
        <v>45207</v>
      </c>
      <c r="H589" s="105" t="str">
        <f ca="1"/>
        <v>8/10/23</v>
      </c>
      <c r="J589" s="105">
        <f ca="1"/>
        <v>45148</v>
      </c>
    </row>
    <row r="590" spans="6:10" x14ac:dyDescent="0.35">
      <c r="F590" s="106">
        <v>45207.5</v>
      </c>
      <c r="H590" s="105" t="str">
        <f ca="1"/>
        <v>8/10/23 12:00:00.00</v>
      </c>
      <c r="J590" s="105">
        <f ca="1"/>
        <v>45148.5</v>
      </c>
    </row>
    <row r="591" spans="6:10" x14ac:dyDescent="0.35">
      <c r="F591" s="106">
        <v>45208</v>
      </c>
      <c r="H591" s="105" t="str">
        <f ca="1"/>
        <v>9/10/23</v>
      </c>
      <c r="J591" s="105">
        <f ca="1"/>
        <v>45179</v>
      </c>
    </row>
    <row r="592" spans="6:10" x14ac:dyDescent="0.35">
      <c r="F592" s="106">
        <v>45208.5</v>
      </c>
      <c r="H592" s="105" t="str">
        <f ca="1"/>
        <v>9/10/23 12:00:00.00</v>
      </c>
      <c r="J592" s="105">
        <f ca="1"/>
        <v>45179.5</v>
      </c>
    </row>
    <row r="593" spans="6:10" x14ac:dyDescent="0.35">
      <c r="F593" s="106">
        <v>45209</v>
      </c>
      <c r="H593" s="105" t="str">
        <f ca="1"/>
        <v>10/10/23</v>
      </c>
      <c r="J593" s="105">
        <f ca="1"/>
        <v>45209</v>
      </c>
    </row>
    <row r="594" spans="6:10" x14ac:dyDescent="0.35">
      <c r="F594" s="106">
        <v>45209.5</v>
      </c>
      <c r="H594" s="105" t="str">
        <f ca="1"/>
        <v>10/10/23 12:00:00.00</v>
      </c>
      <c r="J594" s="105">
        <f ca="1"/>
        <v>45209.5</v>
      </c>
    </row>
    <row r="595" spans="6:10" x14ac:dyDescent="0.35">
      <c r="F595" s="106">
        <v>45210</v>
      </c>
      <c r="H595" s="105" t="str">
        <f ca="1"/>
        <v>11/10/23</v>
      </c>
      <c r="J595" s="105">
        <f ca="1"/>
        <v>45240</v>
      </c>
    </row>
    <row r="596" spans="6:10" x14ac:dyDescent="0.35">
      <c r="F596" s="106">
        <v>45210.5</v>
      </c>
      <c r="H596" s="105" t="str">
        <f ca="1"/>
        <v>11/10/23 12:00:00.00</v>
      </c>
      <c r="J596" s="105">
        <f ca="1"/>
        <v>45240.5</v>
      </c>
    </row>
    <row r="597" spans="6:10" x14ac:dyDescent="0.35">
      <c r="F597" s="106">
        <v>45211</v>
      </c>
      <c r="H597" s="105" t="str">
        <f ca="1"/>
        <v>12/10/23</v>
      </c>
      <c r="J597" s="105">
        <f ca="1"/>
        <v>45270</v>
      </c>
    </row>
    <row r="598" spans="6:10" x14ac:dyDescent="0.35">
      <c r="F598" s="106">
        <v>45211.5</v>
      </c>
      <c r="H598" s="105" t="str">
        <f ca="1"/>
        <v>12/10/23 12:00:00.00</v>
      </c>
      <c r="J598" s="105">
        <f ca="1"/>
        <v>45270.5</v>
      </c>
    </row>
    <row r="599" spans="6:10" x14ac:dyDescent="0.35">
      <c r="F599" s="106">
        <v>45212</v>
      </c>
      <c r="H599" s="105" t="str">
        <f ca="1"/>
        <v>13/10/23</v>
      </c>
      <c r="J599" s="105" t="str">
        <f ca="1"/>
        <v>13/10/23</v>
      </c>
    </row>
    <row r="600" spans="6:10" x14ac:dyDescent="0.35">
      <c r="F600" s="106">
        <v>45212.5</v>
      </c>
      <c r="H600" s="105" t="str">
        <f ca="1"/>
        <v>13/10/23 12:00:00.00</v>
      </c>
      <c r="J600" s="105" t="str">
        <f ca="1"/>
        <v>13/10/23 12:00:00.00</v>
      </c>
    </row>
    <row r="601" spans="6:10" x14ac:dyDescent="0.35">
      <c r="F601" s="106">
        <v>45213</v>
      </c>
      <c r="H601" s="105" t="str">
        <f ca="1"/>
        <v>14/10/23</v>
      </c>
      <c r="J601" s="105" t="str">
        <f ca="1"/>
        <v>14/10/23</v>
      </c>
    </row>
    <row r="602" spans="6:10" x14ac:dyDescent="0.35">
      <c r="F602" s="106">
        <v>45213.5</v>
      </c>
      <c r="H602" s="105" t="str">
        <f ca="1"/>
        <v>14/10/23 12:00:00.00</v>
      </c>
      <c r="J602" s="105" t="str">
        <f ca="1"/>
        <v>14/10/23 12:00:00.00</v>
      </c>
    </row>
    <row r="603" spans="6:10" x14ac:dyDescent="0.35">
      <c r="F603" s="106">
        <v>45214</v>
      </c>
      <c r="H603" s="105" t="str">
        <f ca="1"/>
        <v>15/10/23</v>
      </c>
      <c r="J603" s="105" t="str">
        <f ca="1"/>
        <v>15/10/23</v>
      </c>
    </row>
    <row r="604" spans="6:10" x14ac:dyDescent="0.35">
      <c r="F604" s="106">
        <v>45214.5</v>
      </c>
      <c r="H604" s="105" t="str">
        <f ca="1"/>
        <v>15/10/23 12:00:00.00</v>
      </c>
      <c r="J604" s="105" t="str">
        <f ca="1"/>
        <v>15/10/23 12:00:00.00</v>
      </c>
    </row>
    <row r="605" spans="6:10" x14ac:dyDescent="0.35">
      <c r="F605" s="106">
        <v>45215</v>
      </c>
      <c r="H605" s="105" t="str">
        <f ca="1"/>
        <v>16/10/23</v>
      </c>
      <c r="J605" s="105" t="str">
        <f ca="1"/>
        <v>16/10/23</v>
      </c>
    </row>
    <row r="606" spans="6:10" x14ac:dyDescent="0.35">
      <c r="F606" s="106">
        <v>45215.5</v>
      </c>
      <c r="H606" s="105" t="str">
        <f ca="1"/>
        <v>16/10/23 12:00:00.00</v>
      </c>
      <c r="J606" s="105" t="str">
        <f ca="1"/>
        <v>16/10/23 12:00:00.00</v>
      </c>
    </row>
    <row r="607" spans="6:10" x14ac:dyDescent="0.35">
      <c r="F607" s="106">
        <v>45216</v>
      </c>
      <c r="H607" s="105" t="str">
        <f ca="1"/>
        <v>17/10/23</v>
      </c>
      <c r="J607" s="105" t="str">
        <f ca="1"/>
        <v>17/10/23</v>
      </c>
    </row>
    <row r="608" spans="6:10" x14ac:dyDescent="0.35">
      <c r="F608" s="106">
        <v>45216.5</v>
      </c>
      <c r="H608" s="105" t="str">
        <f ca="1"/>
        <v>17/10/23 12:00:00.00</v>
      </c>
      <c r="J608" s="105" t="str">
        <f ca="1"/>
        <v>17/10/23 12:00:00.00</v>
      </c>
    </row>
    <row r="609" spans="6:10" x14ac:dyDescent="0.35">
      <c r="F609" s="106">
        <v>45217</v>
      </c>
      <c r="H609" s="105" t="str">
        <f ca="1"/>
        <v>18/10/23</v>
      </c>
      <c r="J609" s="105" t="str">
        <f ca="1"/>
        <v>18/10/23</v>
      </c>
    </row>
    <row r="610" spans="6:10" x14ac:dyDescent="0.35">
      <c r="F610" s="106">
        <v>45217.5</v>
      </c>
      <c r="H610" s="105" t="str">
        <f ca="1"/>
        <v>18/10/23 12:00:00.00</v>
      </c>
      <c r="J610" s="105" t="str">
        <f ca="1"/>
        <v>18/10/23 12:00:00.00</v>
      </c>
    </row>
    <row r="611" spans="6:10" x14ac:dyDescent="0.35">
      <c r="F611" s="106">
        <v>45218</v>
      </c>
      <c r="H611" s="105" t="str">
        <f ca="1"/>
        <v>19/10/23</v>
      </c>
      <c r="J611" s="105" t="str">
        <f ca="1"/>
        <v>19/10/23</v>
      </c>
    </row>
    <row r="612" spans="6:10" x14ac:dyDescent="0.35">
      <c r="F612" s="106">
        <v>45218.5</v>
      </c>
      <c r="H612" s="105" t="str">
        <f ca="1"/>
        <v>19/10/23 12:00:00.00</v>
      </c>
      <c r="J612" s="105" t="str">
        <f ca="1"/>
        <v>19/10/23 12:00:00.00</v>
      </c>
    </row>
    <row r="613" spans="6:10" x14ac:dyDescent="0.35">
      <c r="F613" s="106">
        <v>45219</v>
      </c>
      <c r="H613" s="105" t="str">
        <f ca="1"/>
        <v>20/10/23</v>
      </c>
      <c r="J613" s="105" t="str">
        <f ca="1"/>
        <v>20/10/23</v>
      </c>
    </row>
    <row r="614" spans="6:10" x14ac:dyDescent="0.35">
      <c r="F614" s="106">
        <v>45219.5</v>
      </c>
      <c r="H614" s="105" t="str">
        <f ca="1"/>
        <v>20/10/23 12:00:00.00</v>
      </c>
      <c r="J614" s="105" t="str">
        <f ca="1"/>
        <v>20/10/23 12:00:00.00</v>
      </c>
    </row>
    <row r="615" spans="6:10" x14ac:dyDescent="0.35">
      <c r="F615" s="106">
        <v>45220</v>
      </c>
      <c r="H615" s="105" t="str">
        <f ca="1"/>
        <v>21/10/23</v>
      </c>
      <c r="J615" s="105" t="str">
        <f ca="1"/>
        <v>21/10/23</v>
      </c>
    </row>
    <row r="616" spans="6:10" x14ac:dyDescent="0.35">
      <c r="F616" s="106">
        <v>45220.5</v>
      </c>
      <c r="H616" s="105" t="str">
        <f ca="1"/>
        <v>21/10/23 12:00:00.00</v>
      </c>
      <c r="J616" s="105" t="str">
        <f ca="1"/>
        <v>21/10/23 12:00:00.00</v>
      </c>
    </row>
    <row r="617" spans="6:10" x14ac:dyDescent="0.35">
      <c r="F617" s="106">
        <v>45221</v>
      </c>
      <c r="H617" s="105" t="str">
        <f ca="1"/>
        <v>22/10/23</v>
      </c>
      <c r="J617" s="105" t="str">
        <f ca="1"/>
        <v>22/10/23</v>
      </c>
    </row>
    <row r="618" spans="6:10" x14ac:dyDescent="0.35">
      <c r="F618" s="106">
        <v>45221.5</v>
      </c>
      <c r="H618" s="105" t="str">
        <f ca="1"/>
        <v>22/10/23 12:00:00.00</v>
      </c>
      <c r="J618" s="105" t="str">
        <f ca="1"/>
        <v>22/10/23 12:00:00.00</v>
      </c>
    </row>
    <row r="619" spans="6:10" x14ac:dyDescent="0.35">
      <c r="F619" s="106">
        <v>45222</v>
      </c>
      <c r="H619" s="105" t="str">
        <f ca="1"/>
        <v>23/10/23</v>
      </c>
      <c r="J619" s="105" t="str">
        <f ca="1"/>
        <v>23/10/23</v>
      </c>
    </row>
    <row r="620" spans="6:10" x14ac:dyDescent="0.35">
      <c r="F620" s="106">
        <v>45222.5</v>
      </c>
      <c r="H620" s="105" t="str">
        <f ca="1"/>
        <v>23/10/23 12:00:00.00</v>
      </c>
      <c r="J620" s="105" t="str">
        <f ca="1"/>
        <v>23/10/23 12:00:00.00</v>
      </c>
    </row>
    <row r="621" spans="6:10" x14ac:dyDescent="0.35">
      <c r="F621" s="106">
        <v>45223</v>
      </c>
      <c r="H621" s="105" t="str">
        <f ca="1"/>
        <v>24/10/23</v>
      </c>
      <c r="J621" s="105" t="str">
        <f ca="1"/>
        <v>24/10/23</v>
      </c>
    </row>
    <row r="622" spans="6:10" x14ac:dyDescent="0.35">
      <c r="F622" s="106">
        <v>45223.5</v>
      </c>
      <c r="H622" s="105" t="str">
        <f ca="1"/>
        <v>24/10/23 12:00:00.00</v>
      </c>
      <c r="J622" s="105" t="str">
        <f ca="1"/>
        <v>24/10/23 12:00:00.00</v>
      </c>
    </row>
    <row r="623" spans="6:10" x14ac:dyDescent="0.35">
      <c r="F623" s="106">
        <v>45224</v>
      </c>
      <c r="H623" s="105" t="str">
        <f ca="1"/>
        <v>25/10/23</v>
      </c>
      <c r="J623" s="105" t="str">
        <f ca="1"/>
        <v>25/10/23</v>
      </c>
    </row>
    <row r="624" spans="6:10" x14ac:dyDescent="0.35">
      <c r="F624" s="106">
        <v>45224.5</v>
      </c>
      <c r="H624" s="105" t="str">
        <f ca="1"/>
        <v>25/10/23 12:00:00.00</v>
      </c>
      <c r="J624" s="105" t="str">
        <f ca="1"/>
        <v>25/10/23 12:00:00.00</v>
      </c>
    </row>
    <row r="625" spans="6:10" x14ac:dyDescent="0.35">
      <c r="F625" s="106">
        <v>45225</v>
      </c>
      <c r="H625" s="105" t="str">
        <f ca="1"/>
        <v>26/10/23</v>
      </c>
      <c r="J625" s="105" t="str">
        <f ca="1"/>
        <v>26/10/23</v>
      </c>
    </row>
    <row r="626" spans="6:10" x14ac:dyDescent="0.35">
      <c r="F626" s="106">
        <v>45225.5</v>
      </c>
      <c r="H626" s="105" t="str">
        <f ca="1"/>
        <v>26/10/23 12:00:00.00</v>
      </c>
      <c r="J626" s="105" t="str">
        <f ca="1"/>
        <v>26/10/23 12:00:00.00</v>
      </c>
    </row>
    <row r="627" spans="6:10" x14ac:dyDescent="0.35">
      <c r="F627" s="106">
        <v>45226</v>
      </c>
      <c r="H627" s="105" t="str">
        <f ca="1"/>
        <v>27/10/23</v>
      </c>
      <c r="J627" s="105" t="str">
        <f ca="1"/>
        <v>27/10/23</v>
      </c>
    </row>
    <row r="628" spans="6:10" x14ac:dyDescent="0.35">
      <c r="F628" s="106">
        <v>45226.5</v>
      </c>
      <c r="H628" s="105" t="str">
        <f ca="1"/>
        <v>27/10/23 12:00:00.00</v>
      </c>
      <c r="J628" s="105" t="str">
        <f ca="1"/>
        <v>27/10/23 12:00:00.00</v>
      </c>
    </row>
    <row r="629" spans="6:10" x14ac:dyDescent="0.35">
      <c r="F629" s="106">
        <v>45227</v>
      </c>
      <c r="H629" s="105" t="str">
        <f ca="1"/>
        <v>28/10/23</v>
      </c>
      <c r="J629" s="105" t="str">
        <f ca="1"/>
        <v>28/10/23</v>
      </c>
    </row>
    <row r="630" spans="6:10" x14ac:dyDescent="0.35">
      <c r="F630" s="106">
        <v>45227.5</v>
      </c>
      <c r="H630" s="105" t="str">
        <f ca="1"/>
        <v>28/10/23 12:00:00.00</v>
      </c>
      <c r="J630" s="105" t="str">
        <f ca="1"/>
        <v>28/10/23 12:00:00.00</v>
      </c>
    </row>
    <row r="631" spans="6:10" x14ac:dyDescent="0.35">
      <c r="F631" s="106">
        <v>45228</v>
      </c>
      <c r="H631" s="105" t="str">
        <f ca="1"/>
        <v>29/10/23</v>
      </c>
      <c r="J631" s="105" t="str">
        <f ca="1"/>
        <v>29/10/23</v>
      </c>
    </row>
    <row r="632" spans="6:10" x14ac:dyDescent="0.35">
      <c r="F632" s="106">
        <v>45228.5</v>
      </c>
      <c r="H632" s="105" t="str">
        <f ca="1"/>
        <v>29/10/23 12:00:00.00</v>
      </c>
      <c r="J632" s="105" t="str">
        <f ca="1"/>
        <v>29/10/23 12:00:00.00</v>
      </c>
    </row>
    <row r="633" spans="6:10" x14ac:dyDescent="0.35">
      <c r="F633" s="106">
        <v>45229</v>
      </c>
      <c r="H633" s="105" t="str">
        <f ca="1"/>
        <v>30/10/23</v>
      </c>
      <c r="J633" s="105" t="str">
        <f ca="1"/>
        <v>30/10/23</v>
      </c>
    </row>
    <row r="634" spans="6:10" x14ac:dyDescent="0.35">
      <c r="F634" s="106">
        <v>45229.5</v>
      </c>
      <c r="H634" s="105" t="str">
        <f ca="1"/>
        <v>30/10/23 12:00:00.00</v>
      </c>
      <c r="J634" s="105" t="str">
        <f ca="1"/>
        <v>30/10/23 12:00:00.00</v>
      </c>
    </row>
    <row r="635" spans="6:10" x14ac:dyDescent="0.35">
      <c r="F635" s="106">
        <v>45230</v>
      </c>
      <c r="H635" s="105" t="str">
        <f ca="1"/>
        <v>31/10/23</v>
      </c>
      <c r="J635" s="105" t="str">
        <f ca="1"/>
        <v>31/10/23</v>
      </c>
    </row>
    <row r="636" spans="6:10" x14ac:dyDescent="0.35">
      <c r="F636" s="106">
        <v>45230.5</v>
      </c>
      <c r="H636" s="105" t="str">
        <f ca="1"/>
        <v>31/10/23 12:00:00.00</v>
      </c>
      <c r="J636" s="105" t="str">
        <f ca="1"/>
        <v>31/10/23 12:00:00.00</v>
      </c>
    </row>
    <row r="637" spans="6:10" x14ac:dyDescent="0.35">
      <c r="F637" s="106">
        <v>45231</v>
      </c>
      <c r="H637" s="105" t="str">
        <f ca="1"/>
        <v>1/11/23</v>
      </c>
      <c r="J637" s="105">
        <f ca="1"/>
        <v>44937</v>
      </c>
    </row>
    <row r="638" spans="6:10" x14ac:dyDescent="0.35">
      <c r="F638" s="106">
        <v>45231.5</v>
      </c>
      <c r="H638" s="105" t="str">
        <f ca="1"/>
        <v>1/11/23 12:00:00.00</v>
      </c>
      <c r="J638" s="105">
        <f ca="1"/>
        <v>44937.5</v>
      </c>
    </row>
    <row r="639" spans="6:10" x14ac:dyDescent="0.35">
      <c r="F639" s="106">
        <v>45232</v>
      </c>
      <c r="H639" s="105" t="str">
        <f ca="1"/>
        <v>2/11/23</v>
      </c>
      <c r="J639" s="105">
        <f ca="1"/>
        <v>44968</v>
      </c>
    </row>
    <row r="640" spans="6:10" x14ac:dyDescent="0.35">
      <c r="F640" s="106">
        <v>45232.5</v>
      </c>
      <c r="H640" s="105" t="str">
        <f ca="1"/>
        <v>2/11/23 12:00:00.00</v>
      </c>
      <c r="J640" s="105">
        <f ca="1"/>
        <v>44968.5</v>
      </c>
    </row>
    <row r="641" spans="6:10" x14ac:dyDescent="0.35">
      <c r="F641" s="106">
        <v>45233</v>
      </c>
      <c r="H641" s="105" t="str">
        <f ca="1"/>
        <v>3/11/23</v>
      </c>
      <c r="J641" s="105">
        <f ca="1"/>
        <v>44996</v>
      </c>
    </row>
    <row r="642" spans="6:10" x14ac:dyDescent="0.35">
      <c r="F642" s="106">
        <v>45233.5</v>
      </c>
      <c r="H642" s="105" t="str">
        <f ca="1"/>
        <v>3/11/23 12:00:00.00</v>
      </c>
      <c r="J642" s="105">
        <f ca="1"/>
        <v>44996.5</v>
      </c>
    </row>
    <row r="643" spans="6:10" x14ac:dyDescent="0.35">
      <c r="F643" s="106">
        <v>45234</v>
      </c>
      <c r="H643" s="105" t="str">
        <f ca="1"/>
        <v>4/11/23</v>
      </c>
      <c r="J643" s="105">
        <f ca="1"/>
        <v>45027</v>
      </c>
    </row>
    <row r="644" spans="6:10" x14ac:dyDescent="0.35">
      <c r="F644" s="106">
        <v>45234.5</v>
      </c>
      <c r="H644" s="105" t="str">
        <f ca="1"/>
        <v>4/11/23 12:00:00.00</v>
      </c>
      <c r="J644" s="105">
        <f ca="1"/>
        <v>45027.5</v>
      </c>
    </row>
    <row r="645" spans="6:10" x14ac:dyDescent="0.35">
      <c r="F645" s="106">
        <v>45235</v>
      </c>
      <c r="H645" s="105" t="str">
        <f ca="1"/>
        <v>5/11/23</v>
      </c>
      <c r="J645" s="105">
        <f ca="1"/>
        <v>45057</v>
      </c>
    </row>
    <row r="646" spans="6:10" x14ac:dyDescent="0.35">
      <c r="F646" s="106">
        <v>45235.5</v>
      </c>
      <c r="H646" s="105" t="str">
        <f ca="1"/>
        <v>5/11/23 12:00:00.00</v>
      </c>
      <c r="J646" s="105">
        <f ca="1"/>
        <v>45057.5</v>
      </c>
    </row>
    <row r="647" spans="6:10" x14ac:dyDescent="0.35">
      <c r="F647" s="106">
        <v>45236</v>
      </c>
      <c r="H647" s="105" t="str">
        <f ca="1"/>
        <v>6/11/23</v>
      </c>
      <c r="J647" s="105">
        <f ca="1"/>
        <v>45088</v>
      </c>
    </row>
    <row r="648" spans="6:10" x14ac:dyDescent="0.35">
      <c r="F648" s="106">
        <v>45236.5</v>
      </c>
      <c r="H648" s="105" t="str">
        <f ca="1"/>
        <v>6/11/23 12:00:00.00</v>
      </c>
      <c r="J648" s="105">
        <f ca="1"/>
        <v>45088.5</v>
      </c>
    </row>
    <row r="649" spans="6:10" x14ac:dyDescent="0.35">
      <c r="F649" s="106">
        <v>45237</v>
      </c>
      <c r="H649" s="105" t="str">
        <f ca="1"/>
        <v>7/11/23</v>
      </c>
      <c r="J649" s="105">
        <f ca="1"/>
        <v>45118</v>
      </c>
    </row>
    <row r="650" spans="6:10" x14ac:dyDescent="0.35">
      <c r="F650" s="106">
        <v>45237.5</v>
      </c>
      <c r="H650" s="105" t="str">
        <f ca="1"/>
        <v>7/11/23 12:00:00.00</v>
      </c>
      <c r="J650" s="105">
        <f ca="1"/>
        <v>45118.5</v>
      </c>
    </row>
    <row r="651" spans="6:10" x14ac:dyDescent="0.35">
      <c r="F651" s="106">
        <v>45238</v>
      </c>
      <c r="H651" s="105" t="str">
        <f ca="1"/>
        <v>8/11/23</v>
      </c>
      <c r="J651" s="105">
        <f ca="1"/>
        <v>45149</v>
      </c>
    </row>
    <row r="652" spans="6:10" x14ac:dyDescent="0.35">
      <c r="F652" s="106">
        <v>45238.5</v>
      </c>
      <c r="H652" s="105" t="str">
        <f ca="1"/>
        <v>8/11/23 12:00:00.00</v>
      </c>
      <c r="J652" s="105">
        <f ca="1"/>
        <v>45149.5</v>
      </c>
    </row>
    <row r="653" spans="6:10" x14ac:dyDescent="0.35">
      <c r="F653" s="106">
        <v>45239</v>
      </c>
      <c r="H653" s="105" t="str">
        <f ca="1"/>
        <v>9/11/23</v>
      </c>
      <c r="J653" s="105">
        <f ca="1"/>
        <v>45180</v>
      </c>
    </row>
    <row r="654" spans="6:10" x14ac:dyDescent="0.35">
      <c r="F654" s="106">
        <v>45239.5</v>
      </c>
      <c r="H654" s="105" t="str">
        <f ca="1"/>
        <v>9/11/23 12:00:00.00</v>
      </c>
      <c r="J654" s="105">
        <f ca="1"/>
        <v>45180.5</v>
      </c>
    </row>
    <row r="655" spans="6:10" x14ac:dyDescent="0.35">
      <c r="F655" s="106">
        <v>45240</v>
      </c>
      <c r="H655" s="105" t="str">
        <f ca="1"/>
        <v>10/11/23</v>
      </c>
      <c r="J655" s="105">
        <f ca="1"/>
        <v>45210</v>
      </c>
    </row>
    <row r="656" spans="6:10" x14ac:dyDescent="0.35">
      <c r="F656" s="106">
        <v>45240.5</v>
      </c>
      <c r="H656" s="105" t="str">
        <f ca="1"/>
        <v>10/11/23 12:00:00.00</v>
      </c>
      <c r="J656" s="105">
        <f ca="1"/>
        <v>45210.5</v>
      </c>
    </row>
    <row r="657" spans="6:10" x14ac:dyDescent="0.35">
      <c r="F657" s="106">
        <v>45241</v>
      </c>
      <c r="H657" s="105" t="str">
        <f ca="1"/>
        <v>11/11/23</v>
      </c>
      <c r="J657" s="105">
        <f ca="1"/>
        <v>45241</v>
      </c>
    </row>
    <row r="658" spans="6:10" x14ac:dyDescent="0.35">
      <c r="F658" s="106">
        <v>45241.5</v>
      </c>
      <c r="H658" s="105" t="str">
        <f ca="1"/>
        <v>11/11/23 12:00:00.00</v>
      </c>
      <c r="J658" s="105">
        <f ca="1"/>
        <v>45241.5</v>
      </c>
    </row>
    <row r="659" spans="6:10" x14ac:dyDescent="0.35">
      <c r="F659" s="106">
        <v>45242</v>
      </c>
      <c r="H659" s="105" t="str">
        <f ca="1"/>
        <v>12/11/23</v>
      </c>
      <c r="J659" s="105">
        <f ca="1"/>
        <v>45271</v>
      </c>
    </row>
    <row r="660" spans="6:10" x14ac:dyDescent="0.35">
      <c r="F660" s="106">
        <v>45242.5</v>
      </c>
      <c r="H660" s="105" t="str">
        <f ca="1"/>
        <v>12/11/23 12:00:00.00</v>
      </c>
      <c r="J660" s="105">
        <f ca="1"/>
        <v>45271.5</v>
      </c>
    </row>
    <row r="661" spans="6:10" x14ac:dyDescent="0.35">
      <c r="F661" s="106">
        <v>45243</v>
      </c>
      <c r="H661" s="105" t="str">
        <f ca="1"/>
        <v>13/11/23</v>
      </c>
      <c r="J661" s="105" t="str">
        <f ca="1"/>
        <v>13/11/23</v>
      </c>
    </row>
    <row r="662" spans="6:10" x14ac:dyDescent="0.35">
      <c r="F662" s="106">
        <v>45243.5</v>
      </c>
      <c r="H662" s="105" t="str">
        <f ca="1"/>
        <v>13/11/23 12:00:00.00</v>
      </c>
      <c r="J662" s="105" t="str">
        <f ca="1"/>
        <v>13/11/23 12:00:00.00</v>
      </c>
    </row>
    <row r="663" spans="6:10" x14ac:dyDescent="0.35">
      <c r="F663" s="106">
        <v>45244</v>
      </c>
      <c r="H663" s="105" t="str">
        <f ca="1"/>
        <v>14/11/23</v>
      </c>
      <c r="J663" s="105" t="str">
        <f ca="1"/>
        <v>14/11/23</v>
      </c>
    </row>
    <row r="664" spans="6:10" x14ac:dyDescent="0.35">
      <c r="F664" s="106">
        <v>45244.5</v>
      </c>
      <c r="H664" s="105" t="str">
        <f ca="1"/>
        <v>14/11/23 12:00:00.00</v>
      </c>
      <c r="J664" s="105" t="str">
        <f ca="1"/>
        <v>14/11/23 12:00:00.00</v>
      </c>
    </row>
    <row r="665" spans="6:10" x14ac:dyDescent="0.35">
      <c r="F665" s="106">
        <v>45245</v>
      </c>
      <c r="H665" s="105" t="str">
        <f ca="1"/>
        <v>15/11/23</v>
      </c>
      <c r="J665" s="105" t="str">
        <f ca="1"/>
        <v>15/11/23</v>
      </c>
    </row>
    <row r="666" spans="6:10" x14ac:dyDescent="0.35">
      <c r="F666" s="106">
        <v>45245.5</v>
      </c>
      <c r="H666" s="105" t="str">
        <f ca="1"/>
        <v>15/11/23 12:00:00.00</v>
      </c>
      <c r="J666" s="105" t="str">
        <f ca="1"/>
        <v>15/11/23 12:00:00.00</v>
      </c>
    </row>
    <row r="667" spans="6:10" x14ac:dyDescent="0.35">
      <c r="F667" s="106">
        <v>45246</v>
      </c>
      <c r="H667" s="105" t="str">
        <f ca="1"/>
        <v>16/11/23</v>
      </c>
      <c r="J667" s="105" t="str">
        <f ca="1"/>
        <v>16/11/23</v>
      </c>
    </row>
    <row r="668" spans="6:10" x14ac:dyDescent="0.35">
      <c r="F668" s="106">
        <v>45246.5</v>
      </c>
      <c r="H668" s="105" t="str">
        <f ca="1"/>
        <v>16/11/23 12:00:00.00</v>
      </c>
      <c r="J668" s="105" t="str">
        <f ca="1"/>
        <v>16/11/23 12:00:00.00</v>
      </c>
    </row>
    <row r="669" spans="6:10" x14ac:dyDescent="0.35">
      <c r="F669" s="106">
        <v>45247</v>
      </c>
      <c r="H669" s="105" t="str">
        <f ca="1"/>
        <v>17/11/23</v>
      </c>
      <c r="J669" s="105" t="str">
        <f ca="1"/>
        <v>17/11/23</v>
      </c>
    </row>
    <row r="670" spans="6:10" x14ac:dyDescent="0.35">
      <c r="F670" s="106">
        <v>45247.5</v>
      </c>
      <c r="H670" s="105" t="str">
        <f ca="1"/>
        <v>17/11/23 12:00:00.00</v>
      </c>
      <c r="J670" s="105" t="str">
        <f ca="1"/>
        <v>17/11/23 12:00:00.00</v>
      </c>
    </row>
    <row r="671" spans="6:10" x14ac:dyDescent="0.35">
      <c r="F671" s="106">
        <v>45248</v>
      </c>
      <c r="H671" s="105" t="str">
        <f ca="1"/>
        <v>18/11/23</v>
      </c>
      <c r="J671" s="105" t="str">
        <f ca="1"/>
        <v>18/11/23</v>
      </c>
    </row>
    <row r="672" spans="6:10" x14ac:dyDescent="0.35">
      <c r="F672" s="106">
        <v>45248.5</v>
      </c>
      <c r="H672" s="105" t="str">
        <f ca="1"/>
        <v>18/11/23 12:00:00.00</v>
      </c>
      <c r="J672" s="105" t="str">
        <f ca="1"/>
        <v>18/11/23 12:00:00.00</v>
      </c>
    </row>
    <row r="673" spans="6:10" x14ac:dyDescent="0.35">
      <c r="F673" s="106">
        <v>45249</v>
      </c>
      <c r="H673" s="105" t="str">
        <f ca="1"/>
        <v>19/11/23</v>
      </c>
      <c r="J673" s="105" t="str">
        <f ca="1"/>
        <v>19/11/23</v>
      </c>
    </row>
    <row r="674" spans="6:10" x14ac:dyDescent="0.35">
      <c r="F674" s="106">
        <v>45249.5</v>
      </c>
      <c r="H674" s="105" t="str">
        <f ca="1"/>
        <v>19/11/23 12:00:00.00</v>
      </c>
      <c r="J674" s="105" t="str">
        <f ca="1"/>
        <v>19/11/23 12:00:00.00</v>
      </c>
    </row>
    <row r="675" spans="6:10" x14ac:dyDescent="0.35">
      <c r="F675" s="106">
        <v>45250</v>
      </c>
      <c r="H675" s="105" t="str">
        <f ca="1"/>
        <v>20/11/23</v>
      </c>
      <c r="J675" s="105" t="str">
        <f ca="1"/>
        <v>20/11/23</v>
      </c>
    </row>
    <row r="676" spans="6:10" x14ac:dyDescent="0.35">
      <c r="F676" s="106">
        <v>45250.5</v>
      </c>
      <c r="H676" s="105" t="str">
        <f ca="1"/>
        <v>20/11/23 12:00:00.00</v>
      </c>
      <c r="J676" s="105" t="str">
        <f ca="1"/>
        <v>20/11/23 12:00:00.00</v>
      </c>
    </row>
    <row r="677" spans="6:10" x14ac:dyDescent="0.35">
      <c r="F677" s="106">
        <v>45251</v>
      </c>
      <c r="H677" s="105" t="str">
        <f ca="1"/>
        <v>21/11/23</v>
      </c>
      <c r="J677" s="105" t="str">
        <f ca="1"/>
        <v>21/11/23</v>
      </c>
    </row>
    <row r="678" spans="6:10" x14ac:dyDescent="0.35">
      <c r="F678" s="106">
        <v>45251.5</v>
      </c>
      <c r="H678" s="105" t="str">
        <f ca="1"/>
        <v>21/11/23 12:00:00.00</v>
      </c>
      <c r="J678" s="105" t="str">
        <f ca="1"/>
        <v>21/11/23 12:00:00.00</v>
      </c>
    </row>
    <row r="679" spans="6:10" x14ac:dyDescent="0.35">
      <c r="F679" s="106">
        <v>45252</v>
      </c>
      <c r="H679" s="105" t="str">
        <f ca="1"/>
        <v>22/11/23</v>
      </c>
      <c r="J679" s="105" t="str">
        <f ca="1"/>
        <v>22/11/23</v>
      </c>
    </row>
    <row r="680" spans="6:10" x14ac:dyDescent="0.35">
      <c r="F680" s="106">
        <v>45252.5</v>
      </c>
      <c r="H680" s="105" t="str">
        <f ca="1"/>
        <v>22/11/23 12:00:00.00</v>
      </c>
      <c r="J680" s="105" t="str">
        <f ca="1"/>
        <v>22/11/23 12:00:00.00</v>
      </c>
    </row>
    <row r="681" spans="6:10" x14ac:dyDescent="0.35">
      <c r="F681" s="106">
        <v>45253</v>
      </c>
      <c r="H681" s="105" t="str">
        <f ca="1"/>
        <v>23/11/23</v>
      </c>
      <c r="J681" s="105" t="str">
        <f ca="1"/>
        <v>23/11/23</v>
      </c>
    </row>
    <row r="682" spans="6:10" x14ac:dyDescent="0.35">
      <c r="F682" s="106">
        <v>45253.5</v>
      </c>
      <c r="H682" s="105" t="str">
        <f ca="1"/>
        <v>23/11/23 12:00:00.00</v>
      </c>
      <c r="J682" s="105" t="str">
        <f ca="1"/>
        <v>23/11/23 12:00:00.00</v>
      </c>
    </row>
    <row r="683" spans="6:10" x14ac:dyDescent="0.35">
      <c r="F683" s="106">
        <v>45254</v>
      </c>
      <c r="H683" s="105" t="str">
        <f ca="1"/>
        <v>24/11/23</v>
      </c>
      <c r="J683" s="105" t="str">
        <f ca="1"/>
        <v>24/11/23</v>
      </c>
    </row>
    <row r="684" spans="6:10" x14ac:dyDescent="0.35">
      <c r="F684" s="106">
        <v>45254.5</v>
      </c>
      <c r="H684" s="105" t="str">
        <f ca="1"/>
        <v>24/11/23 12:00:00.00</v>
      </c>
      <c r="J684" s="105" t="str">
        <f ca="1"/>
        <v>24/11/23 12:00:00.00</v>
      </c>
    </row>
    <row r="685" spans="6:10" x14ac:dyDescent="0.35">
      <c r="F685" s="106">
        <v>45255</v>
      </c>
      <c r="H685" s="105" t="str">
        <f ca="1"/>
        <v>25/11/23</v>
      </c>
      <c r="J685" s="105" t="str">
        <f ca="1"/>
        <v>25/11/23</v>
      </c>
    </row>
    <row r="686" spans="6:10" x14ac:dyDescent="0.35">
      <c r="F686" s="106">
        <v>45255.5</v>
      </c>
      <c r="H686" s="105" t="str">
        <f ca="1"/>
        <v>25/11/23 12:00:00.00</v>
      </c>
      <c r="J686" s="105" t="str">
        <f ca="1"/>
        <v>25/11/23 12:00:00.00</v>
      </c>
    </row>
    <row r="687" spans="6:10" x14ac:dyDescent="0.35">
      <c r="F687" s="106">
        <v>45256</v>
      </c>
      <c r="H687" s="105" t="str">
        <f ca="1"/>
        <v>26/11/23</v>
      </c>
      <c r="J687" s="105" t="str">
        <f ca="1"/>
        <v>26/11/23</v>
      </c>
    </row>
    <row r="688" spans="6:10" x14ac:dyDescent="0.35">
      <c r="F688" s="106">
        <v>45256.5</v>
      </c>
      <c r="H688" s="105" t="str">
        <f ca="1"/>
        <v>26/11/23 12:00:00.00</v>
      </c>
      <c r="J688" s="105" t="str">
        <f ca="1"/>
        <v>26/11/23 12:00:00.00</v>
      </c>
    </row>
    <row r="689" spans="6:10" x14ac:dyDescent="0.35">
      <c r="F689" s="106">
        <v>45257</v>
      </c>
      <c r="H689" s="105" t="str">
        <f ca="1"/>
        <v>27/11/23</v>
      </c>
      <c r="J689" s="105" t="str">
        <f ca="1"/>
        <v>27/11/23</v>
      </c>
    </row>
    <row r="690" spans="6:10" x14ac:dyDescent="0.35">
      <c r="F690" s="106">
        <v>45257.5</v>
      </c>
      <c r="H690" s="105" t="str">
        <f ca="1"/>
        <v>27/11/23 12:00:00.00</v>
      </c>
      <c r="J690" s="105" t="str">
        <f ca="1"/>
        <v>27/11/23 12:00:00.00</v>
      </c>
    </row>
    <row r="691" spans="6:10" x14ac:dyDescent="0.35">
      <c r="F691" s="106">
        <v>45258</v>
      </c>
      <c r="H691" s="105" t="str">
        <f ca="1"/>
        <v>28/11/23</v>
      </c>
      <c r="J691" s="105" t="str">
        <f ca="1"/>
        <v>28/11/23</v>
      </c>
    </row>
    <row r="692" spans="6:10" x14ac:dyDescent="0.35">
      <c r="F692" s="106">
        <v>45258.5</v>
      </c>
      <c r="H692" s="105" t="str">
        <f ca="1"/>
        <v>28/11/23 12:00:00.00</v>
      </c>
      <c r="J692" s="105" t="str">
        <f ca="1"/>
        <v>28/11/23 12:00:00.00</v>
      </c>
    </row>
    <row r="693" spans="6:10" x14ac:dyDescent="0.35">
      <c r="F693" s="106">
        <v>45259</v>
      </c>
      <c r="H693" s="105" t="str">
        <f ca="1"/>
        <v>29/11/23</v>
      </c>
      <c r="J693" s="105" t="str">
        <f ca="1"/>
        <v>29/11/23</v>
      </c>
    </row>
    <row r="694" spans="6:10" x14ac:dyDescent="0.35">
      <c r="F694" s="106">
        <v>45259.5</v>
      </c>
      <c r="H694" s="105" t="str">
        <f ca="1"/>
        <v>29/11/23 12:00:00.00</v>
      </c>
      <c r="J694" s="105" t="str">
        <f ca="1"/>
        <v>29/11/23 12:00:00.00</v>
      </c>
    </row>
    <row r="695" spans="6:10" x14ac:dyDescent="0.35">
      <c r="F695" s="106">
        <v>45260</v>
      </c>
      <c r="H695" s="105" t="str">
        <f ca="1"/>
        <v>30/11/23</v>
      </c>
      <c r="J695" s="105" t="str">
        <f ca="1"/>
        <v>30/11/23</v>
      </c>
    </row>
    <row r="696" spans="6:10" x14ac:dyDescent="0.35">
      <c r="F696" s="106">
        <v>45260.5</v>
      </c>
      <c r="H696" s="105" t="str">
        <f ca="1"/>
        <v>30/11/23 12:00:00.00</v>
      </c>
      <c r="J696" s="105" t="str">
        <f ca="1"/>
        <v>30/11/23 12:00:00.00</v>
      </c>
    </row>
    <row r="697" spans="6:10" x14ac:dyDescent="0.35">
      <c r="F697" s="106">
        <v>45261</v>
      </c>
      <c r="H697" s="105" t="str">
        <f ca="1"/>
        <v>1/12/23</v>
      </c>
      <c r="J697" s="105">
        <f ca="1"/>
        <v>44938</v>
      </c>
    </row>
    <row r="698" spans="6:10" x14ac:dyDescent="0.35">
      <c r="F698" s="106">
        <v>45261.5</v>
      </c>
      <c r="H698" s="105" t="str">
        <f ca="1"/>
        <v>1/12/23 12:00:00.00</v>
      </c>
      <c r="J698" s="105">
        <f ca="1"/>
        <v>44938.5</v>
      </c>
    </row>
    <row r="699" spans="6:10" x14ac:dyDescent="0.35">
      <c r="F699" s="106">
        <v>45262</v>
      </c>
      <c r="H699" s="105" t="str">
        <f ca="1"/>
        <v>2/12/23</v>
      </c>
      <c r="J699" s="105">
        <f ca="1"/>
        <v>44969</v>
      </c>
    </row>
    <row r="700" spans="6:10" x14ac:dyDescent="0.35">
      <c r="F700" s="106">
        <v>45262.5</v>
      </c>
      <c r="H700" s="105" t="str">
        <f ca="1"/>
        <v>2/12/23 12:00:00.00</v>
      </c>
      <c r="J700" s="105">
        <f ca="1"/>
        <v>44969.5</v>
      </c>
    </row>
    <row r="701" spans="6:10" x14ac:dyDescent="0.35">
      <c r="F701" s="106">
        <v>45263</v>
      </c>
      <c r="H701" s="105" t="str">
        <f ca="1"/>
        <v>3/12/23</v>
      </c>
      <c r="J701" s="105">
        <f ca="1"/>
        <v>44997</v>
      </c>
    </row>
    <row r="702" spans="6:10" x14ac:dyDescent="0.35">
      <c r="F702" s="106">
        <v>45263.5</v>
      </c>
      <c r="H702" s="105" t="str">
        <f ca="1"/>
        <v>3/12/23 12:00:00.00</v>
      </c>
      <c r="J702" s="105">
        <f ca="1"/>
        <v>44997.5</v>
      </c>
    </row>
    <row r="703" spans="6:10" x14ac:dyDescent="0.35">
      <c r="F703" s="106">
        <v>45264</v>
      </c>
      <c r="H703" s="105" t="str">
        <f ca="1"/>
        <v>4/12/23</v>
      </c>
      <c r="J703" s="105">
        <f ca="1"/>
        <v>45028</v>
      </c>
    </row>
    <row r="704" spans="6:10" x14ac:dyDescent="0.35">
      <c r="F704" s="106">
        <v>45264.5</v>
      </c>
      <c r="H704" s="105" t="str">
        <f ca="1"/>
        <v>4/12/23 12:00:00.00</v>
      </c>
      <c r="J704" s="105">
        <f ca="1"/>
        <v>45028.5</v>
      </c>
    </row>
    <row r="705" spans="6:10" x14ac:dyDescent="0.35">
      <c r="F705" s="106">
        <v>45265</v>
      </c>
      <c r="H705" s="105" t="str">
        <f ca="1"/>
        <v>5/12/23</v>
      </c>
      <c r="J705" s="105">
        <f ca="1"/>
        <v>45058</v>
      </c>
    </row>
    <row r="706" spans="6:10" x14ac:dyDescent="0.35">
      <c r="F706" s="106">
        <v>45265.5</v>
      </c>
      <c r="H706" s="105" t="str">
        <f ca="1"/>
        <v>5/12/23 12:00:00.00</v>
      </c>
      <c r="J706" s="105">
        <f ca="1"/>
        <v>45058.5</v>
      </c>
    </row>
    <row r="707" spans="6:10" x14ac:dyDescent="0.35">
      <c r="F707" s="106">
        <v>45266</v>
      </c>
      <c r="H707" s="105" t="str">
        <f ca="1"/>
        <v>6/12/23</v>
      </c>
      <c r="J707" s="105">
        <f ca="1"/>
        <v>45089</v>
      </c>
    </row>
    <row r="708" spans="6:10" x14ac:dyDescent="0.35">
      <c r="F708" s="106">
        <v>45266.5</v>
      </c>
      <c r="H708" s="105" t="str">
        <f ca="1"/>
        <v>6/12/23 12:00:00.00</v>
      </c>
      <c r="J708" s="105">
        <f ca="1"/>
        <v>45089.5</v>
      </c>
    </row>
    <row r="709" spans="6:10" x14ac:dyDescent="0.35">
      <c r="F709" s="106">
        <v>45267</v>
      </c>
      <c r="H709" s="105" t="str">
        <f ca="1"/>
        <v>7/12/23</v>
      </c>
      <c r="J709" s="105">
        <f ca="1"/>
        <v>45119</v>
      </c>
    </row>
    <row r="710" spans="6:10" x14ac:dyDescent="0.35">
      <c r="F710" s="106">
        <v>45267.5</v>
      </c>
      <c r="H710" s="105" t="str">
        <f ca="1"/>
        <v>7/12/23 12:00:00.00</v>
      </c>
      <c r="J710" s="105">
        <f ca="1"/>
        <v>45119.5</v>
      </c>
    </row>
    <row r="711" spans="6:10" x14ac:dyDescent="0.35">
      <c r="F711" s="106">
        <v>45268</v>
      </c>
      <c r="H711" s="105" t="str">
        <f ca="1"/>
        <v>8/12/23</v>
      </c>
      <c r="J711" s="105">
        <f ca="1"/>
        <v>45150</v>
      </c>
    </row>
    <row r="712" spans="6:10" x14ac:dyDescent="0.35">
      <c r="F712" s="106">
        <v>45268.5</v>
      </c>
      <c r="H712" s="105" t="str">
        <f ca="1"/>
        <v>8/12/23 12:00:00.00</v>
      </c>
      <c r="J712" s="105">
        <f ca="1"/>
        <v>45150.5</v>
      </c>
    </row>
    <row r="713" spans="6:10" x14ac:dyDescent="0.35">
      <c r="F713" s="106">
        <v>45269</v>
      </c>
      <c r="H713" s="105" t="str">
        <f ca="1"/>
        <v>9/12/23</v>
      </c>
      <c r="J713" s="105">
        <f ca="1"/>
        <v>45181</v>
      </c>
    </row>
    <row r="714" spans="6:10" x14ac:dyDescent="0.35">
      <c r="F714" s="106">
        <v>45269.5</v>
      </c>
      <c r="H714" s="105" t="str">
        <f ca="1"/>
        <v>9/12/23 12:00:00.00</v>
      </c>
      <c r="J714" s="105">
        <f ca="1"/>
        <v>45181.5</v>
      </c>
    </row>
    <row r="715" spans="6:10" x14ac:dyDescent="0.35">
      <c r="F715" s="106">
        <v>45270</v>
      </c>
      <c r="H715" s="105" t="str">
        <f ca="1"/>
        <v>10/12/23</v>
      </c>
      <c r="J715" s="105">
        <f ca="1"/>
        <v>45211</v>
      </c>
    </row>
    <row r="716" spans="6:10" x14ac:dyDescent="0.35">
      <c r="F716" s="106">
        <v>45270.5</v>
      </c>
      <c r="H716" s="105" t="str">
        <f ca="1"/>
        <v>10/12/23 12:00:00.00</v>
      </c>
      <c r="J716" s="105">
        <f ca="1"/>
        <v>45211.5</v>
      </c>
    </row>
    <row r="717" spans="6:10" x14ac:dyDescent="0.35">
      <c r="F717" s="106">
        <v>45271</v>
      </c>
      <c r="H717" s="105" t="str">
        <f ca="1"/>
        <v>11/12/23</v>
      </c>
      <c r="J717" s="105">
        <f ca="1"/>
        <v>45242</v>
      </c>
    </row>
    <row r="718" spans="6:10" x14ac:dyDescent="0.35">
      <c r="F718" s="106">
        <v>45271.5</v>
      </c>
      <c r="H718" s="105" t="str">
        <f ca="1"/>
        <v>11/12/23 12:00:00.00</v>
      </c>
      <c r="J718" s="105">
        <f ca="1"/>
        <v>45242.5</v>
      </c>
    </row>
    <row r="719" spans="6:10" x14ac:dyDescent="0.35">
      <c r="F719" s="106">
        <v>45272</v>
      </c>
      <c r="H719" s="105" t="str">
        <f ca="1"/>
        <v>12/12/23</v>
      </c>
      <c r="J719" s="105">
        <f ca="1"/>
        <v>45272</v>
      </c>
    </row>
    <row r="720" spans="6:10" x14ac:dyDescent="0.35">
      <c r="F720" s="106">
        <v>45272.5</v>
      </c>
      <c r="H720" s="105" t="str">
        <f ca="1"/>
        <v>12/12/23 12:00:00.00</v>
      </c>
      <c r="J720" s="105">
        <f ca="1"/>
        <v>45272.5</v>
      </c>
    </row>
    <row r="721" spans="6:10" x14ac:dyDescent="0.35">
      <c r="F721" s="106">
        <v>45273</v>
      </c>
      <c r="H721" s="105" t="str">
        <f ca="1"/>
        <v>13/12/23</v>
      </c>
      <c r="J721" s="105" t="str">
        <f ca="1"/>
        <v>13/12/23</v>
      </c>
    </row>
    <row r="722" spans="6:10" x14ac:dyDescent="0.35">
      <c r="F722" s="106">
        <v>45273.5</v>
      </c>
      <c r="H722" s="105" t="str">
        <f ca="1"/>
        <v>13/12/23 12:00:00.00</v>
      </c>
      <c r="J722" s="105" t="str">
        <f ca="1"/>
        <v>13/12/23 12:00:00.00</v>
      </c>
    </row>
    <row r="723" spans="6:10" x14ac:dyDescent="0.35">
      <c r="F723" s="106">
        <v>45274</v>
      </c>
      <c r="H723" s="105" t="str">
        <f ca="1"/>
        <v>14/12/23</v>
      </c>
      <c r="J723" s="105" t="str">
        <f ca="1"/>
        <v>14/12/23</v>
      </c>
    </row>
    <row r="724" spans="6:10" x14ac:dyDescent="0.35">
      <c r="F724" s="106">
        <v>45274.5</v>
      </c>
      <c r="H724" s="105" t="str">
        <f ca="1"/>
        <v>14/12/23 12:00:00.00</v>
      </c>
      <c r="J724" s="105" t="str">
        <f ca="1"/>
        <v>14/12/23 12:00:00.00</v>
      </c>
    </row>
    <row r="725" spans="6:10" x14ac:dyDescent="0.35">
      <c r="F725" s="106">
        <v>45275</v>
      </c>
      <c r="H725" s="105" t="str">
        <f ca="1"/>
        <v>15/12/23</v>
      </c>
      <c r="J725" s="105" t="str">
        <f ca="1"/>
        <v>15/12/23</v>
      </c>
    </row>
    <row r="726" spans="6:10" x14ac:dyDescent="0.35">
      <c r="F726" s="106">
        <v>45275.5</v>
      </c>
      <c r="H726" s="105" t="str">
        <f ca="1"/>
        <v>15/12/23 12:00:00.00</v>
      </c>
      <c r="J726" s="105" t="str">
        <f ca="1"/>
        <v>15/12/23 12:00:00.00</v>
      </c>
    </row>
    <row r="727" spans="6:10" x14ac:dyDescent="0.35">
      <c r="F727" s="106">
        <v>45276</v>
      </c>
      <c r="H727" s="105" t="str">
        <f ca="1"/>
        <v>16/12/23</v>
      </c>
      <c r="J727" s="105" t="str">
        <f ca="1"/>
        <v>16/12/23</v>
      </c>
    </row>
    <row r="728" spans="6:10" x14ac:dyDescent="0.35">
      <c r="F728" s="106">
        <v>45276.5</v>
      </c>
      <c r="H728" s="105" t="str">
        <f ca="1"/>
        <v>16/12/23 12:00:00.00</v>
      </c>
      <c r="J728" s="105" t="str">
        <f ca="1"/>
        <v>16/12/23 12:00:00.00</v>
      </c>
    </row>
    <row r="729" spans="6:10" x14ac:dyDescent="0.35">
      <c r="F729" s="106">
        <v>45277</v>
      </c>
      <c r="H729" s="105" t="str">
        <f ca="1"/>
        <v>17/12/23</v>
      </c>
      <c r="J729" s="105" t="str">
        <f ca="1"/>
        <v>17/12/23</v>
      </c>
    </row>
    <row r="730" spans="6:10" x14ac:dyDescent="0.35">
      <c r="F730" s="106">
        <v>45277.5</v>
      </c>
      <c r="H730" s="105" t="str">
        <f ca="1"/>
        <v>17/12/23 12:00:00.00</v>
      </c>
      <c r="J730" s="105" t="str">
        <f ca="1"/>
        <v>17/12/23 12:00:00.00</v>
      </c>
    </row>
    <row r="731" spans="6:10" x14ac:dyDescent="0.35">
      <c r="F731" s="106">
        <v>45278</v>
      </c>
      <c r="H731" s="105" t="str">
        <f ca="1"/>
        <v>18/12/23</v>
      </c>
      <c r="J731" s="105" t="str">
        <f ca="1"/>
        <v>18/12/23</v>
      </c>
    </row>
    <row r="732" spans="6:10" x14ac:dyDescent="0.35">
      <c r="F732" s="106">
        <v>45278.5</v>
      </c>
      <c r="H732" s="105" t="str">
        <f ca="1"/>
        <v>18/12/23 12:00:00.00</v>
      </c>
      <c r="J732" s="105" t="str">
        <f ca="1"/>
        <v>18/12/23 12:00:00.00</v>
      </c>
    </row>
    <row r="733" spans="6:10" x14ac:dyDescent="0.35">
      <c r="F733" s="106">
        <v>45279</v>
      </c>
      <c r="H733" s="105" t="str">
        <f ca="1"/>
        <v>19/12/23</v>
      </c>
      <c r="J733" s="105" t="str">
        <f ca="1"/>
        <v>19/12/23</v>
      </c>
    </row>
    <row r="734" spans="6:10" x14ac:dyDescent="0.35">
      <c r="F734" s="106">
        <v>45279.5</v>
      </c>
      <c r="H734" s="105" t="str">
        <f ca="1"/>
        <v>19/12/23 12:00:00.00</v>
      </c>
      <c r="J734" s="105" t="str">
        <f ca="1"/>
        <v>19/12/23 12:00:00.00</v>
      </c>
    </row>
    <row r="735" spans="6:10" x14ac:dyDescent="0.35">
      <c r="F735" s="106">
        <v>45280</v>
      </c>
      <c r="H735" s="105" t="str">
        <f ca="1"/>
        <v>20/12/23</v>
      </c>
      <c r="J735" s="105" t="str">
        <f ca="1"/>
        <v>20/12/23</v>
      </c>
    </row>
    <row r="736" spans="6:10" x14ac:dyDescent="0.35">
      <c r="F736" s="106">
        <v>45280.5</v>
      </c>
      <c r="H736" s="105" t="str">
        <f ca="1"/>
        <v>20/12/23 12:00:00.00</v>
      </c>
      <c r="J736" s="105" t="str">
        <f ca="1"/>
        <v>20/12/23 12:00:00.00</v>
      </c>
    </row>
    <row r="737" spans="6:10" x14ac:dyDescent="0.35">
      <c r="F737" s="106">
        <v>45281</v>
      </c>
      <c r="H737" s="105" t="str">
        <f ca="1"/>
        <v>21/12/23</v>
      </c>
      <c r="J737" s="105" t="str">
        <f ca="1"/>
        <v>21/12/23</v>
      </c>
    </row>
    <row r="738" spans="6:10" x14ac:dyDescent="0.35">
      <c r="F738" s="106">
        <v>45281.5</v>
      </c>
      <c r="H738" s="105" t="str">
        <f ca="1"/>
        <v>21/12/23 12:00:00.00</v>
      </c>
      <c r="J738" s="105" t="str">
        <f ca="1"/>
        <v>21/12/23 12:00:00.00</v>
      </c>
    </row>
    <row r="739" spans="6:10" x14ac:dyDescent="0.35">
      <c r="F739" s="106">
        <v>45282</v>
      </c>
      <c r="H739" s="105" t="str">
        <f ca="1"/>
        <v>22/12/23</v>
      </c>
      <c r="J739" s="105" t="str">
        <f ca="1"/>
        <v>22/12/23</v>
      </c>
    </row>
    <row r="740" spans="6:10" x14ac:dyDescent="0.35">
      <c r="F740" s="106">
        <v>45282.5</v>
      </c>
      <c r="H740" s="105" t="str">
        <f ca="1"/>
        <v>22/12/23 12:00:00.00</v>
      </c>
      <c r="J740" s="105" t="str">
        <f ca="1"/>
        <v>22/12/23 12:00:00.00</v>
      </c>
    </row>
    <row r="741" spans="6:10" x14ac:dyDescent="0.35">
      <c r="F741" s="106">
        <v>45283</v>
      </c>
      <c r="H741" s="105" t="str">
        <f ca="1"/>
        <v>23/12/23</v>
      </c>
      <c r="J741" s="105" t="str">
        <f ca="1"/>
        <v>23/12/23</v>
      </c>
    </row>
    <row r="742" spans="6:10" x14ac:dyDescent="0.35">
      <c r="F742" s="106">
        <v>45283.5</v>
      </c>
      <c r="H742" s="105" t="str">
        <f ca="1"/>
        <v>23/12/23 12:00:00.00</v>
      </c>
      <c r="J742" s="105" t="str">
        <f ca="1"/>
        <v>23/12/23 12:00:00.00</v>
      </c>
    </row>
    <row r="743" spans="6:10" x14ac:dyDescent="0.35">
      <c r="F743" s="106">
        <v>45284</v>
      </c>
      <c r="H743" s="105" t="str">
        <f ca="1"/>
        <v>24/12/23</v>
      </c>
      <c r="J743" s="105" t="str">
        <f ca="1"/>
        <v>24/12/23</v>
      </c>
    </row>
    <row r="744" spans="6:10" x14ac:dyDescent="0.35">
      <c r="F744" s="106">
        <v>45284.5</v>
      </c>
      <c r="H744" s="105" t="str">
        <f ca="1"/>
        <v>24/12/23 12:00:00.00</v>
      </c>
      <c r="J744" s="105" t="str">
        <f ca="1"/>
        <v>24/12/23 12:00:00.00</v>
      </c>
    </row>
    <row r="745" spans="6:10" x14ac:dyDescent="0.35">
      <c r="F745" s="106">
        <v>45285</v>
      </c>
      <c r="H745" s="105" t="str">
        <f ca="1"/>
        <v>25/12/23</v>
      </c>
      <c r="J745" s="105" t="str">
        <f ca="1"/>
        <v>25/12/23</v>
      </c>
    </row>
    <row r="746" spans="6:10" x14ac:dyDescent="0.35">
      <c r="F746" s="106">
        <v>45285.5</v>
      </c>
      <c r="H746" s="105" t="str">
        <f ca="1"/>
        <v>25/12/23 12:00:00.00</v>
      </c>
      <c r="J746" s="105" t="str">
        <f ca="1"/>
        <v>25/12/23 12:00:00.00</v>
      </c>
    </row>
    <row r="747" spans="6:10" x14ac:dyDescent="0.35">
      <c r="F747" s="106">
        <v>45286</v>
      </c>
      <c r="H747" s="105" t="str">
        <f ca="1"/>
        <v>26/12/23</v>
      </c>
      <c r="J747" s="105" t="str">
        <f ca="1"/>
        <v>26/12/23</v>
      </c>
    </row>
    <row r="748" spans="6:10" x14ac:dyDescent="0.35">
      <c r="F748" s="106">
        <v>45286.5</v>
      </c>
      <c r="H748" s="105" t="str">
        <f ca="1"/>
        <v>26/12/23 12:00:00.00</v>
      </c>
      <c r="J748" s="105" t="str">
        <f ca="1"/>
        <v>26/12/23 12:00:00.00</v>
      </c>
    </row>
    <row r="749" spans="6:10" x14ac:dyDescent="0.35">
      <c r="F749" s="106">
        <v>45287</v>
      </c>
      <c r="H749" s="105" t="str">
        <f ca="1"/>
        <v>27/12/23</v>
      </c>
      <c r="J749" s="105" t="str">
        <f ca="1"/>
        <v>27/12/23</v>
      </c>
    </row>
    <row r="750" spans="6:10" x14ac:dyDescent="0.35">
      <c r="F750" s="106">
        <v>45287.5</v>
      </c>
      <c r="H750" s="105" t="str">
        <f ca="1"/>
        <v>27/12/23 12:00:00.00</v>
      </c>
      <c r="J750" s="105" t="str">
        <f ca="1"/>
        <v>27/12/23 12:00:00.00</v>
      </c>
    </row>
    <row r="751" spans="6:10" x14ac:dyDescent="0.35">
      <c r="F751" s="106">
        <v>45288</v>
      </c>
      <c r="H751" s="105" t="str">
        <f ca="1"/>
        <v>28/12/23</v>
      </c>
      <c r="J751" s="105" t="str">
        <f ca="1"/>
        <v>28/12/23</v>
      </c>
    </row>
    <row r="752" spans="6:10" x14ac:dyDescent="0.35">
      <c r="F752" s="106">
        <v>45288.5</v>
      </c>
      <c r="H752" s="105" t="str">
        <f ca="1"/>
        <v>28/12/23 12:00:00.00</v>
      </c>
      <c r="J752" s="105" t="str">
        <f ca="1"/>
        <v>28/12/23 12:00:00.00</v>
      </c>
    </row>
    <row r="753" spans="6:10" x14ac:dyDescent="0.35">
      <c r="F753" s="106">
        <v>45289</v>
      </c>
      <c r="H753" s="105" t="str">
        <f ca="1"/>
        <v>29/12/23</v>
      </c>
      <c r="J753" s="105" t="str">
        <f ca="1"/>
        <v>29/12/23</v>
      </c>
    </row>
    <row r="754" spans="6:10" x14ac:dyDescent="0.35">
      <c r="F754" s="106">
        <v>45289.5</v>
      </c>
      <c r="H754" s="105" t="str">
        <f ca="1"/>
        <v>29/12/23 12:00:00.00</v>
      </c>
      <c r="J754" s="105" t="str">
        <f ca="1"/>
        <v>29/12/23 12:00:00.00</v>
      </c>
    </row>
    <row r="755" spans="6:10" x14ac:dyDescent="0.35">
      <c r="F755" s="106">
        <v>45290</v>
      </c>
      <c r="H755" s="105" t="str">
        <f ca="1"/>
        <v>30/12/23</v>
      </c>
      <c r="J755" s="105" t="str">
        <f ca="1"/>
        <v>30/12/23</v>
      </c>
    </row>
    <row r="756" spans="6:10" x14ac:dyDescent="0.35">
      <c r="F756" s="106">
        <v>45290.5</v>
      </c>
      <c r="H756" s="105" t="str">
        <f ca="1"/>
        <v>30/12/23 12:00:00.00</v>
      </c>
      <c r="J756" s="105" t="str">
        <f ca="1"/>
        <v>30/12/23 12:00:00.00</v>
      </c>
    </row>
    <row r="757" spans="6:10" x14ac:dyDescent="0.35">
      <c r="F757" s="106">
        <v>45291</v>
      </c>
      <c r="H757" s="105" t="str">
        <f ca="1"/>
        <v>31/12/23</v>
      </c>
      <c r="J757" s="105" t="str">
        <f ca="1"/>
        <v>31/12/23</v>
      </c>
    </row>
    <row r="758" spans="6:10" x14ac:dyDescent="0.35">
      <c r="F758" s="104">
        <v>45291.5</v>
      </c>
      <c r="H758" s="53" t="str">
        <f ca="1"/>
        <v>31/12/23 12:00:00.00</v>
      </c>
      <c r="J758" s="53" t="str">
        <f ca="1"/>
        <v>31/12/23 12:00:00.00</v>
      </c>
    </row>
  </sheetData>
  <sheetProtection sheet="1" objects="1" scenarios="1"/>
  <conditionalFormatting sqref="J21">
    <cfRule type="cellIs" dxfId="7" priority="1" stopIfTrue="1" operator="equal">
      <formula>FALSE</formula>
    </cfRule>
    <cfRule type="cellIs" dxfId="6" priority="2" stopIfTrue="1" operator="equal">
      <formula>TRUE</formula>
    </cfRule>
    <cfRule type="cellIs" dxfId="5" priority="3" operator="notEqual">
      <formula>TRUE</formula>
    </cfRule>
  </conditionalFormatting>
  <dataValidations disablePrompts="1" count="1">
    <dataValidation type="list" allowBlank="1" showInputMessage="1" showErrorMessage="1" sqref="J11" xr:uid="{946C1B5B-B9C5-487F-BB2A-36A32720669C}">
      <formula1>"hh:mm:ss,hh:mm:ss.00"</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9F08A3-0C91-4CCE-B50F-AC884FB4845B}">
  <sheetPr codeName="Sheet2"/>
  <dimension ref="B1:Q57"/>
  <sheetViews>
    <sheetView showGridLines="0" showRowColHeaders="0" zoomScaleNormal="100" workbookViewId="0"/>
  </sheetViews>
  <sheetFormatPr defaultColWidth="9.1796875" defaultRowHeight="14.5" x14ac:dyDescent="0.35"/>
  <cols>
    <col min="1" max="1" width="2.54296875" customWidth="1"/>
    <col min="2" max="2" width="7.453125" bestFit="1" customWidth="1"/>
    <col min="3" max="3" width="5.81640625" bestFit="1" customWidth="1"/>
    <col min="4" max="4" width="2.54296875" customWidth="1"/>
    <col min="5" max="5" width="5.453125" bestFit="1" customWidth="1"/>
    <col min="6" max="6" width="14" bestFit="1" customWidth="1"/>
    <col min="7" max="7" width="8.81640625" bestFit="1" customWidth="1"/>
    <col min="8" max="8" width="10.81640625" bestFit="1" customWidth="1"/>
    <col min="9" max="9" width="14.81640625" bestFit="1" customWidth="1"/>
    <col min="10" max="10" width="8.81640625" bestFit="1" customWidth="1"/>
    <col min="11" max="11" width="8.54296875" bestFit="1" customWidth="1"/>
    <col min="12" max="12" width="4.453125" bestFit="1" customWidth="1"/>
    <col min="13" max="14" width="11.1796875" bestFit="1" customWidth="1"/>
    <col min="15" max="16" width="96.81640625" bestFit="1" customWidth="1"/>
    <col min="17" max="17" width="7" bestFit="1" customWidth="1"/>
  </cols>
  <sheetData>
    <row r="1" spans="2:17" ht="28.5" x14ac:dyDescent="0.65">
      <c r="B1" s="1" t="s">
        <v>781</v>
      </c>
      <c r="C1" s="1"/>
      <c r="D1" s="1"/>
    </row>
    <row r="2" spans="2:17" x14ac:dyDescent="0.35">
      <c r="B2" s="2" t="s">
        <v>784</v>
      </c>
    </row>
    <row r="3" spans="2:17" x14ac:dyDescent="0.35">
      <c r="B3" s="3"/>
    </row>
    <row r="4" spans="2:17" x14ac:dyDescent="0.35">
      <c r="F4" s="83" t="s">
        <v>730</v>
      </c>
    </row>
    <row r="5" spans="2:17" x14ac:dyDescent="0.35">
      <c r="F5" s="6" t="b">
        <f ca="1">AND(_xlfn.ANCHORARRAY(Q8))</f>
        <v>1</v>
      </c>
      <c r="G5" s="75" t="s">
        <v>731</v>
      </c>
    </row>
    <row r="6" spans="2:17" x14ac:dyDescent="0.35">
      <c r="B6" s="74" t="s">
        <v>584</v>
      </c>
    </row>
    <row r="7" spans="2:17" x14ac:dyDescent="0.35">
      <c r="B7" s="5" t="s">
        <v>682</v>
      </c>
      <c r="C7" s="5" t="s">
        <v>683</v>
      </c>
      <c r="E7" s="114" t="s">
        <v>584</v>
      </c>
      <c r="F7" s="114" t="s">
        <v>761</v>
      </c>
      <c r="G7" s="114" t="s">
        <v>0</v>
      </c>
      <c r="H7" s="114" t="s">
        <v>1</v>
      </c>
      <c r="I7" s="114" t="s">
        <v>762</v>
      </c>
      <c r="J7" s="114" t="s">
        <v>73</v>
      </c>
      <c r="K7" s="114" t="s">
        <v>227</v>
      </c>
      <c r="L7" s="114" t="s">
        <v>763</v>
      </c>
      <c r="M7" s="114" t="s">
        <v>705</v>
      </c>
      <c r="N7" s="114" t="s">
        <v>706</v>
      </c>
      <c r="O7" s="114" t="s">
        <v>764</v>
      </c>
      <c r="P7" s="114" t="s">
        <v>712</v>
      </c>
      <c r="Q7" s="114" t="s">
        <v>623</v>
      </c>
    </row>
    <row r="8" spans="2:17" x14ac:dyDescent="0.35">
      <c r="B8" s="5">
        <v>1</v>
      </c>
      <c r="C8" s="5" t="b">
        <v>1</v>
      </c>
      <c r="E8" s="5" t="s">
        <v>584</v>
      </c>
      <c r="F8" s="5" t="b">
        <v>1</v>
      </c>
      <c r="G8" s="5"/>
      <c r="H8" s="5"/>
      <c r="I8" s="5"/>
      <c r="J8" s="5" t="s">
        <v>83</v>
      </c>
      <c r="K8" s="5"/>
      <c r="L8" s="5" t="s">
        <v>765</v>
      </c>
      <c r="M8" s="46" t="s">
        <v>707</v>
      </c>
      <c r="N8" s="5" t="s">
        <v>679</v>
      </c>
      <c r="O8" s="5" t="str" cm="1">
        <f t="array" aca="1" ref="O8" ca="1">CSVWrite(INDIRECT(E8),G8,F8,H8,I8,J8,K8,L8,M8,N8)</f>
        <v>#CSVWrite: TrueString cannot take the value 'false'!</v>
      </c>
      <c r="P8" s="78" t="s">
        <v>713</v>
      </c>
      <c r="Q8" s="6" t="b" cm="1">
        <f t="array" aca="1" ref="Q8:Q57" ca="1">O8:O57=P8:P57</f>
        <v>1</v>
      </c>
    </row>
    <row r="9" spans="2:17" x14ac:dyDescent="0.35">
      <c r="B9" s="5">
        <v>3</v>
      </c>
      <c r="C9" s="5" t="b">
        <v>0</v>
      </c>
      <c r="E9" s="5" t="s">
        <v>584</v>
      </c>
      <c r="F9" s="5" t="b">
        <v>1</v>
      </c>
      <c r="G9" s="5"/>
      <c r="H9" s="5"/>
      <c r="I9" s="5"/>
      <c r="J9" s="5" t="s">
        <v>83</v>
      </c>
      <c r="K9" s="5"/>
      <c r="L9" s="5" t="s">
        <v>765</v>
      </c>
      <c r="M9" s="46" t="s">
        <v>678</v>
      </c>
      <c r="N9" s="46" t="s">
        <v>708</v>
      </c>
      <c r="O9" s="5" t="str" cm="1">
        <f t="array" aca="1" ref="O9" ca="1">CSVWrite(INDIRECT(E9),G9,F9,H9,I9,J9,K9,L9,M9,N9)</f>
        <v>#CSVWrite: FalseString cannot take the value 'true'!</v>
      </c>
      <c r="P9" s="79" t="s">
        <v>714</v>
      </c>
      <c r="Q9" s="6" t="b">
        <f ca="1"/>
        <v>1</v>
      </c>
    </row>
    <row r="10" spans="2:17" x14ac:dyDescent="0.35">
      <c r="E10" s="5" t="s">
        <v>584</v>
      </c>
      <c r="F10" s="5" t="b">
        <v>1</v>
      </c>
      <c r="G10" s="5"/>
      <c r="H10" s="5"/>
      <c r="I10" s="5"/>
      <c r="J10" s="5" t="s">
        <v>83</v>
      </c>
      <c r="K10" s="5"/>
      <c r="L10" s="5" t="s">
        <v>765</v>
      </c>
      <c r="M10" s="46" t="s">
        <v>695</v>
      </c>
      <c r="N10" s="46" t="s">
        <v>695</v>
      </c>
      <c r="O10" s="5" t="str" cm="1">
        <f t="array" aca="1" ref="O10" ca="1">CSVWrite(INDIRECT(E10),G10,F10,H10,I10,J10,K10,L10,M10,N10)</f>
        <v>#CSVWrite: Got 'xxx' for both TrueString and FalseString, but these cannot be equal to one another!</v>
      </c>
      <c r="P10" s="79" t="s">
        <v>715</v>
      </c>
      <c r="Q10" s="6" t="b">
        <f ca="1"/>
        <v>1</v>
      </c>
    </row>
    <row r="11" spans="2:17" x14ac:dyDescent="0.35">
      <c r="B11" s="74" t="s">
        <v>768</v>
      </c>
      <c r="E11" s="5" t="s">
        <v>584</v>
      </c>
      <c r="F11" s="5" t="b">
        <v>1</v>
      </c>
      <c r="G11" s="5"/>
      <c r="H11" s="5"/>
      <c r="I11" s="5"/>
      <c r="J11" s="5" t="s">
        <v>83</v>
      </c>
      <c r="K11" s="5"/>
      <c r="L11" s="5" t="s">
        <v>765</v>
      </c>
      <c r="M11" s="5" t="s">
        <v>8</v>
      </c>
      <c r="N11" s="5" t="s">
        <v>684</v>
      </c>
      <c r="O11" s="5" t="str" cm="1">
        <f t="array" aca="1" ref="O11" ca="1">CSVWrite(INDIRECT(E11),G11,F11,H11,I11,J11,K11,L11,M11,N11)</f>
        <v xml:space="preserve">"a","b"
1,x
3,y
</v>
      </c>
      <c r="P11" s="79" t="s">
        <v>716</v>
      </c>
      <c r="Q11" s="6" t="b">
        <f ca="1"/>
        <v>1</v>
      </c>
    </row>
    <row r="12" spans="2:17" x14ac:dyDescent="0.35">
      <c r="B12" s="5" t="s">
        <v>769</v>
      </c>
      <c r="C12" s="5" t="s">
        <v>770</v>
      </c>
      <c r="E12" s="5" t="s">
        <v>584</v>
      </c>
      <c r="F12" s="5" t="b">
        <v>1</v>
      </c>
      <c r="G12" s="5"/>
      <c r="H12" s="5"/>
      <c r="I12" s="5"/>
      <c r="J12" s="5" t="s">
        <v>83</v>
      </c>
      <c r="K12" s="5"/>
      <c r="L12" s="5" t="s">
        <v>765</v>
      </c>
      <c r="M12" s="80" t="s">
        <v>686</v>
      </c>
      <c r="N12" s="5" t="s">
        <v>684</v>
      </c>
      <c r="O12" s="5" t="str" cm="1">
        <f t="array" aca="1" ref="O12" ca="1">CSVWrite(INDIRECT(E12),G12,F12,H12,I12,J12,K12,L12,M12,N12)</f>
        <v xml:space="preserve">"a","b"
1,"sdfsdf"
3,y
</v>
      </c>
      <c r="P12" s="79" t="s">
        <v>717</v>
      </c>
      <c r="Q12" s="6" t="b">
        <f ca="1"/>
        <v>1</v>
      </c>
    </row>
    <row r="13" spans="2:17" x14ac:dyDescent="0.35">
      <c r="B13" s="5" t="s">
        <v>771</v>
      </c>
      <c r="C13" s="5" t="s">
        <v>772</v>
      </c>
      <c r="E13" s="5" t="s">
        <v>584</v>
      </c>
      <c r="F13" s="5" t="b">
        <v>1</v>
      </c>
      <c r="G13" s="5"/>
      <c r="H13" s="5"/>
      <c r="I13" s="5"/>
      <c r="J13" s="5" t="s">
        <v>83</v>
      </c>
      <c r="K13" s="5"/>
      <c r="L13" s="5" t="s">
        <v>765</v>
      </c>
      <c r="M13" s="5" t="s">
        <v>694</v>
      </c>
      <c r="N13" s="5" t="s">
        <v>684</v>
      </c>
      <c r="O13" s="5" t="str" cm="1">
        <f t="array" aca="1" ref="O13" ca="1">CSVWrite(INDIRECT(E13),G13,F13,H13,I13,J13,K13,L13,M13,N13)</f>
        <v xml:space="preserve">"a","b"
1,2 xxx 2002
3,y
</v>
      </c>
      <c r="P13" s="79" t="s">
        <v>718</v>
      </c>
      <c r="Q13" s="6" t="b">
        <f ca="1"/>
        <v>1</v>
      </c>
    </row>
    <row r="14" spans="2:17" x14ac:dyDescent="0.35">
      <c r="E14" s="5" t="s">
        <v>584</v>
      </c>
      <c r="F14" s="5" t="b">
        <v>1</v>
      </c>
      <c r="G14" s="5"/>
      <c r="H14" s="5"/>
      <c r="I14" s="5"/>
      <c r="J14" s="5" t="s">
        <v>83</v>
      </c>
      <c r="K14" s="5"/>
      <c r="L14" s="5" t="s">
        <v>765</v>
      </c>
      <c r="M14" s="46" t="s">
        <v>687</v>
      </c>
      <c r="N14" s="5" t="s">
        <v>684</v>
      </c>
      <c r="O14" s="5" t="str" cm="1">
        <f t="array" aca="1" ref="O14" ca="1">CSVWrite(INDIRECT(E14),G14,F14,H14,I14,J14,K14,L14,M14,N14)</f>
        <v>#CSVWrite: When TrueString contains any double quote characters they must be at the start, the end and nowhere else!</v>
      </c>
      <c r="P14" s="79" t="s">
        <v>737</v>
      </c>
      <c r="Q14" s="6" t="b">
        <f ca="1"/>
        <v>1</v>
      </c>
    </row>
    <row r="15" spans="2:17" x14ac:dyDescent="0.35">
      <c r="B15" s="13" t="s">
        <v>776</v>
      </c>
      <c r="E15" s="5" t="s">
        <v>584</v>
      </c>
      <c r="F15" s="5" t="b">
        <v>1</v>
      </c>
      <c r="G15" s="5"/>
      <c r="H15" s="5"/>
      <c r="I15" s="5"/>
      <c r="J15" s="5" t="s">
        <v>83</v>
      </c>
      <c r="K15" s="5"/>
      <c r="L15" s="5" t="s">
        <v>765</v>
      </c>
      <c r="M15" s="5" t="s">
        <v>688</v>
      </c>
      <c r="N15" s="5" t="s">
        <v>684</v>
      </c>
      <c r="O15" s="5" t="str" cm="1">
        <f t="array" aca="1" ref="O15" ca="1">CSVWrite(INDIRECT(E15),G15,F15,H15,I15,J15,K15,L15,M15,N15)</f>
        <v>#CSVWrite: When TrueString contains any double quote characters they must be at the start, the end and nowhere else!</v>
      </c>
      <c r="P15" s="79" t="s">
        <v>737</v>
      </c>
      <c r="Q15" s="6" t="b">
        <f ca="1"/>
        <v>1</v>
      </c>
    </row>
    <row r="16" spans="2:17" x14ac:dyDescent="0.35">
      <c r="B16" s="5" t="b">
        <v>1</v>
      </c>
      <c r="C16" s="5" t="s">
        <v>750</v>
      </c>
      <c r="E16" s="5" t="s">
        <v>584</v>
      </c>
      <c r="F16" s="5" t="b">
        <v>1</v>
      </c>
      <c r="G16" s="5"/>
      <c r="H16" s="5"/>
      <c r="I16" s="5"/>
      <c r="J16" s="5" t="s">
        <v>83</v>
      </c>
      <c r="K16" s="5"/>
      <c r="L16" s="5" t="s">
        <v>765</v>
      </c>
      <c r="M16" s="81" t="s">
        <v>689</v>
      </c>
      <c r="N16" s="5" t="s">
        <v>684</v>
      </c>
      <c r="O16" s="5" t="str" cm="1">
        <f t="array" aca="1" ref="O16" ca="1">CSVWrite(INDIRECT(E16),G16,F16,H16,I16,J16,K16,L16,M16,N16)</f>
        <v>#CSVWrite: When TrueString contains any double quote characters they must be at the start, the end and nowhere else!</v>
      </c>
      <c r="P16" s="79" t="s">
        <v>737</v>
      </c>
      <c r="Q16" s="6" t="b">
        <f ca="1"/>
        <v>1</v>
      </c>
    </row>
    <row r="17" spans="2:17" x14ac:dyDescent="0.35">
      <c r="B17" s="5" t="b">
        <v>0</v>
      </c>
      <c r="C17" s="46" t="s">
        <v>777</v>
      </c>
      <c r="E17" s="5" t="s">
        <v>584</v>
      </c>
      <c r="F17" s="5" t="b">
        <v>1</v>
      </c>
      <c r="G17" s="5"/>
      <c r="H17" s="5"/>
      <c r="I17" s="5"/>
      <c r="J17" s="5" t="s">
        <v>83</v>
      </c>
      <c r="K17" s="5"/>
      <c r="L17" s="5" t="s">
        <v>765</v>
      </c>
      <c r="M17" s="46" t="s">
        <v>192</v>
      </c>
      <c r="N17" s="5" t="s">
        <v>684</v>
      </c>
      <c r="O17" s="5" t="str" cm="1">
        <f t="array" aca="1" ref="O17" ca="1">CSVWrite(INDIRECT(E17),G17,F17,H17,I17,J17,K17,L17,M17,N17)</f>
        <v>#CSVWrite: Got '1' as TrueString but that's not valid because it represents a number!</v>
      </c>
      <c r="P17" s="79" t="s">
        <v>719</v>
      </c>
      <c r="Q17" s="6" t="b">
        <f ca="1"/>
        <v>1</v>
      </c>
    </row>
    <row r="18" spans="2:17" x14ac:dyDescent="0.35">
      <c r="B18" s="5">
        <v>1</v>
      </c>
      <c r="C18" s="5">
        <f>PI()</f>
        <v>3.1415926535897931</v>
      </c>
      <c r="E18" s="5" t="s">
        <v>584</v>
      </c>
      <c r="F18" s="5" t="b">
        <v>1</v>
      </c>
      <c r="G18" s="5"/>
      <c r="H18" s="5"/>
      <c r="I18" s="5"/>
      <c r="J18" s="5" t="s">
        <v>83</v>
      </c>
      <c r="K18" s="5"/>
      <c r="L18" s="5" t="s">
        <v>765</v>
      </c>
      <c r="M18" s="46" t="s">
        <v>690</v>
      </c>
      <c r="N18" s="5" t="s">
        <v>684</v>
      </c>
      <c r="O18" s="5" t="str" cm="1">
        <f t="array" aca="1" ref="O18" ca="1">CSVWrite(INDIRECT(E18),G18,F18,H18,I18,J18,K18,L18,M18,N18)</f>
        <v>#CSVWrite: Got '1e6' as TrueString but that's not valid because it represents a number!</v>
      </c>
      <c r="P18" s="79" t="s">
        <v>720</v>
      </c>
      <c r="Q18" s="6" t="b">
        <f ca="1"/>
        <v>1</v>
      </c>
    </row>
    <row r="19" spans="2:17" x14ac:dyDescent="0.35">
      <c r="B19" s="5" t="e">
        <f>1/0</f>
        <v>#DIV/0!</v>
      </c>
      <c r="C19" s="5" t="e">
        <f>NA()</f>
        <v>#N/A</v>
      </c>
      <c r="E19" s="5" t="s">
        <v>584</v>
      </c>
      <c r="F19" s="5" t="b">
        <v>1</v>
      </c>
      <c r="G19" s="5"/>
      <c r="H19" s="5"/>
      <c r="I19" s="5"/>
      <c r="J19" s="5" t="s">
        <v>83</v>
      </c>
      <c r="K19" s="5"/>
      <c r="L19" s="5" t="s">
        <v>765</v>
      </c>
      <c r="M19" s="46" t="s">
        <v>691</v>
      </c>
      <c r="N19" s="5" t="s">
        <v>684</v>
      </c>
      <c r="O19" s="5" t="str" cm="1">
        <f t="array" aca="1" ref="O19" ca="1">CSVWrite(INDIRECT(E19),G19,F19,H19,I19,J19,K19,L19,M19,N19)</f>
        <v>#CSVWrite: Got '-1' as TrueString but that's not valid because it represents a number!</v>
      </c>
      <c r="P19" s="79" t="s">
        <v>721</v>
      </c>
      <c r="Q19" s="6" t="b">
        <f ca="1"/>
        <v>1</v>
      </c>
    </row>
    <row r="20" spans="2:17" x14ac:dyDescent="0.35">
      <c r="E20" s="5" t="s">
        <v>584</v>
      </c>
      <c r="F20" s="5" t="b">
        <v>1</v>
      </c>
      <c r="G20" s="5"/>
      <c r="H20" s="5"/>
      <c r="I20" s="5"/>
      <c r="J20" s="5" t="s">
        <v>83</v>
      </c>
      <c r="K20" s="5"/>
      <c r="L20" s="5" t="s">
        <v>765</v>
      </c>
      <c r="M20" s="80" t="s">
        <v>685</v>
      </c>
      <c r="N20" s="5" t="s">
        <v>684</v>
      </c>
      <c r="O20" s="5" t="str" cm="1">
        <f t="array" aca="1" ref="O20" ca="1">CSVWrite(INDIRECT(E20),G20,F20,H20,I20,J20,K20,L20,M20,N20)</f>
        <v xml:space="preserve">"a","b"
1,2/2/2
3,y
</v>
      </c>
      <c r="P20" s="79" t="s">
        <v>962</v>
      </c>
      <c r="Q20" s="6" t="b">
        <f ca="1"/>
        <v>1</v>
      </c>
    </row>
    <row r="21" spans="2:17" x14ac:dyDescent="0.35">
      <c r="B21" t="s">
        <v>834</v>
      </c>
      <c r="E21" s="5" t="s">
        <v>584</v>
      </c>
      <c r="F21" s="5" t="b">
        <v>1</v>
      </c>
      <c r="G21" s="5"/>
      <c r="H21" s="5"/>
      <c r="I21" s="5"/>
      <c r="J21" s="5" t="s">
        <v>83</v>
      </c>
      <c r="K21" s="5"/>
      <c r="L21" s="5" t="s">
        <v>765</v>
      </c>
      <c r="M21" s="28" t="s">
        <v>692</v>
      </c>
      <c r="N21" s="5" t="s">
        <v>684</v>
      </c>
      <c r="O21" s="5" t="str" cm="1">
        <f t="array" aca="1" ref="O21" ca="1">CSVWrite(INDIRECT(E21),G21,F21,H21,I21,J21,K21,L21,M21,N21)</f>
        <v xml:space="preserve">"a","b"
1,2 2 2
3,y
</v>
      </c>
      <c r="P21" s="79" t="s">
        <v>963</v>
      </c>
      <c r="Q21" s="6" t="b">
        <f ca="1"/>
        <v>1</v>
      </c>
    </row>
    <row r="22" spans="2:17" x14ac:dyDescent="0.35">
      <c r="B22" s="5" t="str" cm="1">
        <f t="array" ref="B22:C25">_xlfn.UNICHAR(10000+_xlfn.SEQUENCE(4,2))</f>
        <v>✑</v>
      </c>
      <c r="C22" s="5" t="str">
        <v>✒</v>
      </c>
      <c r="E22" s="5" t="s">
        <v>584</v>
      </c>
      <c r="F22" s="5" t="b">
        <v>1</v>
      </c>
      <c r="G22" s="5"/>
      <c r="H22" s="5"/>
      <c r="I22" s="5"/>
      <c r="J22" s="5" t="s">
        <v>83</v>
      </c>
      <c r="K22" s="5"/>
      <c r="L22" s="5" t="s">
        <v>765</v>
      </c>
      <c r="M22" s="82" t="s">
        <v>693</v>
      </c>
      <c r="N22" s="5" t="s">
        <v>684</v>
      </c>
      <c r="O22" s="5" t="str" cm="1">
        <f t="array" aca="1" ref="O22" ca="1">CSVWrite(INDIRECT(E22),G22,F22,H22,I22,J22,K22,L22,M22,N22)</f>
        <v>#CSVWrite: Got '2 feb 2002' as TrueString but that's not valid because it represents a date!</v>
      </c>
      <c r="P22" s="79" t="s">
        <v>732</v>
      </c>
      <c r="Q22" s="6" t="b">
        <f ca="1"/>
        <v>1</v>
      </c>
    </row>
    <row r="23" spans="2:17" x14ac:dyDescent="0.35">
      <c r="B23" s="5" t="str">
        <v>✓</v>
      </c>
      <c r="C23" s="5" t="str">
        <v>✔</v>
      </c>
      <c r="E23" s="5" t="s">
        <v>584</v>
      </c>
      <c r="F23" s="5" t="b">
        <v>1</v>
      </c>
      <c r="G23" s="5"/>
      <c r="H23" s="5"/>
      <c r="I23" s="5"/>
      <c r="J23" s="5" t="s">
        <v>83</v>
      </c>
      <c r="K23" s="5"/>
      <c r="L23" s="5" t="s">
        <v>765</v>
      </c>
      <c r="M23" s="5" t="s">
        <v>703</v>
      </c>
      <c r="N23" s="5" t="s">
        <v>684</v>
      </c>
      <c r="O23" s="5" t="str" cm="1">
        <f t="array" aca="1" ref="O23" ca="1">CSVWrite(INDIRECT(E23),G23,F23,H23,I23,J23,K23,L23,M23,N23)</f>
        <v>#CSVWrite: TrueString contains a line feed character (ascii 10), which is not permitted!</v>
      </c>
      <c r="P23" s="79" t="s">
        <v>722</v>
      </c>
      <c r="Q23" s="6" t="b">
        <f ca="1"/>
        <v>1</v>
      </c>
    </row>
    <row r="24" spans="2:17" x14ac:dyDescent="0.35">
      <c r="B24" s="5" t="str">
        <v>✕</v>
      </c>
      <c r="C24" s="5" t="str">
        <v>✖</v>
      </c>
      <c r="E24" s="5" t="s">
        <v>584</v>
      </c>
      <c r="F24" s="5" t="b">
        <v>1</v>
      </c>
      <c r="G24" s="5"/>
      <c r="H24" s="5"/>
      <c r="I24" s="5"/>
      <c r="J24" s="5" t="s">
        <v>83</v>
      </c>
      <c r="K24" s="5"/>
      <c r="L24" s="5" t="s">
        <v>765</v>
      </c>
      <c r="M24" s="5" t="s">
        <v>704</v>
      </c>
      <c r="N24" s="5" t="s">
        <v>684</v>
      </c>
      <c r="O24" s="5" t="str" cm="1">
        <f t="array" aca="1" ref="O24" ca="1">CSVWrite(INDIRECT(E24),G24,F24,H24,I24,J24,K24,L24,M24,N24)</f>
        <v>#CSVWrite: TrueString contains a carriage return character (ascii 13), which is not permitted!</v>
      </c>
      <c r="P24" s="79" t="s">
        <v>723</v>
      </c>
      <c r="Q24" s="6" t="b">
        <f ca="1"/>
        <v>1</v>
      </c>
    </row>
    <row r="25" spans="2:17" x14ac:dyDescent="0.35">
      <c r="B25" s="5" t="str">
        <v>✗</v>
      </c>
      <c r="C25" s="5" t="str">
        <v>✘</v>
      </c>
      <c r="E25" s="5" t="s">
        <v>584</v>
      </c>
      <c r="F25" s="5" t="b">
        <v>1</v>
      </c>
      <c r="G25" s="5"/>
      <c r="H25" s="5"/>
      <c r="I25" s="5"/>
      <c r="J25" s="5" t="s">
        <v>83</v>
      </c>
      <c r="K25" s="5"/>
      <c r="L25" s="5" t="s">
        <v>765</v>
      </c>
      <c r="M25" s="5" t="s">
        <v>695</v>
      </c>
      <c r="N25" s="5" t="s" cm="1">
        <v>687</v>
      </c>
      <c r="O25" s="5" t="str" cm="1">
        <f t="array" aca="1" ref="O25" ca="1">CSVWrite(INDIRECT(E25),G25,F25,H25,I25,J25,K25,L25,M25,N25)</f>
        <v>#CSVWrite: When FalseString contains any double quote characters they must be at the start, the end and nowhere else!</v>
      </c>
      <c r="P25" s="79" t="s">
        <v>738</v>
      </c>
      <c r="Q25" s="6" t="b">
        <f ca="1"/>
        <v>1</v>
      </c>
    </row>
    <row r="26" spans="2:17" x14ac:dyDescent="0.35">
      <c r="E26" s="5" t="s">
        <v>584</v>
      </c>
      <c r="F26" s="5" t="b">
        <v>1</v>
      </c>
      <c r="G26" s="5"/>
      <c r="H26" s="5"/>
      <c r="I26" s="5"/>
      <c r="J26" s="5" t="s">
        <v>83</v>
      </c>
      <c r="K26" s="5"/>
      <c r="L26" s="5" t="s">
        <v>765</v>
      </c>
      <c r="M26" s="5" t="s">
        <v>695</v>
      </c>
      <c r="N26" s="5" t="s">
        <v>688</v>
      </c>
      <c r="O26" s="5" t="str" cm="1">
        <f t="array" aca="1" ref="O26" ca="1">CSVWrite(INDIRECT(E26),G26,F26,H26,I26,J26,K26,L26,M26,N26)</f>
        <v>#CSVWrite: When FalseString contains any double quote characters they must be at the start, the end and nowhere else!</v>
      </c>
      <c r="P26" s="79" t="s">
        <v>738</v>
      </c>
      <c r="Q26" s="6" t="b">
        <f ca="1"/>
        <v>1</v>
      </c>
    </row>
    <row r="27" spans="2:17" x14ac:dyDescent="0.35">
      <c r="E27" s="5" t="s">
        <v>584</v>
      </c>
      <c r="F27" s="5" t="b">
        <v>1</v>
      </c>
      <c r="G27" s="5"/>
      <c r="H27" s="5"/>
      <c r="I27" s="5"/>
      <c r="J27" s="5" t="s">
        <v>83</v>
      </c>
      <c r="K27" s="5"/>
      <c r="L27" s="5" t="s">
        <v>765</v>
      </c>
      <c r="M27" s="5" t="s">
        <v>695</v>
      </c>
      <c r="N27" s="5" t="s">
        <v>689</v>
      </c>
      <c r="O27" s="5" t="str" cm="1">
        <f t="array" aca="1" ref="O27" ca="1">CSVWrite(INDIRECT(E27),G27,F27,H27,I27,J27,K27,L27,M27,N27)</f>
        <v>#CSVWrite: When FalseString contains any double quote characters they must be at the start, the end and nowhere else!</v>
      </c>
      <c r="P27" s="79" t="s">
        <v>738</v>
      </c>
      <c r="Q27" s="6" t="b">
        <f ca="1"/>
        <v>1</v>
      </c>
    </row>
    <row r="28" spans="2:17" x14ac:dyDescent="0.35">
      <c r="E28" s="5" t="s">
        <v>584</v>
      </c>
      <c r="F28" s="5" t="b">
        <v>1</v>
      </c>
      <c r="G28" s="5"/>
      <c r="H28" s="5"/>
      <c r="I28" s="5"/>
      <c r="J28" s="5" t="s">
        <v>83</v>
      </c>
      <c r="K28" s="5"/>
      <c r="L28" s="5" t="s">
        <v>765</v>
      </c>
      <c r="M28" s="5" t="s">
        <v>695</v>
      </c>
      <c r="N28" s="5" t="s">
        <v>192</v>
      </c>
      <c r="O28" s="5" t="str" cm="1">
        <f t="array" aca="1" ref="O28" ca="1">CSVWrite(INDIRECT(E28),G28,F28,H28,I28,J28,K28,L28,M28,N28)</f>
        <v>#CSVWrite: Got '1' as FalseString but that's not valid because it represents a number!</v>
      </c>
      <c r="P28" s="79" t="s">
        <v>724</v>
      </c>
      <c r="Q28" s="6" t="b">
        <f ca="1"/>
        <v>1</v>
      </c>
    </row>
    <row r="29" spans="2:17" x14ac:dyDescent="0.35">
      <c r="E29" s="5" t="s">
        <v>584</v>
      </c>
      <c r="F29" s="5" t="b">
        <v>1</v>
      </c>
      <c r="G29" s="5"/>
      <c r="H29" s="5"/>
      <c r="I29" s="5"/>
      <c r="J29" s="5" t="s">
        <v>83</v>
      </c>
      <c r="K29" s="5"/>
      <c r="L29" s="5" t="s">
        <v>765</v>
      </c>
      <c r="M29" s="5" t="s">
        <v>695</v>
      </c>
      <c r="N29" s="5" t="s">
        <v>690</v>
      </c>
      <c r="O29" s="5" t="str" cm="1">
        <f t="array" aca="1" ref="O29" ca="1">CSVWrite(INDIRECT(E29),G29,F29,H29,I29,J29,K29,L29,M29,N29)</f>
        <v>#CSVWrite: Got '1e6' as FalseString but that's not valid because it represents a number!</v>
      </c>
      <c r="P29" s="79" t="s">
        <v>725</v>
      </c>
      <c r="Q29" s="6" t="b">
        <f ca="1"/>
        <v>1</v>
      </c>
    </row>
    <row r="30" spans="2:17" x14ac:dyDescent="0.35">
      <c r="E30" s="5" t="s">
        <v>584</v>
      </c>
      <c r="F30" s="5" t="b">
        <v>1</v>
      </c>
      <c r="G30" s="5"/>
      <c r="H30" s="5"/>
      <c r="I30" s="5"/>
      <c r="J30" s="5" t="s">
        <v>83</v>
      </c>
      <c r="K30" s="5"/>
      <c r="L30" s="5" t="s">
        <v>765</v>
      </c>
      <c r="M30" s="5" t="s">
        <v>695</v>
      </c>
      <c r="N30" s="5" t="s">
        <v>691</v>
      </c>
      <c r="O30" s="5" t="str" cm="1">
        <f t="array" aca="1" ref="O30" ca="1">CSVWrite(INDIRECT(E30),G30,F30,H30,I30,J30,K30,L30,M30,N30)</f>
        <v>#CSVWrite: Got '-1' as FalseString but that's not valid because it represents a number!</v>
      </c>
      <c r="P30" s="79" t="s">
        <v>726</v>
      </c>
      <c r="Q30" s="6" t="b">
        <f ca="1"/>
        <v>1</v>
      </c>
    </row>
    <row r="31" spans="2:17" x14ac:dyDescent="0.35">
      <c r="E31" s="5" t="s">
        <v>584</v>
      </c>
      <c r="F31" s="5" t="b">
        <v>1</v>
      </c>
      <c r="G31" s="5"/>
      <c r="H31" s="5"/>
      <c r="I31" s="5"/>
      <c r="J31" s="5" t="s">
        <v>83</v>
      </c>
      <c r="K31" s="5"/>
      <c r="L31" s="5" t="s">
        <v>765</v>
      </c>
      <c r="M31" s="5" t="s">
        <v>695</v>
      </c>
      <c r="N31" s="5" t="s">
        <v>685</v>
      </c>
      <c r="O31" s="5" t="str" cm="1">
        <f t="array" aca="1" ref="O31" ca="1">CSVWrite(INDIRECT(E31),G31,F31,H31,I31,J31,K31,L31,M31,N31)</f>
        <v xml:space="preserve">"a","b"
1,xxx
3,2/2/2
</v>
      </c>
      <c r="P31" s="79" t="s">
        <v>964</v>
      </c>
      <c r="Q31" s="6" t="b">
        <f ca="1"/>
        <v>1</v>
      </c>
    </row>
    <row r="32" spans="2:17" x14ac:dyDescent="0.35">
      <c r="E32" s="5" t="s">
        <v>584</v>
      </c>
      <c r="F32" s="5" t="b">
        <v>1</v>
      </c>
      <c r="G32" s="5"/>
      <c r="H32" s="5"/>
      <c r="I32" s="5"/>
      <c r="J32" s="5" t="s">
        <v>83</v>
      </c>
      <c r="K32" s="5"/>
      <c r="L32" s="5" t="s">
        <v>765</v>
      </c>
      <c r="M32" s="5" t="s">
        <v>695</v>
      </c>
      <c r="N32" s="5" t="s">
        <v>692</v>
      </c>
      <c r="O32" s="5" t="str" cm="1">
        <f t="array" aca="1" ref="O32" ca="1">CSVWrite(INDIRECT(E32),G32,F32,H32,I32,J32,K32,L32,M32,N32)</f>
        <v xml:space="preserve">"a","b"
1,xxx
3,2 2 2
</v>
      </c>
      <c r="P32" s="79" t="s">
        <v>965</v>
      </c>
      <c r="Q32" s="6" t="b">
        <f ca="1"/>
        <v>1</v>
      </c>
    </row>
    <row r="33" spans="5:17" x14ac:dyDescent="0.35">
      <c r="E33" s="5" t="s">
        <v>584</v>
      </c>
      <c r="F33" s="5" t="b">
        <v>1</v>
      </c>
      <c r="G33" s="5"/>
      <c r="H33" s="5"/>
      <c r="I33" s="5"/>
      <c r="J33" s="5" t="s">
        <v>83</v>
      </c>
      <c r="K33" s="5"/>
      <c r="L33" s="5" t="s">
        <v>765</v>
      </c>
      <c r="M33" s="5" t="s">
        <v>695</v>
      </c>
      <c r="N33" s="5" t="s">
        <v>693</v>
      </c>
      <c r="O33" s="5" t="str" cm="1">
        <f t="array" aca="1" ref="O33" ca="1">CSVWrite(INDIRECT(E33),G33,F33,H33,I33,J33,K33,L33,M33,N33)</f>
        <v>#CSVWrite: Got '2 feb 2002' as FalseString but that's not valid because it represents a date!</v>
      </c>
      <c r="P33" s="79" t="s">
        <v>733</v>
      </c>
      <c r="Q33" s="6" t="b">
        <f ca="1"/>
        <v>1</v>
      </c>
    </row>
    <row r="34" spans="5:17" x14ac:dyDescent="0.35">
      <c r="E34" s="5" t="s">
        <v>584</v>
      </c>
      <c r="F34" s="5" t="b">
        <v>1</v>
      </c>
      <c r="G34" s="5"/>
      <c r="H34" s="5"/>
      <c r="I34" s="5"/>
      <c r="J34" s="5" t="s">
        <v>83</v>
      </c>
      <c r="K34" s="5"/>
      <c r="L34" s="5" t="s">
        <v>765</v>
      </c>
      <c r="M34" s="5" t="s">
        <v>695</v>
      </c>
      <c r="N34" s="5" t="str">
        <f>CHAR(10)</f>
        <v xml:space="preserve">
</v>
      </c>
      <c r="O34" s="5" t="str" cm="1">
        <f t="array" aca="1" ref="O34" ca="1">CSVWrite(INDIRECT(E34),G34,F34,H34,I34,J34,K34,L34,M34,N34)</f>
        <v>#CSVWrite: FalseString contains a line feed character (ascii 10), which is not permitted!</v>
      </c>
      <c r="P34" s="79" t="s">
        <v>727</v>
      </c>
      <c r="Q34" s="6" t="b">
        <f ca="1"/>
        <v>1</v>
      </c>
    </row>
    <row r="35" spans="5:17" x14ac:dyDescent="0.35">
      <c r="E35" s="5" t="s">
        <v>584</v>
      </c>
      <c r="F35" s="5" t="b">
        <v>1</v>
      </c>
      <c r="G35" s="5"/>
      <c r="H35" s="5"/>
      <c r="I35" s="5"/>
      <c r="J35" s="5" t="s">
        <v>83</v>
      </c>
      <c r="K35" s="5"/>
      <c r="L35" s="5" t="s">
        <v>765</v>
      </c>
      <c r="M35" s="5" t="s">
        <v>695</v>
      </c>
      <c r="N35" s="5" t="str">
        <f>CHAR(13)</f>
        <v>_x000D_</v>
      </c>
      <c r="O35" s="5" t="str" cm="1">
        <f t="array" aca="1" ref="O35" ca="1">CSVWrite(INDIRECT(E35),G35,F35,H35,I35,J35,K35,L35,M35,N35)</f>
        <v>#CSVWrite: FalseString contains a carriage return character (ascii 13), which is not permitted!</v>
      </c>
      <c r="P35" s="79" t="s">
        <v>728</v>
      </c>
      <c r="Q35" s="6" t="b">
        <f ca="1"/>
        <v>1</v>
      </c>
    </row>
    <row r="36" spans="5:17" x14ac:dyDescent="0.35">
      <c r="E36" s="5" t="s">
        <v>584</v>
      </c>
      <c r="F36" s="5" t="b">
        <v>1</v>
      </c>
      <c r="G36" s="5"/>
      <c r="H36" s="5"/>
      <c r="I36" s="5"/>
      <c r="J36" s="5" t="s">
        <v>83</v>
      </c>
      <c r="K36" s="5"/>
      <c r="L36" s="5" t="s">
        <v>765</v>
      </c>
      <c r="M36" s="5" t="s">
        <v>695</v>
      </c>
      <c r="N36" s="5" t="s">
        <v>699</v>
      </c>
      <c r="O36" s="5" t="str" cm="1">
        <f t="array" aca="1" ref="O36" ca="1">CSVWrite(INDIRECT(E36),G36,F36,H36,I36,J36,K36,L36,M36,N36)</f>
        <v>#CSVWrite: Got '31 12 2002' as FalseString but that's not valid because it represents a date!</v>
      </c>
      <c r="P36" s="79" t="s">
        <v>734</v>
      </c>
      <c r="Q36" s="6" t="b">
        <f ca="1"/>
        <v>1</v>
      </c>
    </row>
    <row r="37" spans="5:17" x14ac:dyDescent="0.35">
      <c r="E37" s="5" t="s">
        <v>584</v>
      </c>
      <c r="F37" s="5" t="b">
        <v>1</v>
      </c>
      <c r="G37" s="5"/>
      <c r="H37" s="5"/>
      <c r="I37" s="5"/>
      <c r="J37" s="5" t="s">
        <v>83</v>
      </c>
      <c r="K37" s="5"/>
      <c r="L37" s="5" t="s">
        <v>765</v>
      </c>
      <c r="M37" s="5" t="s">
        <v>695</v>
      </c>
      <c r="N37" s="5" t="s">
        <v>700</v>
      </c>
      <c r="O37" s="5" t="str" cm="1">
        <f t="array" aca="1" ref="O37" ca="1">CSVWrite(INDIRECT(E37),G37,F37,H37,I37,J37,K37,L37,M37,N37)</f>
        <v>#CSVWrite: Got '12 31 2002' as FalseString but that's not valid because it represents a date!</v>
      </c>
      <c r="P37" s="79" t="s">
        <v>735</v>
      </c>
      <c r="Q37" s="6" t="b">
        <f ca="1"/>
        <v>1</v>
      </c>
    </row>
    <row r="38" spans="5:17" x14ac:dyDescent="0.35">
      <c r="E38" s="5" t="s">
        <v>584</v>
      </c>
      <c r="F38" s="5" t="b">
        <v>1</v>
      </c>
      <c r="G38" s="5"/>
      <c r="H38" s="5"/>
      <c r="I38" s="5"/>
      <c r="J38" s="5" t="s">
        <v>83</v>
      </c>
      <c r="K38" s="5"/>
      <c r="L38" s="5" t="s">
        <v>765</v>
      </c>
      <c r="M38" s="5" t="s">
        <v>695</v>
      </c>
      <c r="N38" s="5" t="s">
        <v>701</v>
      </c>
      <c r="O38" s="5" t="str" cm="1">
        <f t="array" aca="1" ref="O38" ca="1">CSVWrite(INDIRECT(E38),G38,F38,H38,I38,J38,K38,L38,M38,N38)</f>
        <v>#CSVWrite: Got '2002 12 31' as FalseString but that's not valid because it represents a date!</v>
      </c>
      <c r="P38" s="79" t="s">
        <v>736</v>
      </c>
      <c r="Q38" s="6" t="b">
        <f ca="1"/>
        <v>1</v>
      </c>
    </row>
    <row r="39" spans="5:17" x14ac:dyDescent="0.35">
      <c r="E39" s="5" t="s">
        <v>584</v>
      </c>
      <c r="F39" s="5" t="b">
        <v>1</v>
      </c>
      <c r="G39" s="5"/>
      <c r="H39" s="5"/>
      <c r="I39" s="5"/>
      <c r="J39" s="5" t="s">
        <v>83</v>
      </c>
      <c r="K39" s="5"/>
      <c r="L39" s="5" t="s">
        <v>765</v>
      </c>
      <c r="M39" s="5" t="s">
        <v>695</v>
      </c>
      <c r="N39" s="5" t="s">
        <v>702</v>
      </c>
      <c r="O39" s="5" t="str" cm="1">
        <f t="array" aca="1" ref="O39" ca="1">CSVWrite(INDIRECT(E39),G39,F39,H39,I39,J39,K39,L39,M39,N39)</f>
        <v xml:space="preserve">"a","b"
1,xxx
3,2002 31 12
</v>
      </c>
      <c r="P39" s="79" t="s">
        <v>729</v>
      </c>
      <c r="Q39" s="6" t="b">
        <f ca="1"/>
        <v>1</v>
      </c>
    </row>
    <row r="40" spans="5:17" x14ac:dyDescent="0.35">
      <c r="E40" s="5" t="s">
        <v>584</v>
      </c>
      <c r="F40" s="5" t="b">
        <v>1</v>
      </c>
      <c r="G40" s="46" t="s">
        <v>767</v>
      </c>
      <c r="H40" s="5"/>
      <c r="I40" s="5"/>
      <c r="J40" s="5" t="s">
        <v>83</v>
      </c>
      <c r="K40" s="5" t="s">
        <v>766</v>
      </c>
      <c r="L40" s="5" t="s">
        <v>765</v>
      </c>
      <c r="M40" s="5" t="s">
        <v>224</v>
      </c>
      <c r="N40" s="5" t="s">
        <v>753</v>
      </c>
      <c r="O40" s="5" t="str" cm="1">
        <f t="array" aca="1" ref="O40" ca="1">CSVWrite(INDIRECT(E40),G40,F40,H40,I40,J40,K40,L40,M40,N40)</f>
        <v>#CSVWrite: Encoding must be "ANSI" (the default), "UTF-8", "UTF-16", "UTF-8NOBOM" or "UTF-16NOBOM"!</v>
      </c>
      <c r="P40" s="78" t="s">
        <v>1000</v>
      </c>
      <c r="Q40" s="6" t="b">
        <f ca="1"/>
        <v>1</v>
      </c>
    </row>
    <row r="41" spans="5:17" x14ac:dyDescent="0.35">
      <c r="E41" s="5" t="s">
        <v>768</v>
      </c>
      <c r="F41" s="5" t="b">
        <v>0</v>
      </c>
      <c r="G41" s="5"/>
      <c r="H41" s="5"/>
      <c r="I41" s="5"/>
      <c r="J41" s="5" t="s">
        <v>83</v>
      </c>
      <c r="K41" s="5"/>
      <c r="L41" s="5" t="s">
        <v>765</v>
      </c>
      <c r="M41" s="5" t="s">
        <v>224</v>
      </c>
      <c r="N41" s="5" t="s">
        <v>753</v>
      </c>
      <c r="O41" s="5" t="str" cm="1">
        <f t="array" aca="1" ref="O41" ca="1">CSVWrite(INDIRECT(E41),G41,F41,H41,I41,J41,K41,L41,M41,N41)</f>
        <v xml:space="preserve">"1,1","1,2"
"2,1","2,2"
</v>
      </c>
      <c r="P41" s="79" t="s">
        <v>774</v>
      </c>
      <c r="Q41" s="6" t="b">
        <f ca="1"/>
        <v>1</v>
      </c>
    </row>
    <row r="42" spans="5:17" x14ac:dyDescent="0.35">
      <c r="E42" s="5" t="s">
        <v>768</v>
      </c>
      <c r="F42" s="5" t="b">
        <v>0</v>
      </c>
      <c r="G42" s="5"/>
      <c r="H42" s="5"/>
      <c r="I42" s="5"/>
      <c r="J42" s="5" t="s">
        <v>773</v>
      </c>
      <c r="K42" s="5"/>
      <c r="L42" s="5" t="s">
        <v>765</v>
      </c>
      <c r="M42" s="5" t="s">
        <v>224</v>
      </c>
      <c r="N42" s="5" t="s">
        <v>753</v>
      </c>
      <c r="O42" s="5" t="str" cm="1">
        <f t="array" aca="1" ref="O42" ca="1">CSVWrite(INDIRECT(E42),G42,F42,H42,I42,J42,K42,L42,M42,N42)</f>
        <v xml:space="preserve">1,1;1,2
2,1;2,2
</v>
      </c>
      <c r="P42" s="79" t="s">
        <v>775</v>
      </c>
      <c r="Q42" s="6" t="b">
        <f ca="1"/>
        <v>1</v>
      </c>
    </row>
    <row r="43" spans="5:17" x14ac:dyDescent="0.35">
      <c r="E43" s="5" t="s">
        <v>768</v>
      </c>
      <c r="F43" s="5" t="b">
        <v>1</v>
      </c>
      <c r="G43" s="5"/>
      <c r="H43" s="5"/>
      <c r="I43" s="5"/>
      <c r="J43" s="5" t="s">
        <v>773</v>
      </c>
      <c r="K43" s="5"/>
      <c r="L43" s="5" t="s">
        <v>765</v>
      </c>
      <c r="M43" s="5" t="s">
        <v>224</v>
      </c>
      <c r="N43" s="5" t="s">
        <v>753</v>
      </c>
      <c r="O43" s="5" t="str" cm="1">
        <f t="array" aca="1" ref="O43" ca="1">CSVWrite(INDIRECT(E43),G43,F43,H43,I43,J43,K43,L43,M43,N43)</f>
        <v xml:space="preserve">"1,1";"1,2"
"2,1";"2,2"
</v>
      </c>
      <c r="P43" s="79" t="s">
        <v>780</v>
      </c>
      <c r="Q43" s="6" t="b">
        <f ca="1"/>
        <v>1</v>
      </c>
    </row>
    <row r="44" spans="5:17" x14ac:dyDescent="0.35">
      <c r="E44" s="46" t="s">
        <v>776</v>
      </c>
      <c r="F44" s="5" t="b">
        <v>0</v>
      </c>
      <c r="G44" s="5"/>
      <c r="H44" s="5"/>
      <c r="I44" s="5"/>
      <c r="J44" s="5" t="s">
        <v>83</v>
      </c>
      <c r="K44" s="5"/>
      <c r="L44" s="5" t="s">
        <v>765</v>
      </c>
      <c r="M44" s="46" t="s">
        <v>708</v>
      </c>
      <c r="N44" s="46" t="s">
        <v>707</v>
      </c>
      <c r="O44" s="5" t="str" cm="1">
        <f t="array" aca="1" ref="O44" ca="1">CSVWrite(INDIRECT(E44),G44,F44,H44,I44,J44,K44,L44,M44,N44)</f>
        <v xml:space="preserve">true,Foo
false,"Ba,r"
1,3.14159265358979
#DIV/0!,#N/A
</v>
      </c>
      <c r="P44" s="79" t="s">
        <v>778</v>
      </c>
      <c r="Q44" s="6" t="b">
        <f ca="1"/>
        <v>1</v>
      </c>
    </row>
    <row r="45" spans="5:17" x14ac:dyDescent="0.35">
      <c r="E45" s="46" t="s">
        <v>776</v>
      </c>
      <c r="F45" s="5" t="b">
        <v>1</v>
      </c>
      <c r="G45" s="5"/>
      <c r="H45" s="5"/>
      <c r="I45" s="5"/>
      <c r="J45" s="5" t="s">
        <v>83</v>
      </c>
      <c r="K45" s="5"/>
      <c r="L45" s="5" t="s">
        <v>765</v>
      </c>
      <c r="M45" s="46" t="s">
        <v>708</v>
      </c>
      <c r="N45" s="46" t="s">
        <v>707</v>
      </c>
      <c r="O45" s="5" t="str" cm="1">
        <f t="array" aca="1" ref="O45" ca="1">CSVWrite(INDIRECT(E45),G45,F45,H45,I45,J45,K45,L45,M45,N45)</f>
        <v xml:space="preserve">true,"Foo"
false,"Ba,r"
1,3.14159265358979
#DIV/0!,#N/A
</v>
      </c>
      <c r="P45" s="79" t="s">
        <v>779</v>
      </c>
      <c r="Q45" s="6" t="b">
        <f ca="1"/>
        <v>1</v>
      </c>
    </row>
    <row r="46" spans="5:17" x14ac:dyDescent="0.35">
      <c r="E46" s="46" t="s">
        <v>584</v>
      </c>
      <c r="F46" s="5" t="b">
        <v>1</v>
      </c>
      <c r="G46" s="5"/>
      <c r="H46" s="5"/>
      <c r="I46" s="5"/>
      <c r="J46" s="5" t="s">
        <v>90</v>
      </c>
      <c r="K46" s="5"/>
      <c r="L46" s="5"/>
      <c r="M46" s="46" t="s">
        <v>224</v>
      </c>
      <c r="N46" s="46" t="s">
        <v>753</v>
      </c>
      <c r="O46" s="5" t="str" cm="1">
        <f t="array" aca="1" ref="O46" ca="1">CSVWrite(INDIRECT(E46),G46,F46,H46,I46,J46,K46,L46,M46,N46)</f>
        <v xml:space="preserve">"a"::"b"
1::T
3::F
</v>
      </c>
      <c r="P46" s="79" t="s">
        <v>804</v>
      </c>
      <c r="Q46" s="6" t="b">
        <f ca="1"/>
        <v>1</v>
      </c>
    </row>
    <row r="47" spans="5:17" x14ac:dyDescent="0.35">
      <c r="E47" s="5" t="s">
        <v>584</v>
      </c>
      <c r="F47" s="5" t="b">
        <v>1</v>
      </c>
      <c r="G47" s="5"/>
      <c r="H47" s="5"/>
      <c r="I47" s="5"/>
      <c r="J47" s="5"/>
      <c r="K47" s="5"/>
      <c r="L47" s="5"/>
      <c r="M47" s="5"/>
      <c r="N47" s="5"/>
      <c r="O47" s="5" t="str" cm="1">
        <f t="array" aca="1" ref="O47" ca="1">CSVWrite(INDIRECT(E47),G47,F47,H47,I47,J47,K47,L47,M47,N47)</f>
        <v>#CSVWrite: Delimiter must have at least one character!</v>
      </c>
      <c r="P47" s="79" t="s">
        <v>805</v>
      </c>
      <c r="Q47" s="6" t="b">
        <f ca="1"/>
        <v>1</v>
      </c>
    </row>
    <row r="48" spans="5:17" x14ac:dyDescent="0.35">
      <c r="E48" s="5" t="s">
        <v>584</v>
      </c>
      <c r="F48" s="5" t="b">
        <v>1</v>
      </c>
      <c r="G48" s="5"/>
      <c r="H48" s="5"/>
      <c r="I48" s="5"/>
      <c r="J48" s="46" t="s">
        <v>745</v>
      </c>
      <c r="K48" s="5"/>
      <c r="L48" s="5"/>
      <c r="M48" s="5"/>
      <c r="N48" s="5"/>
      <c r="O48" s="5" t="str" cm="1">
        <f t="array" aca="1" ref="O48" ca="1">CSVWrite(INDIRECT(E48),G48,F48,H48,I48,J48,K48,L48,M48,N48)</f>
        <v>#CSVWrite: Delimiter cannot start with a double quote, line feed or carriage return!</v>
      </c>
      <c r="P48" s="79" t="s">
        <v>806</v>
      </c>
      <c r="Q48" s="6" t="b">
        <f ca="1"/>
        <v>1</v>
      </c>
    </row>
    <row r="49" spans="5:17" x14ac:dyDescent="0.35">
      <c r="E49" s="5" t="s">
        <v>584</v>
      </c>
      <c r="F49" s="5" t="b">
        <v>1</v>
      </c>
      <c r="G49" s="5"/>
      <c r="H49" s="5"/>
      <c r="I49" s="5"/>
      <c r="J49" s="46" t="str">
        <f>CHAR(10)</f>
        <v xml:space="preserve">
</v>
      </c>
      <c r="K49" s="5"/>
      <c r="L49" s="5"/>
      <c r="M49" s="5"/>
      <c r="N49" s="5"/>
      <c r="O49" s="5" t="str" cm="1">
        <f t="array" aca="1" ref="O49" ca="1">CSVWrite(INDIRECT(E49),G49,F49,H49,I49,J49,K49,L49,M49,N49)</f>
        <v>#CSVWrite: Delimiter cannot start with a double quote, line feed or carriage return!</v>
      </c>
      <c r="P49" s="79" t="s">
        <v>806</v>
      </c>
      <c r="Q49" s="6" t="b">
        <f ca="1"/>
        <v>1</v>
      </c>
    </row>
    <row r="50" spans="5:17" x14ac:dyDescent="0.35">
      <c r="E50" s="5" t="s">
        <v>584</v>
      </c>
      <c r="F50" s="5" t="b">
        <v>1</v>
      </c>
      <c r="G50" s="5"/>
      <c r="H50" s="5"/>
      <c r="I50" s="5"/>
      <c r="J50" s="46" t="str">
        <f>CHAR(13)</f>
        <v>_x000D_</v>
      </c>
      <c r="K50" s="5"/>
      <c r="L50" s="5"/>
      <c r="M50" s="5"/>
      <c r="N50" s="5"/>
      <c r="O50" s="5" t="str" cm="1">
        <f t="array" aca="1" ref="O50" ca="1">CSVWrite(INDIRECT(E50),G50,F50,H50,I50,J50,K50,L50,M50,N50)</f>
        <v>#CSVWrite: Delimiter cannot start with a double quote, line feed or carriage return!</v>
      </c>
      <c r="P50" s="79" t="s">
        <v>806</v>
      </c>
      <c r="Q50" s="6" t="b">
        <f ca="1"/>
        <v>1</v>
      </c>
    </row>
    <row r="51" spans="5:17" x14ac:dyDescent="0.35">
      <c r="E51" s="5" t="s">
        <v>584</v>
      </c>
      <c r="F51" s="5" t="b">
        <v>1</v>
      </c>
      <c r="G51" s="5" t="s">
        <v>803</v>
      </c>
      <c r="H51" s="5"/>
      <c r="I51" s="5"/>
      <c r="J51" s="5" t="s">
        <v>83</v>
      </c>
      <c r="K51" s="5"/>
      <c r="L51" s="5"/>
      <c r="M51" s="5" t="s">
        <v>224</v>
      </c>
      <c r="N51" s="5" t="s">
        <v>753</v>
      </c>
      <c r="O51" s="5" t="str" cm="1">
        <f t="array" aca="1" ref="O51" ca="1">CSVWrite(INDIRECT(E51),G51,F51,H51,I51,J51,K51,L51,M51,N51)</f>
        <v>#CSVWrite: Error 'Path not found' when attempting to create file 'c:\this\path\does\not\exist.csv'!</v>
      </c>
      <c r="P51" s="78" t="s">
        <v>842</v>
      </c>
      <c r="Q51" s="6" t="b">
        <f ca="1"/>
        <v>1</v>
      </c>
    </row>
    <row r="52" spans="5:17" x14ac:dyDescent="0.35">
      <c r="E52" s="5" t="s">
        <v>584</v>
      </c>
      <c r="F52" s="5" t="b">
        <v>1</v>
      </c>
      <c r="G52" s="5"/>
      <c r="H52" s="5"/>
      <c r="I52" s="5"/>
      <c r="J52" s="5" t="s">
        <v>83</v>
      </c>
      <c r="K52" s="5"/>
      <c r="L52" s="5" t="s">
        <v>750</v>
      </c>
      <c r="M52" s="5" t="s">
        <v>224</v>
      </c>
      <c r="N52" s="5" t="s">
        <v>753</v>
      </c>
      <c r="O52" s="5" t="str" cm="1">
        <f t="array" aca="1" ref="O52" ca="1">CSVWrite(INDIRECT(E52),G52,F52,H52,I52,J52,K52,L52,M52,N52)</f>
        <v>#CSVWrite: EOL must be one of "Windows", "Unix" or "Mac", or the associated end of line characters!</v>
      </c>
      <c r="P52" s="78" t="s">
        <v>838</v>
      </c>
      <c r="Q52" s="6" t="b">
        <f ca="1"/>
        <v>1</v>
      </c>
    </row>
    <row r="53" spans="5:17" x14ac:dyDescent="0.35">
      <c r="E53" s="5" t="s">
        <v>834</v>
      </c>
      <c r="F53" s="5" t="b">
        <v>1</v>
      </c>
      <c r="G53" s="5" t="s">
        <v>767</v>
      </c>
      <c r="H53" s="5"/>
      <c r="I53" s="5"/>
      <c r="J53" s="5" t="s">
        <v>83</v>
      </c>
      <c r="K53" s="5" t="s">
        <v>835</v>
      </c>
      <c r="L53" s="5"/>
      <c r="M53" s="5" t="s">
        <v>224</v>
      </c>
      <c r="N53" s="5" t="s">
        <v>753</v>
      </c>
      <c r="O53" s="5" t="str" cm="1">
        <f t="array" aca="1" ref="O53" ca="1">CSVWrite(INDIRECT(E53),G53,F53,H53,I53,J53,K53,L53,M53,N53)</f>
        <v>#CSVWrite: Data contains characters that cannot be written to an ascii file (first found is '✑' with unicode character code 10001). Try calling CSVWrite with argument Encoding as "UTF-8" or "UTF-16"!</v>
      </c>
      <c r="P53" s="79" t="s">
        <v>836</v>
      </c>
      <c r="Q53" s="6" t="b">
        <f ca="1"/>
        <v>1</v>
      </c>
    </row>
    <row r="54" spans="5:17" x14ac:dyDescent="0.35">
      <c r="E54" s="5" t="s">
        <v>584</v>
      </c>
      <c r="F54" s="115" t="s">
        <v>992</v>
      </c>
      <c r="G54" s="5"/>
      <c r="H54" s="5"/>
      <c r="I54" s="5"/>
      <c r="J54" s="5" t="s">
        <v>83</v>
      </c>
      <c r="K54" s="5"/>
      <c r="L54" s="5" t="s">
        <v>765</v>
      </c>
      <c r="M54" s="46" t="s">
        <v>993</v>
      </c>
      <c r="N54" s="46" t="s">
        <v>994</v>
      </c>
      <c r="O54" s="5" t="str" cm="1">
        <f t="array" aca="1" ref="O54" ca="1">CSVWrite(INDIRECT(E54),G54,F54,H54,I54,J54,K54,L54,M54,N54)</f>
        <v xml:space="preserve">a,b
1,True
3,False
</v>
      </c>
      <c r="P54" s="79" t="s">
        <v>995</v>
      </c>
      <c r="Q54" s="5" t="b">
        <f ca="1"/>
        <v>1</v>
      </c>
    </row>
    <row r="55" spans="5:17" x14ac:dyDescent="0.35">
      <c r="E55" s="5" t="s">
        <v>768</v>
      </c>
      <c r="F55" s="115" t="s">
        <v>992</v>
      </c>
      <c r="G55" s="5"/>
      <c r="H55" s="5"/>
      <c r="I55" s="5"/>
      <c r="J55" s="5" t="s">
        <v>83</v>
      </c>
      <c r="K55" s="5"/>
      <c r="L55" s="5" t="s">
        <v>765</v>
      </c>
      <c r="M55" s="46" t="s">
        <v>993</v>
      </c>
      <c r="N55" s="46" t="s">
        <v>994</v>
      </c>
      <c r="O55" s="5" t="str" cm="1">
        <f t="array" aca="1" ref="O55" ca="1">CSVWrite(INDIRECT(E55),G55,F55,H55,I55,J55,K55,L55,M55,N55)</f>
        <v xml:space="preserve">1,1,1,2
2,1,2,2
</v>
      </c>
      <c r="P55" s="79" t="s">
        <v>996</v>
      </c>
      <c r="Q55" s="5" t="b">
        <f ca="1"/>
        <v>1</v>
      </c>
    </row>
    <row r="56" spans="5:17" x14ac:dyDescent="0.35">
      <c r="E56" s="5" t="s">
        <v>776</v>
      </c>
      <c r="F56" s="115" t="s">
        <v>992</v>
      </c>
      <c r="G56" s="5"/>
      <c r="H56" s="5"/>
      <c r="I56" s="5"/>
      <c r="J56" s="5" t="s">
        <v>83</v>
      </c>
      <c r="K56" s="5"/>
      <c r="L56" s="5" t="s">
        <v>765</v>
      </c>
      <c r="M56" s="46" t="s">
        <v>993</v>
      </c>
      <c r="N56" s="46" t="s">
        <v>994</v>
      </c>
      <c r="O56" s="5" t="str" cm="1">
        <f t="array" aca="1" ref="O56" ca="1">CSVWrite(INDIRECT(E56),G56,F56,H56,I56,J56,K56,L56,M56,N56)</f>
        <v xml:space="preserve">True,Foo
False,Ba,r
1,3.14159265358979
#DIV/0!,#N/A
</v>
      </c>
      <c r="P56" s="79" t="s">
        <v>997</v>
      </c>
      <c r="Q56" s="5" t="b">
        <f ca="1"/>
        <v>1</v>
      </c>
    </row>
    <row r="57" spans="5:17" x14ac:dyDescent="0.35">
      <c r="E57" s="5" t="s">
        <v>834</v>
      </c>
      <c r="F57" s="115" t="s">
        <v>992</v>
      </c>
      <c r="G57" s="5"/>
      <c r="H57" s="5"/>
      <c r="I57" s="5"/>
      <c r="J57" s="5" t="s">
        <v>83</v>
      </c>
      <c r="K57" s="5"/>
      <c r="L57" s="5" t="s">
        <v>765</v>
      </c>
      <c r="M57" s="46" t="s">
        <v>993</v>
      </c>
      <c r="N57" s="46" t="s">
        <v>994</v>
      </c>
      <c r="O57" s="5" t="str" cm="1">
        <f t="array" aca="1" ref="O57" ca="1">CSVWrite(INDIRECT(E57),G57,F57,H57,I57,J57,K57,L57,M57,N57)</f>
        <v xml:space="preserve">✑,✒
✓,✔
✕,✖
✗,✘
</v>
      </c>
      <c r="P57" s="79" t="s">
        <v>998</v>
      </c>
      <c r="Q57" s="5" t="b">
        <f ca="1"/>
        <v>1</v>
      </c>
    </row>
  </sheetData>
  <sheetProtection sheet="1" objects="1" scenarios="1"/>
  <conditionalFormatting sqref="F5">
    <cfRule type="cellIs" dxfId="4" priority="9" operator="equal">
      <formula>FALSE</formula>
    </cfRule>
    <cfRule type="cellIs" dxfId="3" priority="10" operator="equal">
      <formula>TRUE</formula>
    </cfRule>
  </conditionalFormatting>
  <conditionalFormatting sqref="Q8:Q57">
    <cfRule type="cellIs" dxfId="2" priority="1" stopIfTrue="1" operator="equal">
      <formula>FALSE</formula>
    </cfRule>
    <cfRule type="cellIs" dxfId="1" priority="2" stopIfTrue="1" operator="equal">
      <formula>TRUE</formula>
    </cfRule>
    <cfRule type="cellIs" dxfId="0" priority="3" operator="notEqual">
      <formula>TRUE</formula>
    </cfRule>
  </conditionalFormatting>
  <pageMargins left="0.7" right="0.7" top="0.75" bottom="0.75" header="0.3" footer="0.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Audit"/>
  <dimension ref="B1:H260"/>
  <sheetViews>
    <sheetView showGridLines="0" showRowColHeaders="0" zoomScaleNormal="100" workbookViewId="0"/>
  </sheetViews>
  <sheetFormatPr defaultColWidth="9.1796875" defaultRowHeight="14.5" x14ac:dyDescent="0.35"/>
  <cols>
    <col min="1" max="1" width="2.453125" customWidth="1"/>
    <col min="2" max="2" width="7.81640625" customWidth="1"/>
    <col min="3" max="3" width="11.81640625" customWidth="1"/>
    <col min="4" max="4" width="5.453125" customWidth="1"/>
    <col min="5" max="5" width="14.81640625" customWidth="1"/>
    <col min="6" max="6" width="155.453125" customWidth="1"/>
  </cols>
  <sheetData>
    <row r="1" spans="2:8" ht="28.5" x14ac:dyDescent="0.65">
      <c r="B1" s="7" t="s">
        <v>38</v>
      </c>
    </row>
    <row r="3" spans="2:8" x14ac:dyDescent="0.35">
      <c r="B3" t="s">
        <v>1008</v>
      </c>
      <c r="F3" s="39"/>
    </row>
    <row r="4" spans="2:8" x14ac:dyDescent="0.35">
      <c r="B4" s="123" t="s">
        <v>81</v>
      </c>
      <c r="C4" s="123" t="s">
        <v>81</v>
      </c>
      <c r="D4" s="123" t="s">
        <v>81</v>
      </c>
      <c r="E4" s="123" t="s">
        <v>81</v>
      </c>
      <c r="F4" s="123" t="s">
        <v>81</v>
      </c>
      <c r="H4" s="88" t="s">
        <v>247</v>
      </c>
    </row>
    <row r="5" spans="2:8" x14ac:dyDescent="0.35">
      <c r="B5" s="116" t="s">
        <v>39</v>
      </c>
      <c r="C5" s="117" t="s">
        <v>40</v>
      </c>
      <c r="D5" s="125" t="s">
        <v>41</v>
      </c>
      <c r="E5" s="118" t="s">
        <v>42</v>
      </c>
      <c r="F5" s="119" t="s">
        <v>43</v>
      </c>
      <c r="H5" s="57" t="s">
        <v>739</v>
      </c>
    </row>
    <row r="6" spans="2:8" x14ac:dyDescent="0.35">
      <c r="B6" s="124">
        <v>255</v>
      </c>
      <c r="C6" s="14">
        <v>45474</v>
      </c>
      <c r="D6" s="126">
        <v>0.45442129629373085</v>
      </c>
      <c r="E6" s="15" t="s">
        <v>44</v>
      </c>
      <c r="F6" s="16" t="s">
        <v>1009</v>
      </c>
      <c r="H6" s="57" t="s">
        <v>740</v>
      </c>
    </row>
    <row r="7" spans="2:8" x14ac:dyDescent="0.35">
      <c r="B7" s="91">
        <v>254</v>
      </c>
      <c r="C7" s="14">
        <v>45470</v>
      </c>
      <c r="D7" s="126">
        <v>0.70747685185051523</v>
      </c>
      <c r="E7" s="15" t="s">
        <v>44</v>
      </c>
      <c r="F7" s="16" t="s">
        <v>1007</v>
      </c>
      <c r="H7" s="57" t="s">
        <v>782</v>
      </c>
    </row>
    <row r="8" spans="2:8" x14ac:dyDescent="0.35">
      <c r="B8" s="91">
        <v>253</v>
      </c>
      <c r="C8" s="14">
        <v>45469</v>
      </c>
      <c r="D8" s="126">
        <v>0.75076388888555812</v>
      </c>
      <c r="E8" s="15" t="s">
        <v>44</v>
      </c>
      <c r="F8" s="16" t="s">
        <v>1006</v>
      </c>
      <c r="H8" s="57" t="s">
        <v>966</v>
      </c>
    </row>
    <row r="9" spans="2:8" x14ac:dyDescent="0.35">
      <c r="B9" s="91">
        <v>252</v>
      </c>
      <c r="C9" s="14">
        <v>45469</v>
      </c>
      <c r="D9" s="126">
        <v>0.69200231481227092</v>
      </c>
      <c r="E9" s="15" t="s">
        <v>44</v>
      </c>
      <c r="F9" s="16" t="s">
        <v>1005</v>
      </c>
      <c r="H9" s="8" t="s">
        <v>248</v>
      </c>
    </row>
    <row r="10" spans="2:8" x14ac:dyDescent="0.35">
      <c r="B10" s="91">
        <v>251</v>
      </c>
      <c r="C10" s="14">
        <v>45469</v>
      </c>
      <c r="D10" s="126">
        <v>0.66863425925839692</v>
      </c>
      <c r="E10" s="15" t="s">
        <v>44</v>
      </c>
      <c r="F10" s="17" t="s">
        <v>1004</v>
      </c>
      <c r="H10" s="8" t="s">
        <v>253</v>
      </c>
    </row>
    <row r="11" spans="2:8" x14ac:dyDescent="0.35">
      <c r="B11" s="91">
        <v>250</v>
      </c>
      <c r="C11" s="14">
        <v>45469</v>
      </c>
      <c r="D11" s="126">
        <v>0.60491898148029577</v>
      </c>
      <c r="E11" s="15" t="s">
        <v>44</v>
      </c>
      <c r="F11" s="16" t="s">
        <v>1003</v>
      </c>
      <c r="H11" s="57" t="s">
        <v>840</v>
      </c>
    </row>
    <row r="12" spans="2:8" x14ac:dyDescent="0.35">
      <c r="B12" s="91">
        <v>249</v>
      </c>
      <c r="C12" s="14">
        <v>45262</v>
      </c>
      <c r="D12" s="126">
        <v>0.4049074074064265</v>
      </c>
      <c r="E12" s="15" t="s">
        <v>44</v>
      </c>
      <c r="F12" s="16" t="s">
        <v>1002</v>
      </c>
      <c r="H12" s="8" t="s">
        <v>252</v>
      </c>
    </row>
    <row r="13" spans="2:8" x14ac:dyDescent="0.35">
      <c r="B13" s="91">
        <v>248</v>
      </c>
      <c r="C13" s="14">
        <v>45262</v>
      </c>
      <c r="D13" s="126">
        <v>0.38888888889050577</v>
      </c>
      <c r="E13" s="15" t="s">
        <v>44</v>
      </c>
      <c r="F13" s="16" t="s">
        <v>1001</v>
      </c>
      <c r="H13" s="57" t="s">
        <v>249</v>
      </c>
    </row>
    <row r="14" spans="2:8" x14ac:dyDescent="0.35">
      <c r="B14" s="91">
        <v>247</v>
      </c>
      <c r="C14" s="14">
        <v>45225</v>
      </c>
      <c r="D14" s="126">
        <v>0.51277777777431766</v>
      </c>
      <c r="E14" s="15" t="s">
        <v>44</v>
      </c>
      <c r="F14" s="16" t="s">
        <v>532</v>
      </c>
      <c r="H14" s="57" t="s">
        <v>747</v>
      </c>
    </row>
    <row r="15" spans="2:8" x14ac:dyDescent="0.35">
      <c r="B15" s="91">
        <v>246</v>
      </c>
      <c r="C15" s="14">
        <v>45225</v>
      </c>
      <c r="D15" s="126">
        <v>0.49817129629809642</v>
      </c>
      <c r="E15" s="15" t="s">
        <v>44</v>
      </c>
      <c r="F15" s="16" t="s">
        <v>999</v>
      </c>
      <c r="H15" s="57" t="s">
        <v>540</v>
      </c>
    </row>
    <row r="16" spans="2:8" x14ac:dyDescent="0.35">
      <c r="B16" s="91">
        <v>245</v>
      </c>
      <c r="C16" s="14">
        <v>45225</v>
      </c>
      <c r="D16" s="126">
        <v>0.40930555555678438</v>
      </c>
      <c r="E16" s="15" t="s">
        <v>44</v>
      </c>
      <c r="F16" s="16" t="s">
        <v>991</v>
      </c>
      <c r="H16" s="57"/>
    </row>
    <row r="17" spans="2:8" ht="29" x14ac:dyDescent="0.35">
      <c r="B17" s="91">
        <v>244</v>
      </c>
      <c r="C17" s="14">
        <v>45222</v>
      </c>
      <c r="D17" s="126">
        <v>0.69090277778013842</v>
      </c>
      <c r="E17" s="15" t="s">
        <v>44</v>
      </c>
      <c r="F17" s="16" t="s">
        <v>986</v>
      </c>
      <c r="H17" s="88" t="s">
        <v>828</v>
      </c>
    </row>
    <row r="18" spans="2:8" x14ac:dyDescent="0.35">
      <c r="B18" s="91">
        <v>243</v>
      </c>
      <c r="C18" s="14">
        <v>45222</v>
      </c>
      <c r="D18" s="126">
        <v>0.68822916666977108</v>
      </c>
      <c r="E18" s="15" t="s">
        <v>44</v>
      </c>
      <c r="F18" s="16" t="s">
        <v>985</v>
      </c>
      <c r="H18" s="8" t="s">
        <v>829</v>
      </c>
    </row>
    <row r="19" spans="2:8" x14ac:dyDescent="0.35">
      <c r="B19" s="91">
        <v>242</v>
      </c>
      <c r="C19" s="14">
        <v>44991</v>
      </c>
      <c r="D19" s="126">
        <v>0.70576388888730435</v>
      </c>
      <c r="E19" s="15" t="s">
        <v>44</v>
      </c>
      <c r="F19" s="17" t="s">
        <v>984</v>
      </c>
      <c r="H19" s="57" t="s">
        <v>833</v>
      </c>
    </row>
    <row r="20" spans="2:8" x14ac:dyDescent="0.35">
      <c r="B20" s="91">
        <v>241</v>
      </c>
      <c r="C20" s="14">
        <v>44987</v>
      </c>
      <c r="D20" s="126">
        <v>0.50555555555911269</v>
      </c>
      <c r="E20" s="15" t="s">
        <v>44</v>
      </c>
      <c r="F20" s="16" t="s">
        <v>983</v>
      </c>
      <c r="H20" s="88" t="s">
        <v>578</v>
      </c>
    </row>
    <row r="21" spans="2:8" x14ac:dyDescent="0.35">
      <c r="B21" s="91">
        <v>240</v>
      </c>
      <c r="C21" s="14">
        <v>44987</v>
      </c>
      <c r="D21" s="126">
        <v>0.46405092592613073</v>
      </c>
      <c r="E21" s="15" t="s">
        <v>44</v>
      </c>
      <c r="F21" s="17" t="s">
        <v>982</v>
      </c>
      <c r="H21" s="89" t="s">
        <v>579</v>
      </c>
    </row>
    <row r="22" spans="2:8" x14ac:dyDescent="0.35">
      <c r="B22" s="91">
        <v>239</v>
      </c>
      <c r="C22" s="14">
        <v>44987</v>
      </c>
      <c r="D22" s="126">
        <v>0.44516203703824431</v>
      </c>
      <c r="E22" s="15" t="s">
        <v>44</v>
      </c>
      <c r="F22" s="16" t="s">
        <v>981</v>
      </c>
      <c r="H22" s="88" t="s">
        <v>610</v>
      </c>
    </row>
    <row r="23" spans="2:8" x14ac:dyDescent="0.35">
      <c r="B23" s="91">
        <v>238</v>
      </c>
      <c r="C23" s="14">
        <v>44986</v>
      </c>
      <c r="D23" s="126">
        <v>0.84619212963298196</v>
      </c>
      <c r="E23" s="15" t="s">
        <v>44</v>
      </c>
      <c r="F23" s="17" t="s">
        <v>980</v>
      </c>
      <c r="H23" s="89" t="s">
        <v>609</v>
      </c>
    </row>
    <row r="24" spans="2:8" x14ac:dyDescent="0.35">
      <c r="B24" s="91">
        <v>237</v>
      </c>
      <c r="C24" s="14">
        <v>44986</v>
      </c>
      <c r="D24" s="126">
        <v>0.45965277777577285</v>
      </c>
      <c r="E24" s="15" t="s">
        <v>44</v>
      </c>
      <c r="F24" s="16" t="s">
        <v>977</v>
      </c>
      <c r="H24" s="88" t="s">
        <v>603</v>
      </c>
    </row>
    <row r="25" spans="2:8" x14ac:dyDescent="0.35">
      <c r="B25" s="91">
        <v>236</v>
      </c>
      <c r="C25" s="14">
        <v>44985</v>
      </c>
      <c r="D25" s="126">
        <v>0.44819444444146939</v>
      </c>
      <c r="E25" s="15" t="s">
        <v>44</v>
      </c>
      <c r="F25" s="16" t="s">
        <v>975</v>
      </c>
      <c r="H25" s="89" t="s">
        <v>600</v>
      </c>
    </row>
    <row r="26" spans="2:8" x14ac:dyDescent="0.35">
      <c r="B26" s="91">
        <v>235</v>
      </c>
      <c r="C26" s="14">
        <v>44984</v>
      </c>
      <c r="D26" s="126">
        <v>0.86277777778013842</v>
      </c>
      <c r="E26" s="15" t="s">
        <v>44</v>
      </c>
      <c r="F26" s="16" t="s">
        <v>973</v>
      </c>
      <c r="H26" s="89" t="s">
        <v>601</v>
      </c>
    </row>
    <row r="27" spans="2:8" x14ac:dyDescent="0.35">
      <c r="B27" s="91">
        <v>234</v>
      </c>
      <c r="C27" s="14">
        <v>44984</v>
      </c>
      <c r="D27" s="126">
        <v>0.80256944444408873</v>
      </c>
      <c r="E27" s="15" t="s">
        <v>44</v>
      </c>
      <c r="F27" s="16" t="s">
        <v>972</v>
      </c>
      <c r="H27" s="89" t="s">
        <v>602</v>
      </c>
    </row>
    <row r="28" spans="2:8" x14ac:dyDescent="0.35">
      <c r="B28" s="91">
        <v>233</v>
      </c>
      <c r="C28" s="14">
        <v>44984</v>
      </c>
      <c r="D28" s="126">
        <v>0.7982523148166365</v>
      </c>
      <c r="E28" s="15" t="s">
        <v>44</v>
      </c>
      <c r="F28" s="16" t="s">
        <v>971</v>
      </c>
      <c r="H28" s="8"/>
    </row>
    <row r="29" spans="2:8" x14ac:dyDescent="0.35">
      <c r="B29" s="91">
        <v>232</v>
      </c>
      <c r="C29" s="14">
        <v>44984</v>
      </c>
      <c r="D29" s="126">
        <v>0.70001157407386927</v>
      </c>
      <c r="E29" s="15" t="s">
        <v>44</v>
      </c>
      <c r="F29" s="16" t="s">
        <v>970</v>
      </c>
      <c r="H29" s="88" t="s">
        <v>228</v>
      </c>
    </row>
    <row r="30" spans="2:8" x14ac:dyDescent="0.35">
      <c r="B30" s="91">
        <v>231</v>
      </c>
      <c r="C30" s="14">
        <v>44984</v>
      </c>
      <c r="D30" s="126">
        <v>0.69745370370219462</v>
      </c>
      <c r="E30" s="15" t="s">
        <v>44</v>
      </c>
      <c r="F30" s="16" t="s">
        <v>969</v>
      </c>
      <c r="H30" s="8" t="s">
        <v>229</v>
      </c>
    </row>
    <row r="31" spans="2:8" x14ac:dyDescent="0.35">
      <c r="B31" s="91">
        <v>230</v>
      </c>
      <c r="C31" s="14">
        <v>44984</v>
      </c>
      <c r="D31" s="126">
        <v>0.53291666666336823</v>
      </c>
      <c r="E31" s="15" t="s">
        <v>44</v>
      </c>
      <c r="F31" s="17" t="s">
        <v>968</v>
      </c>
      <c r="H31" s="89" t="s">
        <v>230</v>
      </c>
    </row>
    <row r="32" spans="2:8" x14ac:dyDescent="0.35">
      <c r="B32" s="91">
        <v>229</v>
      </c>
      <c r="C32" s="14">
        <v>44981</v>
      </c>
      <c r="D32" s="126">
        <v>0.76200231481197989</v>
      </c>
      <c r="E32" s="15" t="s">
        <v>44</v>
      </c>
      <c r="F32" s="16" t="s">
        <v>959</v>
      </c>
      <c r="H32" s="8" t="s">
        <v>231</v>
      </c>
    </row>
    <row r="33" spans="2:8" x14ac:dyDescent="0.35">
      <c r="B33" s="91">
        <v>228</v>
      </c>
      <c r="C33" s="14">
        <v>44981</v>
      </c>
      <c r="D33" s="126">
        <v>0.51091435184935108</v>
      </c>
      <c r="E33" s="15" t="s">
        <v>44</v>
      </c>
      <c r="F33" s="16" t="s">
        <v>959</v>
      </c>
      <c r="H33" s="89" t="s">
        <v>232</v>
      </c>
    </row>
    <row r="34" spans="2:8" x14ac:dyDescent="0.35">
      <c r="B34" s="91">
        <v>227</v>
      </c>
      <c r="C34" s="14">
        <v>44981</v>
      </c>
      <c r="D34" s="126">
        <v>0.48225694444408873</v>
      </c>
      <c r="E34" s="15" t="s">
        <v>44</v>
      </c>
      <c r="F34" s="16" t="s">
        <v>959</v>
      </c>
      <c r="H34" s="8" t="s">
        <v>198</v>
      </c>
    </row>
    <row r="35" spans="2:8" x14ac:dyDescent="0.35">
      <c r="B35" s="91">
        <v>226</v>
      </c>
      <c r="C35" s="14">
        <v>44981</v>
      </c>
      <c r="D35" s="126">
        <v>0.44048611111065838</v>
      </c>
      <c r="E35" s="15" t="s">
        <v>44</v>
      </c>
      <c r="F35" s="16" t="s">
        <v>959</v>
      </c>
      <c r="H35" s="89" t="s">
        <v>233</v>
      </c>
    </row>
    <row r="36" spans="2:8" x14ac:dyDescent="0.35">
      <c r="B36" s="91">
        <v>225</v>
      </c>
      <c r="C36" s="14">
        <v>44980</v>
      </c>
      <c r="D36" s="126">
        <v>0.80011574074160308</v>
      </c>
      <c r="E36" s="15" t="s">
        <v>44</v>
      </c>
      <c r="F36" s="16" t="s">
        <v>897</v>
      </c>
      <c r="H36" s="90" t="s">
        <v>235</v>
      </c>
    </row>
    <row r="37" spans="2:8" x14ac:dyDescent="0.35">
      <c r="B37" s="91">
        <v>224</v>
      </c>
      <c r="C37" s="14">
        <v>44980</v>
      </c>
      <c r="D37" s="126">
        <v>0.78540509259619284</v>
      </c>
      <c r="E37" s="15" t="s">
        <v>44</v>
      </c>
      <c r="F37" s="16" t="s">
        <v>897</v>
      </c>
      <c r="H37" s="8" t="s">
        <v>607</v>
      </c>
    </row>
    <row r="38" spans="2:8" ht="29" x14ac:dyDescent="0.35">
      <c r="B38" s="91">
        <v>223</v>
      </c>
      <c r="C38" s="14">
        <v>44980</v>
      </c>
      <c r="D38" s="126">
        <v>0.74979166666889796</v>
      </c>
      <c r="E38" s="15" t="s">
        <v>44</v>
      </c>
      <c r="F38" s="17" t="s">
        <v>896</v>
      </c>
      <c r="H38" s="89" t="s">
        <v>606</v>
      </c>
    </row>
    <row r="39" spans="2:8" x14ac:dyDescent="0.35">
      <c r="B39" s="91">
        <v>222</v>
      </c>
      <c r="C39" s="14">
        <v>44963</v>
      </c>
      <c r="D39" s="126">
        <v>0.67484953703387873</v>
      </c>
      <c r="E39" s="15" t="s">
        <v>44</v>
      </c>
      <c r="F39" s="16" t="s">
        <v>892</v>
      </c>
      <c r="H39" s="8"/>
    </row>
    <row r="40" spans="2:8" x14ac:dyDescent="0.35">
      <c r="B40" s="91">
        <v>221</v>
      </c>
      <c r="C40" s="14">
        <v>44963</v>
      </c>
      <c r="D40" s="126">
        <v>0.6731134259243845</v>
      </c>
      <c r="E40" s="15" t="s">
        <v>44</v>
      </c>
      <c r="F40" s="16" t="s">
        <v>891</v>
      </c>
      <c r="H40" s="88" t="s">
        <v>605</v>
      </c>
    </row>
    <row r="41" spans="2:8" x14ac:dyDescent="0.35">
      <c r="B41" s="91">
        <v>220</v>
      </c>
      <c r="C41" s="14">
        <v>44963</v>
      </c>
      <c r="D41" s="126">
        <v>0.66304398148349719</v>
      </c>
      <c r="E41" s="15" t="s">
        <v>44</v>
      </c>
      <c r="F41" s="16" t="s">
        <v>890</v>
      </c>
      <c r="H41" s="89" t="s">
        <v>604</v>
      </c>
    </row>
    <row r="42" spans="2:8" x14ac:dyDescent="0.35">
      <c r="B42" s="91">
        <v>219</v>
      </c>
      <c r="C42" s="14">
        <v>44963</v>
      </c>
      <c r="D42" s="126">
        <v>0.65491898148320615</v>
      </c>
      <c r="E42" s="15" t="s">
        <v>44</v>
      </c>
      <c r="F42" s="17" t="s">
        <v>889</v>
      </c>
      <c r="H42" s="8"/>
    </row>
    <row r="43" spans="2:8" x14ac:dyDescent="0.35">
      <c r="B43" s="91">
        <v>218</v>
      </c>
      <c r="C43" s="14">
        <v>44930</v>
      </c>
      <c r="D43" s="126">
        <v>0.68143518518627388</v>
      </c>
      <c r="E43" s="15" t="s">
        <v>44</v>
      </c>
      <c r="F43" s="17" t="s">
        <v>883</v>
      </c>
      <c r="H43" s="88" t="s">
        <v>627</v>
      </c>
    </row>
    <row r="44" spans="2:8" x14ac:dyDescent="0.35">
      <c r="B44" s="91">
        <v>217</v>
      </c>
      <c r="C44" s="14">
        <v>44930</v>
      </c>
      <c r="D44" s="126">
        <v>0.68075231481634546</v>
      </c>
      <c r="E44" s="15" t="s">
        <v>44</v>
      </c>
      <c r="F44" s="16" t="s">
        <v>882</v>
      </c>
      <c r="H44" s="89" t="s">
        <v>625</v>
      </c>
    </row>
    <row r="45" spans="2:8" x14ac:dyDescent="0.35">
      <c r="B45" s="91">
        <v>216</v>
      </c>
      <c r="C45" s="14">
        <v>44894</v>
      </c>
      <c r="D45" s="126">
        <v>0.61153935184847796</v>
      </c>
      <c r="E45" s="15" t="s">
        <v>44</v>
      </c>
      <c r="F45" s="16" t="s">
        <v>881</v>
      </c>
      <c r="H45" s="8"/>
    </row>
    <row r="46" spans="2:8" x14ac:dyDescent="0.35">
      <c r="B46" s="91">
        <v>215</v>
      </c>
      <c r="C46" s="14">
        <v>44894</v>
      </c>
      <c r="D46" s="126">
        <v>0.60400462963298196</v>
      </c>
      <c r="E46" s="15" t="s">
        <v>44</v>
      </c>
      <c r="F46" s="17" t="s">
        <v>880</v>
      </c>
      <c r="H46" s="88" t="s">
        <v>316</v>
      </c>
    </row>
    <row r="47" spans="2:8" x14ac:dyDescent="0.35">
      <c r="B47" s="91">
        <v>214</v>
      </c>
      <c r="C47" s="14">
        <v>44893</v>
      </c>
      <c r="D47" s="126">
        <v>0.60071759259153623</v>
      </c>
      <c r="E47" s="15" t="s">
        <v>44</v>
      </c>
      <c r="F47" s="16" t="s">
        <v>879</v>
      </c>
      <c r="H47" s="8" t="s">
        <v>317</v>
      </c>
    </row>
    <row r="48" spans="2:8" x14ac:dyDescent="0.35">
      <c r="B48" s="91">
        <v>213</v>
      </c>
      <c r="C48" s="14">
        <v>44893</v>
      </c>
      <c r="D48" s="126">
        <v>0.57355324074160308</v>
      </c>
      <c r="E48" s="15" t="s">
        <v>44</v>
      </c>
      <c r="F48" s="17" t="s">
        <v>878</v>
      </c>
      <c r="H48" s="8" t="s">
        <v>318</v>
      </c>
    </row>
    <row r="49" spans="2:8" x14ac:dyDescent="0.35">
      <c r="B49" s="91">
        <v>212</v>
      </c>
      <c r="C49" s="14">
        <v>44893</v>
      </c>
      <c r="D49" s="126">
        <v>0.52055555555853061</v>
      </c>
      <c r="E49" s="15" t="s">
        <v>44</v>
      </c>
      <c r="F49" s="16" t="s">
        <v>877</v>
      </c>
      <c r="H49" s="8"/>
    </row>
    <row r="50" spans="2:8" x14ac:dyDescent="0.35">
      <c r="B50" s="91">
        <v>211</v>
      </c>
      <c r="C50" s="14">
        <v>44893</v>
      </c>
      <c r="D50" s="126">
        <v>0.40902777777955635</v>
      </c>
      <c r="E50" s="15" t="s">
        <v>44</v>
      </c>
      <c r="F50" s="17" t="s">
        <v>876</v>
      </c>
      <c r="H50" s="8" t="s">
        <v>636</v>
      </c>
    </row>
    <row r="51" spans="2:8" x14ac:dyDescent="0.35">
      <c r="B51" s="91">
        <v>210</v>
      </c>
      <c r="C51" s="14">
        <v>44893</v>
      </c>
      <c r="D51" s="126">
        <v>0.40097222222539131</v>
      </c>
      <c r="E51" s="15" t="s">
        <v>44</v>
      </c>
      <c r="F51" s="16" t="s">
        <v>875</v>
      </c>
      <c r="H51" s="89" t="s">
        <v>637</v>
      </c>
    </row>
    <row r="52" spans="2:8" ht="29" x14ac:dyDescent="0.35">
      <c r="B52" s="91">
        <v>209</v>
      </c>
      <c r="C52" s="14">
        <v>44892</v>
      </c>
      <c r="D52" s="126">
        <v>0.67635416666598758</v>
      </c>
      <c r="E52" s="15" t="s">
        <v>44</v>
      </c>
      <c r="F52" s="16" t="s">
        <v>874</v>
      </c>
      <c r="H52" s="8" t="s">
        <v>635</v>
      </c>
    </row>
    <row r="53" spans="2:8" x14ac:dyDescent="0.35">
      <c r="B53" s="91">
        <v>208</v>
      </c>
      <c r="C53" s="14">
        <v>44892</v>
      </c>
      <c r="D53" s="126">
        <v>0.65273148148116888</v>
      </c>
      <c r="E53" s="15" t="s">
        <v>44</v>
      </c>
      <c r="F53" s="16" t="s">
        <v>873</v>
      </c>
    </row>
    <row r="54" spans="2:8" x14ac:dyDescent="0.35">
      <c r="B54" s="91">
        <v>207</v>
      </c>
      <c r="C54" s="14">
        <v>44892</v>
      </c>
      <c r="D54" s="126">
        <v>0.64037037036905531</v>
      </c>
      <c r="E54" s="15" t="s">
        <v>44</v>
      </c>
      <c r="F54" s="16" t="s">
        <v>872</v>
      </c>
    </row>
    <row r="55" spans="2:8" x14ac:dyDescent="0.35">
      <c r="B55" s="91">
        <v>206</v>
      </c>
      <c r="C55" s="14">
        <v>44891</v>
      </c>
      <c r="D55" s="126">
        <v>0.76232638888905058</v>
      </c>
      <c r="E55" s="15" t="s">
        <v>44</v>
      </c>
      <c r="F55" s="16" t="s">
        <v>871</v>
      </c>
    </row>
    <row r="56" spans="2:8" x14ac:dyDescent="0.35">
      <c r="B56" s="91">
        <v>205</v>
      </c>
      <c r="C56" s="14">
        <v>44891</v>
      </c>
      <c r="D56" s="126">
        <v>0.74929398148378823</v>
      </c>
      <c r="E56" s="15" t="s">
        <v>44</v>
      </c>
      <c r="F56" s="16" t="s">
        <v>859</v>
      </c>
    </row>
    <row r="57" spans="2:8" x14ac:dyDescent="0.35">
      <c r="B57" s="91">
        <v>204</v>
      </c>
      <c r="C57" s="14">
        <v>44889</v>
      </c>
      <c r="D57" s="126">
        <v>0.58732638888614019</v>
      </c>
      <c r="E57" s="15" t="s">
        <v>44</v>
      </c>
      <c r="F57" s="17" t="s">
        <v>858</v>
      </c>
    </row>
    <row r="58" spans="2:8" ht="29" x14ac:dyDescent="0.35">
      <c r="B58" s="91">
        <v>203</v>
      </c>
      <c r="C58" s="14">
        <v>44889</v>
      </c>
      <c r="D58" s="126">
        <v>0.57611111111327773</v>
      </c>
      <c r="E58" s="15" t="s">
        <v>44</v>
      </c>
      <c r="F58" s="16" t="s">
        <v>857</v>
      </c>
    </row>
    <row r="59" spans="2:8" x14ac:dyDescent="0.35">
      <c r="B59" s="91">
        <v>202</v>
      </c>
      <c r="C59" s="14">
        <v>44883</v>
      </c>
      <c r="D59" s="126">
        <v>0.515763888892252</v>
      </c>
      <c r="E59" s="15" t="s">
        <v>44</v>
      </c>
      <c r="F59" s="17" t="s">
        <v>860</v>
      </c>
    </row>
    <row r="60" spans="2:8" x14ac:dyDescent="0.35">
      <c r="B60" s="91">
        <v>201</v>
      </c>
      <c r="C60" s="14">
        <v>44883</v>
      </c>
      <c r="D60" s="126">
        <v>0.46804398148378823</v>
      </c>
      <c r="E60" s="15" t="s">
        <v>44</v>
      </c>
      <c r="F60" s="16" t="s">
        <v>856</v>
      </c>
    </row>
    <row r="61" spans="2:8" ht="87" x14ac:dyDescent="0.35">
      <c r="B61" s="91">
        <v>200</v>
      </c>
      <c r="C61" s="14">
        <v>44883</v>
      </c>
      <c r="D61" s="126">
        <v>0.43586805555241881</v>
      </c>
      <c r="E61" s="15" t="s">
        <v>44</v>
      </c>
      <c r="F61" s="17" t="s">
        <v>855</v>
      </c>
    </row>
    <row r="62" spans="2:8" x14ac:dyDescent="0.35">
      <c r="B62" s="91">
        <v>199</v>
      </c>
      <c r="C62" s="14">
        <v>44882</v>
      </c>
      <c r="D62" s="126">
        <v>0.77342592592322035</v>
      </c>
      <c r="E62" s="15" t="s">
        <v>44</v>
      </c>
      <c r="F62" s="17" t="s">
        <v>853</v>
      </c>
    </row>
    <row r="63" spans="2:8" x14ac:dyDescent="0.35">
      <c r="B63" s="91">
        <v>198</v>
      </c>
      <c r="C63" s="14">
        <v>44882</v>
      </c>
      <c r="D63" s="126">
        <v>0.76056712962599704</v>
      </c>
      <c r="E63" s="15" t="s">
        <v>44</v>
      </c>
      <c r="F63" s="17" t="s">
        <v>851</v>
      </c>
    </row>
    <row r="64" spans="2:8" x14ac:dyDescent="0.35">
      <c r="B64" s="91">
        <v>197</v>
      </c>
      <c r="C64" s="14">
        <v>44874</v>
      </c>
      <c r="D64" s="126">
        <v>0.94719907407124992</v>
      </c>
      <c r="E64" s="15" t="s">
        <v>44</v>
      </c>
      <c r="F64" s="16" t="s">
        <v>532</v>
      </c>
    </row>
    <row r="65" spans="2:6" x14ac:dyDescent="0.35">
      <c r="B65" s="91">
        <v>196</v>
      </c>
      <c r="C65" s="14">
        <v>44874</v>
      </c>
      <c r="D65" s="126">
        <v>0.77251157407590654</v>
      </c>
      <c r="E65" s="15" t="s">
        <v>44</v>
      </c>
      <c r="F65" s="17" t="s">
        <v>850</v>
      </c>
    </row>
    <row r="66" spans="2:6" x14ac:dyDescent="0.35">
      <c r="B66" s="91">
        <v>195</v>
      </c>
      <c r="C66" s="14">
        <v>44874</v>
      </c>
      <c r="D66" s="126">
        <v>0.76479166666831588</v>
      </c>
      <c r="E66" s="15" t="s">
        <v>44</v>
      </c>
      <c r="F66" s="16" t="s">
        <v>849</v>
      </c>
    </row>
    <row r="67" spans="2:6" x14ac:dyDescent="0.35">
      <c r="B67" s="91">
        <v>194</v>
      </c>
      <c r="C67" s="14">
        <v>44874</v>
      </c>
      <c r="D67" s="126">
        <v>0.75028935185400769</v>
      </c>
      <c r="E67" s="15" t="s">
        <v>44</v>
      </c>
      <c r="F67" s="16" t="s">
        <v>848</v>
      </c>
    </row>
    <row r="68" spans="2:6" x14ac:dyDescent="0.35">
      <c r="B68" s="91">
        <v>193</v>
      </c>
      <c r="C68" s="14">
        <v>44874</v>
      </c>
      <c r="D68" s="126">
        <v>0.74775462962861639</v>
      </c>
      <c r="E68" s="15" t="s">
        <v>44</v>
      </c>
      <c r="F68" s="16" t="s">
        <v>847</v>
      </c>
    </row>
    <row r="69" spans="2:6" x14ac:dyDescent="0.35">
      <c r="B69" s="91">
        <v>192</v>
      </c>
      <c r="C69" s="14">
        <v>44874</v>
      </c>
      <c r="D69" s="126">
        <v>0.74510416666453239</v>
      </c>
      <c r="E69" s="15" t="s">
        <v>44</v>
      </c>
      <c r="F69" s="16" t="s">
        <v>532</v>
      </c>
    </row>
    <row r="70" spans="2:6" x14ac:dyDescent="0.35">
      <c r="B70" s="91">
        <v>191</v>
      </c>
      <c r="C70" s="14">
        <v>44874</v>
      </c>
      <c r="D70" s="126">
        <v>0.71329861111007631</v>
      </c>
      <c r="E70" s="15" t="s">
        <v>44</v>
      </c>
      <c r="F70" s="17" t="s">
        <v>846</v>
      </c>
    </row>
    <row r="71" spans="2:6" x14ac:dyDescent="0.35">
      <c r="B71" s="91">
        <v>190</v>
      </c>
      <c r="C71" s="14">
        <v>44874</v>
      </c>
      <c r="D71" s="126">
        <v>0.63762731481256196</v>
      </c>
      <c r="E71" s="15" t="s">
        <v>44</v>
      </c>
      <c r="F71" s="16" t="s">
        <v>843</v>
      </c>
    </row>
    <row r="72" spans="2:6" x14ac:dyDescent="0.35">
      <c r="B72" s="91">
        <v>189</v>
      </c>
      <c r="C72" s="14">
        <v>44874</v>
      </c>
      <c r="D72" s="126">
        <v>0.61747685185400769</v>
      </c>
      <c r="E72" s="15" t="s">
        <v>44</v>
      </c>
      <c r="F72" s="16" t="s">
        <v>841</v>
      </c>
    </row>
    <row r="73" spans="2:6" x14ac:dyDescent="0.35">
      <c r="B73" s="91">
        <v>188</v>
      </c>
      <c r="C73" s="14">
        <v>44874</v>
      </c>
      <c r="D73" s="126">
        <v>0.59861111111240461</v>
      </c>
      <c r="E73" s="15" t="s">
        <v>44</v>
      </c>
      <c r="F73" s="16" t="s">
        <v>839</v>
      </c>
    </row>
    <row r="74" spans="2:6" ht="29" x14ac:dyDescent="0.35">
      <c r="B74" s="91">
        <v>187</v>
      </c>
      <c r="C74" s="14">
        <v>44874</v>
      </c>
      <c r="D74" s="126">
        <v>0.43436342592758592</v>
      </c>
      <c r="E74" s="15" t="s">
        <v>44</v>
      </c>
      <c r="F74" s="17" t="s">
        <v>837</v>
      </c>
    </row>
    <row r="75" spans="2:6" x14ac:dyDescent="0.35">
      <c r="B75" s="91">
        <v>186</v>
      </c>
      <c r="C75" s="14">
        <v>44873</v>
      </c>
      <c r="D75" s="126">
        <v>0.82164351851679385</v>
      </c>
      <c r="E75" s="15" t="s">
        <v>44</v>
      </c>
      <c r="F75" s="16" t="s">
        <v>861</v>
      </c>
    </row>
    <row r="76" spans="2:6" x14ac:dyDescent="0.35">
      <c r="B76" s="91">
        <v>185</v>
      </c>
      <c r="C76" s="14">
        <v>44873</v>
      </c>
      <c r="D76" s="126">
        <v>0.81234953703824431</v>
      </c>
      <c r="E76" s="15" t="s">
        <v>44</v>
      </c>
      <c r="F76" s="16" t="s">
        <v>832</v>
      </c>
    </row>
    <row r="77" spans="2:6" x14ac:dyDescent="0.35">
      <c r="B77" s="91">
        <v>184</v>
      </c>
      <c r="C77" s="14">
        <v>44873</v>
      </c>
      <c r="D77" s="126">
        <v>0.67521990741079208</v>
      </c>
      <c r="E77" s="15" t="s">
        <v>44</v>
      </c>
      <c r="F77" s="16" t="s">
        <v>831</v>
      </c>
    </row>
    <row r="78" spans="2:6" x14ac:dyDescent="0.35">
      <c r="B78" s="91">
        <v>183</v>
      </c>
      <c r="C78" s="14">
        <v>44873</v>
      </c>
      <c r="D78" s="126">
        <v>0.66287037036818219</v>
      </c>
      <c r="E78" s="15" t="s">
        <v>44</v>
      </c>
      <c r="F78" s="16" t="s">
        <v>830</v>
      </c>
    </row>
    <row r="79" spans="2:6" x14ac:dyDescent="0.35">
      <c r="B79" s="91">
        <v>182</v>
      </c>
      <c r="C79" s="14">
        <v>44873</v>
      </c>
      <c r="D79" s="126">
        <v>0.62999999999738066</v>
      </c>
      <c r="E79" s="15" t="s">
        <v>44</v>
      </c>
      <c r="F79" s="16" t="s">
        <v>827</v>
      </c>
    </row>
    <row r="80" spans="2:6" x14ac:dyDescent="0.35">
      <c r="B80" s="91">
        <v>181</v>
      </c>
      <c r="C80" s="14">
        <v>44872</v>
      </c>
      <c r="D80" s="126">
        <v>0.82534722222044365</v>
      </c>
      <c r="E80" s="15" t="s">
        <v>44</v>
      </c>
      <c r="F80" s="16" t="s">
        <v>826</v>
      </c>
    </row>
    <row r="81" spans="2:6" x14ac:dyDescent="0.35">
      <c r="B81" s="91">
        <v>180</v>
      </c>
      <c r="C81" s="14">
        <v>44872</v>
      </c>
      <c r="D81" s="126">
        <v>0.69211805555823958</v>
      </c>
      <c r="E81" s="15" t="s">
        <v>44</v>
      </c>
      <c r="F81" s="16" t="s">
        <v>824</v>
      </c>
    </row>
    <row r="82" spans="2:6" x14ac:dyDescent="0.35">
      <c r="B82" s="91">
        <v>179</v>
      </c>
      <c r="C82" s="14">
        <v>44872</v>
      </c>
      <c r="D82" s="126">
        <v>0.46092592592322035</v>
      </c>
      <c r="E82" s="15" t="s">
        <v>44</v>
      </c>
      <c r="F82" s="16" t="s">
        <v>823</v>
      </c>
    </row>
    <row r="83" spans="2:6" x14ac:dyDescent="0.35">
      <c r="B83" s="91">
        <v>178</v>
      </c>
      <c r="C83" s="14">
        <v>44872</v>
      </c>
      <c r="D83" s="126">
        <v>0.42384259259415558</v>
      </c>
      <c r="E83" s="15" t="s">
        <v>44</v>
      </c>
      <c r="F83" s="17" t="s">
        <v>820</v>
      </c>
    </row>
    <row r="84" spans="2:6" x14ac:dyDescent="0.35">
      <c r="B84" s="91">
        <v>177</v>
      </c>
      <c r="C84" s="14">
        <v>44871</v>
      </c>
      <c r="D84" s="126">
        <v>0.76501157407619758</v>
      </c>
      <c r="E84" s="15" t="s">
        <v>44</v>
      </c>
      <c r="F84" s="17" t="s">
        <v>814</v>
      </c>
    </row>
    <row r="85" spans="2:6" x14ac:dyDescent="0.35">
      <c r="B85" s="91">
        <v>176</v>
      </c>
      <c r="C85" s="14">
        <v>44871</v>
      </c>
      <c r="D85" s="126">
        <v>0.46385416666453239</v>
      </c>
      <c r="E85" s="15" t="s">
        <v>44</v>
      </c>
      <c r="F85" s="16" t="s">
        <v>812</v>
      </c>
    </row>
    <row r="86" spans="2:6" ht="29" x14ac:dyDescent="0.35">
      <c r="B86" s="91">
        <v>175</v>
      </c>
      <c r="C86" s="14">
        <v>44871</v>
      </c>
      <c r="D86" s="126">
        <v>0.38188657407590654</v>
      </c>
      <c r="E86" s="15" t="s">
        <v>44</v>
      </c>
      <c r="F86" s="17" t="s">
        <v>811</v>
      </c>
    </row>
    <row r="87" spans="2:6" ht="29" x14ac:dyDescent="0.35">
      <c r="B87" s="91">
        <v>174</v>
      </c>
      <c r="C87" s="14">
        <v>44871</v>
      </c>
      <c r="D87" s="126">
        <v>0.34934027777489973</v>
      </c>
      <c r="E87" s="15" t="s">
        <v>44</v>
      </c>
      <c r="F87" s="17" t="s">
        <v>810</v>
      </c>
    </row>
    <row r="88" spans="2:6" x14ac:dyDescent="0.35">
      <c r="B88" s="91">
        <v>173</v>
      </c>
      <c r="C88" s="14">
        <v>44870</v>
      </c>
      <c r="D88" s="126">
        <v>0.38129629629838746</v>
      </c>
      <c r="E88" s="15" t="s">
        <v>44</v>
      </c>
      <c r="F88" s="16" t="s">
        <v>809</v>
      </c>
    </row>
    <row r="89" spans="2:6" x14ac:dyDescent="0.35">
      <c r="B89" s="91">
        <v>172</v>
      </c>
      <c r="C89" s="14">
        <v>44869</v>
      </c>
      <c r="D89" s="126">
        <v>0.81792824074364034</v>
      </c>
      <c r="E89" s="15" t="s">
        <v>44</v>
      </c>
      <c r="F89" s="16" t="s">
        <v>808</v>
      </c>
    </row>
    <row r="90" spans="2:6" x14ac:dyDescent="0.35">
      <c r="B90" s="91">
        <v>171</v>
      </c>
      <c r="C90" s="14">
        <v>44869</v>
      </c>
      <c r="D90" s="126">
        <v>0.72151620370277669</v>
      </c>
      <c r="E90" s="15" t="s">
        <v>44</v>
      </c>
      <c r="F90" s="17" t="s">
        <v>807</v>
      </c>
    </row>
    <row r="91" spans="2:6" x14ac:dyDescent="0.35">
      <c r="B91" s="91">
        <v>170</v>
      </c>
      <c r="C91" s="14">
        <v>44868</v>
      </c>
      <c r="D91" s="126">
        <v>0.81207175926101627</v>
      </c>
      <c r="E91" s="15" t="s">
        <v>44</v>
      </c>
      <c r="F91" s="16" t="s">
        <v>802</v>
      </c>
    </row>
    <row r="92" spans="2:6" x14ac:dyDescent="0.35">
      <c r="B92" s="91">
        <v>169</v>
      </c>
      <c r="C92" s="14">
        <v>44868</v>
      </c>
      <c r="D92" s="126">
        <v>0.79150462963298196</v>
      </c>
      <c r="E92" s="15" t="s">
        <v>44</v>
      </c>
      <c r="F92" s="16" t="s">
        <v>801</v>
      </c>
    </row>
    <row r="93" spans="2:6" x14ac:dyDescent="0.35">
      <c r="B93" s="91">
        <v>168</v>
      </c>
      <c r="C93" s="14">
        <v>44868</v>
      </c>
      <c r="D93" s="126">
        <v>0.76744212963239988</v>
      </c>
      <c r="E93" s="15" t="s">
        <v>44</v>
      </c>
      <c r="F93" s="16" t="s">
        <v>800</v>
      </c>
    </row>
    <row r="94" spans="2:6" x14ac:dyDescent="0.35">
      <c r="B94" s="91">
        <v>167</v>
      </c>
      <c r="C94" s="14">
        <v>44868</v>
      </c>
      <c r="D94" s="126">
        <v>0.69697916666336823</v>
      </c>
      <c r="E94" s="15" t="s">
        <v>44</v>
      </c>
      <c r="F94" s="16" t="s">
        <v>786</v>
      </c>
    </row>
    <row r="95" spans="2:6" ht="29" x14ac:dyDescent="0.35">
      <c r="B95" s="91">
        <v>166</v>
      </c>
      <c r="C95" s="14">
        <v>44868</v>
      </c>
      <c r="D95" s="126">
        <v>0.60644675925868796</v>
      </c>
      <c r="E95" s="15" t="s">
        <v>44</v>
      </c>
      <c r="F95" s="17" t="s">
        <v>785</v>
      </c>
    </row>
    <row r="96" spans="2:6" ht="29" x14ac:dyDescent="0.35">
      <c r="B96" s="91">
        <v>165</v>
      </c>
      <c r="C96" s="14">
        <v>44868</v>
      </c>
      <c r="D96" s="126">
        <v>0.54459490740555339</v>
      </c>
      <c r="E96" s="15" t="s">
        <v>44</v>
      </c>
      <c r="F96" s="16" t="s">
        <v>783</v>
      </c>
    </row>
    <row r="97" spans="2:6" x14ac:dyDescent="0.35">
      <c r="B97" s="91">
        <v>164</v>
      </c>
      <c r="C97" s="14">
        <v>44868</v>
      </c>
      <c r="D97" s="126">
        <v>0.40291666666598758</v>
      </c>
      <c r="E97" s="15" t="s">
        <v>44</v>
      </c>
      <c r="F97" s="16" t="s">
        <v>50</v>
      </c>
    </row>
    <row r="98" spans="2:6" x14ac:dyDescent="0.35">
      <c r="B98" s="91">
        <v>163</v>
      </c>
      <c r="C98" s="14">
        <v>44867</v>
      </c>
      <c r="D98" s="126">
        <v>0.80884259259619284</v>
      </c>
      <c r="E98" s="15" t="s">
        <v>44</v>
      </c>
      <c r="F98" s="16" t="s">
        <v>50</v>
      </c>
    </row>
    <row r="99" spans="2:6" x14ac:dyDescent="0.35">
      <c r="B99" s="91">
        <v>162</v>
      </c>
      <c r="C99" s="14">
        <v>44867</v>
      </c>
      <c r="D99" s="126">
        <v>0.79520833333663177</v>
      </c>
      <c r="E99" s="15" t="s">
        <v>44</v>
      </c>
      <c r="F99" s="16" t="s">
        <v>760</v>
      </c>
    </row>
    <row r="100" spans="2:6" ht="29" x14ac:dyDescent="0.35">
      <c r="B100" s="91">
        <v>161</v>
      </c>
      <c r="C100" s="14">
        <v>44866</v>
      </c>
      <c r="D100" s="126">
        <v>0.71202546296262881</v>
      </c>
      <c r="E100" s="15" t="s">
        <v>44</v>
      </c>
      <c r="F100" s="17" t="s">
        <v>758</v>
      </c>
    </row>
    <row r="101" spans="2:6" x14ac:dyDescent="0.35">
      <c r="B101" s="91">
        <v>160</v>
      </c>
      <c r="C101" s="14">
        <v>44865</v>
      </c>
      <c r="D101" s="126">
        <v>0.69700231481692754</v>
      </c>
      <c r="E101" s="15" t="s">
        <v>44</v>
      </c>
      <c r="F101" s="16" t="s">
        <v>742</v>
      </c>
    </row>
    <row r="102" spans="2:6" x14ac:dyDescent="0.35">
      <c r="B102" s="91">
        <v>159</v>
      </c>
      <c r="C102" s="14">
        <v>44862</v>
      </c>
      <c r="D102" s="126">
        <v>0.60244212963152677</v>
      </c>
      <c r="E102" s="15" t="s">
        <v>44</v>
      </c>
      <c r="F102" s="17" t="s">
        <v>741</v>
      </c>
    </row>
    <row r="103" spans="2:6" ht="29" x14ac:dyDescent="0.35">
      <c r="B103" s="91">
        <v>158</v>
      </c>
      <c r="C103" s="14">
        <v>44859</v>
      </c>
      <c r="D103" s="126">
        <v>0.76282407407416031</v>
      </c>
      <c r="E103" s="15" t="s">
        <v>44</v>
      </c>
      <c r="F103" s="17" t="s">
        <v>709</v>
      </c>
    </row>
    <row r="104" spans="2:6" ht="29" x14ac:dyDescent="0.35">
      <c r="B104" s="91">
        <v>157</v>
      </c>
      <c r="C104" s="14">
        <v>44858</v>
      </c>
      <c r="D104" s="126">
        <v>0.40266203703504289</v>
      </c>
      <c r="E104" s="15" t="s">
        <v>44</v>
      </c>
      <c r="F104" s="17" t="s">
        <v>698</v>
      </c>
    </row>
    <row r="105" spans="2:6" x14ac:dyDescent="0.35">
      <c r="B105" s="91">
        <v>156</v>
      </c>
      <c r="C105" s="14">
        <v>44858</v>
      </c>
      <c r="D105" s="126">
        <v>0.39067129629984265</v>
      </c>
      <c r="E105" s="15" t="s">
        <v>44</v>
      </c>
      <c r="F105" s="17" t="s">
        <v>697</v>
      </c>
    </row>
    <row r="106" spans="2:6" x14ac:dyDescent="0.35">
      <c r="B106" s="91">
        <v>155</v>
      </c>
      <c r="C106" s="14">
        <v>44858</v>
      </c>
      <c r="D106" s="126">
        <v>0.37726851851766696</v>
      </c>
      <c r="E106" s="15" t="s">
        <v>44</v>
      </c>
      <c r="F106" s="16" t="s">
        <v>696</v>
      </c>
    </row>
    <row r="107" spans="2:6" x14ac:dyDescent="0.35">
      <c r="B107" s="91">
        <v>154</v>
      </c>
      <c r="C107" s="14">
        <v>44857</v>
      </c>
      <c r="D107" s="126">
        <v>0.68922453703999054</v>
      </c>
      <c r="E107" s="15" t="s">
        <v>44</v>
      </c>
      <c r="F107" s="17" t="s">
        <v>681</v>
      </c>
    </row>
    <row r="108" spans="2:6" x14ac:dyDescent="0.35">
      <c r="B108" s="91">
        <v>153</v>
      </c>
      <c r="C108" s="14">
        <v>44857</v>
      </c>
      <c r="D108" s="126">
        <v>0.66163194444379769</v>
      </c>
      <c r="E108" s="15" t="s">
        <v>44</v>
      </c>
      <c r="F108" s="17" t="s">
        <v>680</v>
      </c>
    </row>
    <row r="109" spans="2:6" x14ac:dyDescent="0.35">
      <c r="B109" s="91">
        <v>152</v>
      </c>
      <c r="C109" s="14">
        <v>44857</v>
      </c>
      <c r="D109" s="126">
        <v>0.5168634259243845</v>
      </c>
      <c r="E109" s="15" t="s">
        <v>44</v>
      </c>
      <c r="F109" s="17" t="s">
        <v>677</v>
      </c>
    </row>
    <row r="110" spans="2:6" x14ac:dyDescent="0.35">
      <c r="B110" s="91">
        <v>151</v>
      </c>
      <c r="C110" s="14">
        <v>44856</v>
      </c>
      <c r="D110" s="126">
        <v>0.76158564814977581</v>
      </c>
      <c r="E110" s="15" t="s">
        <v>44</v>
      </c>
      <c r="F110" s="16" t="s">
        <v>675</v>
      </c>
    </row>
    <row r="111" spans="2:6" x14ac:dyDescent="0.35">
      <c r="B111" s="91">
        <v>150</v>
      </c>
      <c r="C111" s="14">
        <v>44856</v>
      </c>
      <c r="D111" s="126">
        <v>0.7355787037013215</v>
      </c>
      <c r="E111" s="15" t="s">
        <v>44</v>
      </c>
      <c r="F111" s="16" t="s">
        <v>673</v>
      </c>
    </row>
    <row r="112" spans="2:6" x14ac:dyDescent="0.35">
      <c r="B112" s="91">
        <v>149</v>
      </c>
      <c r="C112" s="14">
        <v>44856</v>
      </c>
      <c r="D112" s="126">
        <v>0.42866898148349719</v>
      </c>
      <c r="E112" s="15" t="s">
        <v>44</v>
      </c>
      <c r="F112" s="16" t="s">
        <v>672</v>
      </c>
    </row>
    <row r="113" spans="2:6" x14ac:dyDescent="0.35">
      <c r="B113" s="91">
        <v>148</v>
      </c>
      <c r="C113" s="14">
        <v>44855</v>
      </c>
      <c r="D113" s="126">
        <v>0.69561342592351139</v>
      </c>
      <c r="E113" s="15" t="s">
        <v>44</v>
      </c>
      <c r="F113" s="16" t="s">
        <v>671</v>
      </c>
    </row>
    <row r="114" spans="2:6" x14ac:dyDescent="0.35">
      <c r="B114" s="91">
        <v>147</v>
      </c>
      <c r="C114" s="14">
        <v>44855</v>
      </c>
      <c r="D114" s="126">
        <v>0.69387731481401715</v>
      </c>
      <c r="E114" s="15" t="s">
        <v>44</v>
      </c>
      <c r="F114" s="16" t="s">
        <v>670</v>
      </c>
    </row>
    <row r="115" spans="2:6" ht="29" x14ac:dyDescent="0.35">
      <c r="B115" s="91">
        <v>146</v>
      </c>
      <c r="C115" s="14">
        <v>44855</v>
      </c>
      <c r="D115" s="126">
        <v>0.67820601852145046</v>
      </c>
      <c r="E115" s="15" t="s">
        <v>44</v>
      </c>
      <c r="F115" s="17" t="s">
        <v>862</v>
      </c>
    </row>
    <row r="116" spans="2:6" x14ac:dyDescent="0.35">
      <c r="B116" s="91">
        <v>145</v>
      </c>
      <c r="C116" s="14">
        <v>44501</v>
      </c>
      <c r="D116" s="126">
        <v>0.67939814814599231</v>
      </c>
      <c r="E116" s="15" t="s">
        <v>44</v>
      </c>
      <c r="F116" s="16" t="s">
        <v>666</v>
      </c>
    </row>
    <row r="117" spans="2:6" x14ac:dyDescent="0.35">
      <c r="B117" s="91">
        <v>144</v>
      </c>
      <c r="C117" s="14">
        <v>44501</v>
      </c>
      <c r="D117" s="126">
        <v>0.67103009259153623</v>
      </c>
      <c r="E117" s="15" t="s">
        <v>44</v>
      </c>
      <c r="F117" s="17" t="s">
        <v>665</v>
      </c>
    </row>
    <row r="118" spans="2:6" x14ac:dyDescent="0.35">
      <c r="B118" s="91">
        <v>143</v>
      </c>
      <c r="C118" s="14">
        <v>44483</v>
      </c>
      <c r="D118" s="126">
        <v>0.71473379629605915</v>
      </c>
      <c r="E118" s="15" t="s">
        <v>44</v>
      </c>
      <c r="F118" s="17" t="s">
        <v>664</v>
      </c>
    </row>
    <row r="119" spans="2:6" ht="72.5" x14ac:dyDescent="0.35">
      <c r="B119" s="91">
        <v>142</v>
      </c>
      <c r="C119" s="14">
        <v>44483</v>
      </c>
      <c r="D119" s="126">
        <v>0.69203703703533392</v>
      </c>
      <c r="E119" s="15" t="s">
        <v>44</v>
      </c>
      <c r="F119" s="17" t="s">
        <v>663</v>
      </c>
    </row>
    <row r="120" spans="2:6" x14ac:dyDescent="0.35">
      <c r="B120" s="91">
        <v>141</v>
      </c>
      <c r="C120" s="14">
        <v>44483</v>
      </c>
      <c r="D120" s="126">
        <v>0.40446759259066312</v>
      </c>
      <c r="E120" s="15" t="s">
        <v>44</v>
      </c>
      <c r="F120" s="17" t="s">
        <v>662</v>
      </c>
    </row>
    <row r="121" spans="2:6" x14ac:dyDescent="0.35">
      <c r="B121" s="91">
        <v>140</v>
      </c>
      <c r="C121" s="14">
        <v>44483</v>
      </c>
      <c r="D121" s="126">
        <v>0.39372685184935108</v>
      </c>
      <c r="E121" s="15" t="s">
        <v>44</v>
      </c>
      <c r="F121" s="17" t="s">
        <v>661</v>
      </c>
    </row>
    <row r="122" spans="2:6" x14ac:dyDescent="0.35">
      <c r="B122" s="91">
        <v>139</v>
      </c>
      <c r="C122" s="14">
        <v>44482</v>
      </c>
      <c r="D122" s="126">
        <v>0.72026620370161254</v>
      </c>
      <c r="E122" s="15" t="s">
        <v>44</v>
      </c>
      <c r="F122" s="16" t="s">
        <v>660</v>
      </c>
    </row>
    <row r="123" spans="2:6" x14ac:dyDescent="0.35">
      <c r="B123" s="91">
        <v>138</v>
      </c>
      <c r="C123" s="14">
        <v>44482</v>
      </c>
      <c r="D123" s="126">
        <v>0.71825231481489027</v>
      </c>
      <c r="E123" s="15" t="s">
        <v>44</v>
      </c>
      <c r="F123" s="16" t="s">
        <v>659</v>
      </c>
    </row>
    <row r="124" spans="2:6" x14ac:dyDescent="0.35">
      <c r="B124" s="91">
        <v>137</v>
      </c>
      <c r="C124" s="14">
        <v>44481</v>
      </c>
      <c r="D124" s="126">
        <v>0.52592592592554865</v>
      </c>
      <c r="E124" s="15" t="s">
        <v>44</v>
      </c>
      <c r="F124" s="16" t="s">
        <v>658</v>
      </c>
    </row>
    <row r="125" spans="2:6" x14ac:dyDescent="0.35">
      <c r="B125" s="91">
        <v>136</v>
      </c>
      <c r="C125" s="14">
        <v>44480</v>
      </c>
      <c r="D125" s="126">
        <v>0.79943287037167465</v>
      </c>
      <c r="E125" s="15" t="s">
        <v>44</v>
      </c>
      <c r="F125" s="16" t="s">
        <v>657</v>
      </c>
    </row>
    <row r="126" spans="2:6" x14ac:dyDescent="0.35">
      <c r="B126" s="91">
        <v>135</v>
      </c>
      <c r="C126" s="14">
        <v>44477</v>
      </c>
      <c r="D126" s="126">
        <v>0.81211805555358296</v>
      </c>
      <c r="E126" s="15" t="s">
        <v>44</v>
      </c>
      <c r="F126" s="16" t="s">
        <v>656</v>
      </c>
    </row>
    <row r="127" spans="2:6" x14ac:dyDescent="0.35">
      <c r="B127" s="91">
        <v>134</v>
      </c>
      <c r="C127" s="14">
        <v>44477</v>
      </c>
      <c r="D127" s="126">
        <v>0.68396990740438923</v>
      </c>
      <c r="E127" s="15" t="s">
        <v>44</v>
      </c>
      <c r="F127" s="17" t="s">
        <v>638</v>
      </c>
    </row>
    <row r="128" spans="2:6" x14ac:dyDescent="0.35">
      <c r="B128" s="91">
        <v>133</v>
      </c>
      <c r="C128" s="14">
        <v>44477</v>
      </c>
      <c r="D128" s="126">
        <v>0.48748842592613073</v>
      </c>
      <c r="E128" s="15" t="s">
        <v>44</v>
      </c>
      <c r="F128" s="16" t="s">
        <v>634</v>
      </c>
    </row>
    <row r="129" spans="2:6" x14ac:dyDescent="0.35">
      <c r="B129" s="91">
        <v>132</v>
      </c>
      <c r="C129" s="14">
        <v>44477</v>
      </c>
      <c r="D129" s="126">
        <v>0.45517361110978527</v>
      </c>
      <c r="E129" s="15" t="s">
        <v>44</v>
      </c>
      <c r="F129" s="16" t="s">
        <v>633</v>
      </c>
    </row>
    <row r="130" spans="2:6" x14ac:dyDescent="0.35">
      <c r="B130" s="91">
        <v>131</v>
      </c>
      <c r="C130" s="14">
        <v>44476</v>
      </c>
      <c r="D130" s="126">
        <v>0.939976851848769</v>
      </c>
      <c r="E130" s="15" t="s">
        <v>44</v>
      </c>
      <c r="F130" s="16" t="s">
        <v>632</v>
      </c>
    </row>
    <row r="131" spans="2:6" ht="29" x14ac:dyDescent="0.35">
      <c r="B131" s="91">
        <v>130</v>
      </c>
      <c r="C131" s="14">
        <v>44474</v>
      </c>
      <c r="D131" s="126">
        <v>0.68423611111211358</v>
      </c>
      <c r="E131" s="15" t="s">
        <v>44</v>
      </c>
      <c r="F131" s="17" t="s">
        <v>631</v>
      </c>
    </row>
    <row r="132" spans="2:6" x14ac:dyDescent="0.35">
      <c r="B132" s="91">
        <v>129</v>
      </c>
      <c r="C132" s="14">
        <v>44473</v>
      </c>
      <c r="D132" s="126">
        <v>0.42137731481489027</v>
      </c>
      <c r="E132" s="15" t="s">
        <v>44</v>
      </c>
      <c r="F132" s="16" t="s">
        <v>628</v>
      </c>
    </row>
    <row r="133" spans="2:6" x14ac:dyDescent="0.35">
      <c r="B133" s="91">
        <v>128</v>
      </c>
      <c r="C133" s="14">
        <v>44470</v>
      </c>
      <c r="D133" s="126">
        <v>0.43607638889079681</v>
      </c>
      <c r="E133" s="15" t="s">
        <v>44</v>
      </c>
      <c r="F133" s="16" t="s">
        <v>626</v>
      </c>
    </row>
    <row r="134" spans="2:6" x14ac:dyDescent="0.35">
      <c r="B134" s="91">
        <v>127</v>
      </c>
      <c r="C134" s="14">
        <v>44469</v>
      </c>
      <c r="D134" s="126">
        <v>0.6626157407372375</v>
      </c>
      <c r="E134" s="15" t="s">
        <v>44</v>
      </c>
      <c r="F134" s="17" t="s">
        <v>622</v>
      </c>
    </row>
    <row r="135" spans="2:6" x14ac:dyDescent="0.35">
      <c r="B135" s="91">
        <v>126</v>
      </c>
      <c r="C135" s="14">
        <v>44469</v>
      </c>
      <c r="D135" s="126">
        <v>0.60223379629314877</v>
      </c>
      <c r="E135" s="15" t="s">
        <v>44</v>
      </c>
      <c r="F135" s="16" t="s">
        <v>612</v>
      </c>
    </row>
    <row r="136" spans="2:6" x14ac:dyDescent="0.35">
      <c r="B136" s="91">
        <v>125</v>
      </c>
      <c r="C136" s="14">
        <v>44469</v>
      </c>
      <c r="D136" s="126">
        <v>0.57452546296553919</v>
      </c>
      <c r="E136" s="15" t="s">
        <v>44</v>
      </c>
      <c r="F136" s="16" t="s">
        <v>612</v>
      </c>
    </row>
    <row r="137" spans="2:6" x14ac:dyDescent="0.35">
      <c r="B137" s="91">
        <v>124</v>
      </c>
      <c r="C137" s="14">
        <v>44469</v>
      </c>
      <c r="D137" s="126">
        <v>0.35587962962745223</v>
      </c>
      <c r="E137" s="15" t="s">
        <v>44</v>
      </c>
      <c r="F137" s="17" t="s">
        <v>613</v>
      </c>
    </row>
    <row r="138" spans="2:6" x14ac:dyDescent="0.35">
      <c r="B138" s="91">
        <v>123</v>
      </c>
      <c r="C138" s="14">
        <v>44469</v>
      </c>
      <c r="D138" s="126">
        <v>0.35304398147854954</v>
      </c>
      <c r="E138" s="15" t="s">
        <v>44</v>
      </c>
      <c r="F138" s="16" t="s">
        <v>863</v>
      </c>
    </row>
    <row r="139" spans="2:6" x14ac:dyDescent="0.35">
      <c r="B139" s="91">
        <v>122</v>
      </c>
      <c r="C139" s="14">
        <v>44468</v>
      </c>
      <c r="D139" s="126">
        <v>0.81839120370568708</v>
      </c>
      <c r="E139" s="15" t="s">
        <v>44</v>
      </c>
      <c r="F139" s="16" t="s">
        <v>612</v>
      </c>
    </row>
    <row r="140" spans="2:6" x14ac:dyDescent="0.35">
      <c r="B140" s="91">
        <v>121</v>
      </c>
      <c r="C140" s="14">
        <v>44468</v>
      </c>
      <c r="D140" s="126">
        <v>0.76211805555794854</v>
      </c>
      <c r="E140" s="15" t="s">
        <v>44</v>
      </c>
      <c r="F140" s="16" t="s">
        <v>612</v>
      </c>
    </row>
    <row r="141" spans="2:6" x14ac:dyDescent="0.35">
      <c r="B141" s="91">
        <v>120</v>
      </c>
      <c r="C141" s="14">
        <v>44468</v>
      </c>
      <c r="D141" s="126">
        <v>0.70792824074305827</v>
      </c>
      <c r="E141" s="15" t="s">
        <v>44</v>
      </c>
      <c r="F141" s="16" t="s">
        <v>612</v>
      </c>
    </row>
    <row r="142" spans="2:6" x14ac:dyDescent="0.35">
      <c r="B142" s="91">
        <v>119</v>
      </c>
      <c r="C142" s="14">
        <v>44468</v>
      </c>
      <c r="D142" s="126">
        <v>0.52937499999825377</v>
      </c>
      <c r="E142" s="15" t="s">
        <v>44</v>
      </c>
      <c r="F142" s="16" t="s">
        <v>611</v>
      </c>
    </row>
    <row r="143" spans="2:6" x14ac:dyDescent="0.35">
      <c r="B143" s="91">
        <v>118</v>
      </c>
      <c r="C143" s="14">
        <v>44467</v>
      </c>
      <c r="D143" s="126">
        <v>0.83431712962919846</v>
      </c>
      <c r="E143" s="15" t="s">
        <v>44</v>
      </c>
      <c r="F143" s="16" t="s">
        <v>608</v>
      </c>
    </row>
    <row r="144" spans="2:6" x14ac:dyDescent="0.35">
      <c r="B144" s="91">
        <v>117</v>
      </c>
      <c r="C144" s="14">
        <v>44467</v>
      </c>
      <c r="D144" s="126">
        <v>0.70918981481372612</v>
      </c>
      <c r="E144" s="15" t="s">
        <v>44</v>
      </c>
      <c r="F144" s="17" t="s">
        <v>599</v>
      </c>
    </row>
    <row r="145" spans="2:6" x14ac:dyDescent="0.35">
      <c r="B145" s="91">
        <v>116</v>
      </c>
      <c r="C145" s="14">
        <v>44467</v>
      </c>
      <c r="D145" s="126">
        <v>0.47929398147971369</v>
      </c>
      <c r="E145" s="15" t="s">
        <v>44</v>
      </c>
      <c r="F145" s="16" t="s">
        <v>594</v>
      </c>
    </row>
    <row r="146" spans="2:6" x14ac:dyDescent="0.35">
      <c r="B146" s="91">
        <v>115</v>
      </c>
      <c r="C146" s="14">
        <v>44467</v>
      </c>
      <c r="D146" s="126">
        <v>0.46600694444350665</v>
      </c>
      <c r="E146" s="15" t="s">
        <v>44</v>
      </c>
      <c r="F146" s="16" t="s">
        <v>592</v>
      </c>
    </row>
    <row r="147" spans="2:6" x14ac:dyDescent="0.35">
      <c r="B147" s="91">
        <v>114</v>
      </c>
      <c r="C147" s="14">
        <v>44467</v>
      </c>
      <c r="D147" s="126">
        <v>0.42388888888672227</v>
      </c>
      <c r="E147" s="15" t="s">
        <v>44</v>
      </c>
      <c r="F147" s="16" t="s">
        <v>591</v>
      </c>
    </row>
    <row r="148" spans="2:6" x14ac:dyDescent="0.35">
      <c r="B148" s="91">
        <v>113</v>
      </c>
      <c r="C148" s="14">
        <v>44466</v>
      </c>
      <c r="D148" s="126">
        <v>0.80304398148291511</v>
      </c>
      <c r="E148" s="15" t="s">
        <v>44</v>
      </c>
      <c r="F148" s="16" t="s">
        <v>590</v>
      </c>
    </row>
    <row r="149" spans="2:6" x14ac:dyDescent="0.35">
      <c r="B149" s="91">
        <v>112</v>
      </c>
      <c r="C149" s="14">
        <v>44466</v>
      </c>
      <c r="D149" s="126">
        <v>0.78805555555300089</v>
      </c>
      <c r="E149" s="15" t="s">
        <v>44</v>
      </c>
      <c r="F149" s="16" t="s">
        <v>587</v>
      </c>
    </row>
    <row r="150" spans="2:6" x14ac:dyDescent="0.35">
      <c r="B150" s="91">
        <v>111</v>
      </c>
      <c r="C150" s="14">
        <v>44466</v>
      </c>
      <c r="D150" s="126">
        <v>0.76920138888817746</v>
      </c>
      <c r="E150" s="15" t="s">
        <v>44</v>
      </c>
      <c r="F150" s="16" t="s">
        <v>587</v>
      </c>
    </row>
    <row r="151" spans="2:6" x14ac:dyDescent="0.35">
      <c r="B151" s="91">
        <v>110</v>
      </c>
      <c r="C151" s="14">
        <v>44466</v>
      </c>
      <c r="D151" s="126">
        <v>0.729178240741021</v>
      </c>
      <c r="E151" s="15" t="s">
        <v>44</v>
      </c>
      <c r="F151" s="16" t="s">
        <v>587</v>
      </c>
    </row>
    <row r="152" spans="2:6" x14ac:dyDescent="0.35">
      <c r="B152" s="91">
        <v>109</v>
      </c>
      <c r="C152" s="14">
        <v>44464</v>
      </c>
      <c r="D152" s="126">
        <v>0.815185185187147</v>
      </c>
      <c r="E152" s="15" t="s">
        <v>44</v>
      </c>
      <c r="F152" s="16" t="s">
        <v>864</v>
      </c>
    </row>
    <row r="153" spans="2:6" x14ac:dyDescent="0.35">
      <c r="B153" s="91">
        <v>108</v>
      </c>
      <c r="C153" s="14">
        <v>44463</v>
      </c>
      <c r="D153" s="126">
        <v>0.73194444444379769</v>
      </c>
      <c r="E153" s="15" t="s">
        <v>44</v>
      </c>
      <c r="F153" s="17" t="s">
        <v>580</v>
      </c>
    </row>
    <row r="154" spans="2:6" x14ac:dyDescent="0.35">
      <c r="B154" s="91">
        <v>107</v>
      </c>
      <c r="C154" s="14">
        <v>44463</v>
      </c>
      <c r="D154" s="126">
        <v>0.54521990740613546</v>
      </c>
      <c r="E154" s="15" t="s">
        <v>44</v>
      </c>
      <c r="F154" s="16" t="s">
        <v>577</v>
      </c>
    </row>
    <row r="155" spans="2:6" x14ac:dyDescent="0.35">
      <c r="B155" s="91">
        <v>106</v>
      </c>
      <c r="C155" s="14">
        <v>44463</v>
      </c>
      <c r="D155" s="126">
        <v>0.5326273148166365</v>
      </c>
      <c r="E155" s="15" t="s">
        <v>44</v>
      </c>
      <c r="F155" s="16" t="s">
        <v>575</v>
      </c>
    </row>
    <row r="156" spans="2:6" x14ac:dyDescent="0.35">
      <c r="B156" s="91">
        <v>105</v>
      </c>
      <c r="C156" s="14">
        <v>44463</v>
      </c>
      <c r="D156" s="126">
        <v>0.45555555555620231</v>
      </c>
      <c r="E156" s="15" t="s">
        <v>44</v>
      </c>
      <c r="F156" s="16" t="s">
        <v>574</v>
      </c>
    </row>
    <row r="157" spans="2:6" x14ac:dyDescent="0.35">
      <c r="B157" s="91">
        <v>104</v>
      </c>
      <c r="C157" s="14">
        <v>44462</v>
      </c>
      <c r="D157" s="126">
        <v>0.58405092592875008</v>
      </c>
      <c r="E157" s="15" t="s">
        <v>44</v>
      </c>
      <c r="F157" s="17" t="s">
        <v>573</v>
      </c>
    </row>
    <row r="158" spans="2:6" x14ac:dyDescent="0.35">
      <c r="B158" s="91">
        <v>103</v>
      </c>
      <c r="C158" s="14">
        <v>44462</v>
      </c>
      <c r="D158" s="126">
        <v>0.55108796296553919</v>
      </c>
      <c r="E158" s="15" t="s">
        <v>44</v>
      </c>
      <c r="F158" s="16" t="s">
        <v>572</v>
      </c>
    </row>
    <row r="159" spans="2:6" x14ac:dyDescent="0.35">
      <c r="B159" s="91">
        <v>102</v>
      </c>
      <c r="C159" s="14">
        <v>44462</v>
      </c>
      <c r="D159" s="126">
        <v>0.42077546296059154</v>
      </c>
      <c r="E159" s="15" t="s">
        <v>44</v>
      </c>
      <c r="F159" s="16" t="s">
        <v>571</v>
      </c>
    </row>
    <row r="160" spans="2:6" x14ac:dyDescent="0.35">
      <c r="B160" s="91">
        <v>101</v>
      </c>
      <c r="C160" s="14">
        <v>44461</v>
      </c>
      <c r="D160" s="126">
        <v>0.49896990740671754</v>
      </c>
      <c r="E160" s="15" t="s">
        <v>44</v>
      </c>
      <c r="F160" s="16" t="s">
        <v>570</v>
      </c>
    </row>
    <row r="161" spans="2:6" x14ac:dyDescent="0.35">
      <c r="B161" s="91">
        <v>100</v>
      </c>
      <c r="C161" s="14">
        <v>44461</v>
      </c>
      <c r="D161" s="126">
        <v>0.49760416666686069</v>
      </c>
      <c r="E161" s="15" t="s">
        <v>44</v>
      </c>
      <c r="F161" s="16" t="s">
        <v>569</v>
      </c>
    </row>
    <row r="162" spans="2:6" x14ac:dyDescent="0.35">
      <c r="B162" s="91">
        <v>99</v>
      </c>
      <c r="C162" s="14">
        <v>44460</v>
      </c>
      <c r="D162" s="126">
        <v>0.73570601851679385</v>
      </c>
      <c r="E162" s="15" t="s">
        <v>44</v>
      </c>
      <c r="F162" s="16" t="s">
        <v>560</v>
      </c>
    </row>
    <row r="163" spans="2:6" x14ac:dyDescent="0.35">
      <c r="B163" s="91">
        <v>98</v>
      </c>
      <c r="C163" s="14">
        <v>44460</v>
      </c>
      <c r="D163" s="126">
        <v>0.67214120370044839</v>
      </c>
      <c r="E163" s="15" t="s">
        <v>44</v>
      </c>
      <c r="F163" s="16" t="s">
        <v>865</v>
      </c>
    </row>
    <row r="164" spans="2:6" x14ac:dyDescent="0.35">
      <c r="B164" s="91">
        <v>97</v>
      </c>
      <c r="C164" s="14">
        <v>44460</v>
      </c>
      <c r="D164" s="126">
        <v>0.66630787037138361</v>
      </c>
      <c r="E164" s="15" t="s">
        <v>44</v>
      </c>
      <c r="F164" s="16" t="s">
        <v>559</v>
      </c>
    </row>
    <row r="165" spans="2:6" x14ac:dyDescent="0.35">
      <c r="B165" s="91">
        <v>96</v>
      </c>
      <c r="C165" s="14">
        <v>44460</v>
      </c>
      <c r="D165" s="126">
        <v>0.64231481481692754</v>
      </c>
      <c r="E165" s="15" t="s">
        <v>44</v>
      </c>
      <c r="F165" s="16" t="s">
        <v>558</v>
      </c>
    </row>
    <row r="166" spans="2:6" x14ac:dyDescent="0.35">
      <c r="B166" s="91">
        <v>95</v>
      </c>
      <c r="C166" s="14">
        <v>44460</v>
      </c>
      <c r="D166" s="126">
        <v>0.61458333333575865</v>
      </c>
      <c r="E166" s="15" t="s">
        <v>44</v>
      </c>
      <c r="F166" s="17" t="s">
        <v>554</v>
      </c>
    </row>
    <row r="167" spans="2:6" x14ac:dyDescent="0.35">
      <c r="B167" s="91">
        <v>94</v>
      </c>
      <c r="C167" s="14">
        <v>44460</v>
      </c>
      <c r="D167" s="126">
        <v>0.59408564814657439</v>
      </c>
      <c r="E167" s="15" t="s">
        <v>44</v>
      </c>
      <c r="F167" s="16" t="s">
        <v>553</v>
      </c>
    </row>
    <row r="168" spans="2:6" x14ac:dyDescent="0.35">
      <c r="B168" s="91">
        <v>93</v>
      </c>
      <c r="C168" s="14">
        <v>44459</v>
      </c>
      <c r="D168" s="126">
        <v>0.74761574074364034</v>
      </c>
      <c r="E168" s="15" t="s">
        <v>44</v>
      </c>
      <c r="F168" s="16" t="s">
        <v>528</v>
      </c>
    </row>
    <row r="169" spans="2:6" x14ac:dyDescent="0.35">
      <c r="B169" s="91">
        <v>92</v>
      </c>
      <c r="C169" s="14">
        <v>44459</v>
      </c>
      <c r="D169" s="126">
        <v>0.71629629629751435</v>
      </c>
      <c r="E169" s="15" t="s">
        <v>44</v>
      </c>
      <c r="F169" s="16" t="s">
        <v>552</v>
      </c>
    </row>
    <row r="170" spans="2:6" x14ac:dyDescent="0.35">
      <c r="B170" s="91">
        <v>91</v>
      </c>
      <c r="C170" s="14">
        <v>44459</v>
      </c>
      <c r="D170" s="126">
        <v>0.64791666666860692</v>
      </c>
      <c r="E170" s="15" t="s">
        <v>44</v>
      </c>
      <c r="F170" s="16" t="s">
        <v>551</v>
      </c>
    </row>
    <row r="171" spans="2:6" x14ac:dyDescent="0.35">
      <c r="B171" s="91">
        <v>90</v>
      </c>
      <c r="C171" s="14">
        <v>44459</v>
      </c>
      <c r="D171" s="126">
        <v>0.64268518518656492</v>
      </c>
      <c r="E171" s="15" t="s">
        <v>44</v>
      </c>
      <c r="F171" s="16" t="s">
        <v>550</v>
      </c>
    </row>
    <row r="172" spans="2:6" x14ac:dyDescent="0.35">
      <c r="B172" s="91">
        <v>89</v>
      </c>
      <c r="C172" s="14">
        <v>44459</v>
      </c>
      <c r="D172" s="126">
        <v>0.60615740740468027</v>
      </c>
      <c r="E172" s="15" t="s">
        <v>44</v>
      </c>
      <c r="F172" s="16" t="s">
        <v>517</v>
      </c>
    </row>
    <row r="173" spans="2:6" x14ac:dyDescent="0.35">
      <c r="B173" s="91">
        <v>88</v>
      </c>
      <c r="C173" s="14">
        <v>44459</v>
      </c>
      <c r="D173" s="126">
        <v>0.43152777777868323</v>
      </c>
      <c r="E173" s="15" t="s">
        <v>44</v>
      </c>
      <c r="F173" s="16" t="s">
        <v>549</v>
      </c>
    </row>
    <row r="174" spans="2:6" x14ac:dyDescent="0.35">
      <c r="B174" s="91">
        <v>87</v>
      </c>
      <c r="C174" s="14">
        <v>44459</v>
      </c>
      <c r="D174" s="126">
        <v>0.40533564814541023</v>
      </c>
      <c r="E174" s="15" t="s">
        <v>44</v>
      </c>
      <c r="F174" s="17" t="s">
        <v>547</v>
      </c>
    </row>
    <row r="175" spans="2:6" x14ac:dyDescent="0.35">
      <c r="B175" s="91">
        <v>86</v>
      </c>
      <c r="C175" s="14">
        <v>44458</v>
      </c>
      <c r="D175" s="126">
        <v>0.80187499999738066</v>
      </c>
      <c r="E175" s="15" t="s">
        <v>44</v>
      </c>
      <c r="F175" s="17" t="s">
        <v>538</v>
      </c>
    </row>
    <row r="176" spans="2:6" x14ac:dyDescent="0.35">
      <c r="B176" s="91">
        <v>85</v>
      </c>
      <c r="C176" s="14">
        <v>44458</v>
      </c>
      <c r="D176" s="126">
        <v>0.77153935185197042</v>
      </c>
      <c r="E176" s="15" t="s">
        <v>44</v>
      </c>
      <c r="F176" s="16" t="s">
        <v>537</v>
      </c>
    </row>
    <row r="177" spans="2:6" x14ac:dyDescent="0.35">
      <c r="B177" s="91">
        <v>84</v>
      </c>
      <c r="C177" s="14">
        <v>44458</v>
      </c>
      <c r="D177" s="126">
        <v>0.690150462964084</v>
      </c>
      <c r="E177" s="15" t="s">
        <v>44</v>
      </c>
      <c r="F177" s="17" t="s">
        <v>866</v>
      </c>
    </row>
    <row r="178" spans="2:6" x14ac:dyDescent="0.35">
      <c r="B178" s="91">
        <v>83</v>
      </c>
      <c r="C178" s="14">
        <v>44458</v>
      </c>
      <c r="D178" s="126">
        <v>0.46993055555503815</v>
      </c>
      <c r="E178" s="15" t="s">
        <v>44</v>
      </c>
      <c r="F178" s="16" t="s">
        <v>536</v>
      </c>
    </row>
    <row r="179" spans="2:6" x14ac:dyDescent="0.35">
      <c r="B179" s="91">
        <v>82</v>
      </c>
      <c r="C179" s="14">
        <v>44458</v>
      </c>
      <c r="D179" s="126">
        <v>0.42821759259095415</v>
      </c>
      <c r="E179" s="15" t="s">
        <v>44</v>
      </c>
      <c r="F179" s="16" t="s">
        <v>535</v>
      </c>
    </row>
    <row r="180" spans="2:6" x14ac:dyDescent="0.35">
      <c r="B180" s="91">
        <v>81</v>
      </c>
      <c r="C180" s="14">
        <v>44450</v>
      </c>
      <c r="D180" s="126">
        <v>0.47984953703416977</v>
      </c>
      <c r="E180" s="15" t="s">
        <v>44</v>
      </c>
      <c r="F180" s="16" t="s">
        <v>532</v>
      </c>
    </row>
    <row r="181" spans="2:6" x14ac:dyDescent="0.35">
      <c r="B181" s="91">
        <v>80</v>
      </c>
      <c r="C181" s="14">
        <v>44450</v>
      </c>
      <c r="D181" s="126">
        <v>0.40421296295971842</v>
      </c>
      <c r="E181" s="15" t="s">
        <v>44</v>
      </c>
      <c r="F181" s="16" t="s">
        <v>534</v>
      </c>
    </row>
    <row r="182" spans="2:6" x14ac:dyDescent="0.35">
      <c r="B182" s="91">
        <v>79</v>
      </c>
      <c r="C182" s="14">
        <v>44450</v>
      </c>
      <c r="D182" s="126">
        <v>0.39056712963065365</v>
      </c>
      <c r="E182" s="15" t="s">
        <v>44</v>
      </c>
      <c r="F182" s="16" t="s">
        <v>532</v>
      </c>
    </row>
    <row r="183" spans="2:6" x14ac:dyDescent="0.35">
      <c r="B183" s="91">
        <v>78</v>
      </c>
      <c r="C183" s="14">
        <v>44448</v>
      </c>
      <c r="D183" s="126">
        <v>0.52339120370015735</v>
      </c>
      <c r="E183" s="15" t="s">
        <v>44</v>
      </c>
      <c r="F183" s="16" t="s">
        <v>531</v>
      </c>
    </row>
    <row r="184" spans="2:6" x14ac:dyDescent="0.35">
      <c r="B184" s="91">
        <v>77</v>
      </c>
      <c r="C184" s="14">
        <v>44448</v>
      </c>
      <c r="D184" s="126">
        <v>0.43658564814541023</v>
      </c>
      <c r="E184" s="15" t="s">
        <v>44</v>
      </c>
      <c r="F184" s="16" t="s">
        <v>530</v>
      </c>
    </row>
    <row r="185" spans="2:6" x14ac:dyDescent="0.35">
      <c r="B185" s="91">
        <v>76</v>
      </c>
      <c r="C185" s="14">
        <v>44448</v>
      </c>
      <c r="D185" s="126">
        <v>0.37820601851854008</v>
      </c>
      <c r="E185" s="15" t="s">
        <v>44</v>
      </c>
      <c r="F185" s="16" t="s">
        <v>529</v>
      </c>
    </row>
    <row r="186" spans="2:6" x14ac:dyDescent="0.35">
      <c r="B186" s="91">
        <v>75</v>
      </c>
      <c r="C186" s="14">
        <v>44447</v>
      </c>
      <c r="D186" s="126">
        <v>0.79199074074131204</v>
      </c>
      <c r="E186" s="15" t="s">
        <v>44</v>
      </c>
      <c r="F186" s="17" t="s">
        <v>528</v>
      </c>
    </row>
    <row r="187" spans="2:6" x14ac:dyDescent="0.35">
      <c r="B187" s="91">
        <v>74</v>
      </c>
      <c r="C187" s="14">
        <v>44447</v>
      </c>
      <c r="D187" s="126">
        <v>0.38273148148437031</v>
      </c>
      <c r="E187" s="15" t="s">
        <v>44</v>
      </c>
      <c r="F187" s="16" t="s">
        <v>527</v>
      </c>
    </row>
    <row r="188" spans="2:6" x14ac:dyDescent="0.35">
      <c r="B188" s="91">
        <v>73</v>
      </c>
      <c r="C188" s="14">
        <v>44446</v>
      </c>
      <c r="D188" s="126">
        <v>0.57453703703504289</v>
      </c>
      <c r="E188" s="15" t="s">
        <v>44</v>
      </c>
      <c r="F188" s="16" t="s">
        <v>525</v>
      </c>
    </row>
    <row r="189" spans="2:6" x14ac:dyDescent="0.35">
      <c r="B189" s="91">
        <v>72</v>
      </c>
      <c r="C189" s="14">
        <v>44446</v>
      </c>
      <c r="D189" s="126">
        <v>0.474016203705105</v>
      </c>
      <c r="E189" s="15" t="s">
        <v>44</v>
      </c>
      <c r="F189" s="17" t="s">
        <v>524</v>
      </c>
    </row>
    <row r="190" spans="2:6" x14ac:dyDescent="0.35">
      <c r="B190" s="91">
        <v>71</v>
      </c>
      <c r="C190" s="14">
        <v>44445</v>
      </c>
      <c r="D190" s="126">
        <v>0.599050925928168</v>
      </c>
      <c r="E190" s="15" t="s">
        <v>44</v>
      </c>
      <c r="F190" s="16" t="s">
        <v>523</v>
      </c>
    </row>
    <row r="191" spans="2:6" x14ac:dyDescent="0.35">
      <c r="B191" s="91">
        <v>70</v>
      </c>
      <c r="C191" s="14">
        <v>44444</v>
      </c>
      <c r="D191" s="126">
        <v>0.35259259259328246</v>
      </c>
      <c r="E191" s="15" t="s">
        <v>44</v>
      </c>
      <c r="F191" s="16" t="s">
        <v>522</v>
      </c>
    </row>
    <row r="192" spans="2:6" x14ac:dyDescent="0.35">
      <c r="B192" s="91">
        <v>69</v>
      </c>
      <c r="C192" s="14">
        <v>44442</v>
      </c>
      <c r="D192" s="126">
        <v>0.38805555555882165</v>
      </c>
      <c r="E192" s="15" t="s">
        <v>44</v>
      </c>
      <c r="F192" s="16" t="s">
        <v>521</v>
      </c>
    </row>
    <row r="193" spans="2:6" x14ac:dyDescent="0.35">
      <c r="B193" s="91">
        <v>68</v>
      </c>
      <c r="C193" s="14">
        <v>44441</v>
      </c>
      <c r="D193" s="126">
        <v>0.77039351851999527</v>
      </c>
      <c r="E193" s="15" t="s">
        <v>44</v>
      </c>
      <c r="F193" s="16" t="s">
        <v>518</v>
      </c>
    </row>
    <row r="194" spans="2:6" x14ac:dyDescent="0.35">
      <c r="B194" s="91">
        <v>67</v>
      </c>
      <c r="C194" s="14">
        <v>44441</v>
      </c>
      <c r="D194" s="126">
        <v>0.73449074073869269</v>
      </c>
      <c r="E194" s="15" t="s">
        <v>44</v>
      </c>
      <c r="F194" s="16" t="s">
        <v>517</v>
      </c>
    </row>
    <row r="195" spans="2:6" x14ac:dyDescent="0.35">
      <c r="B195" s="91">
        <v>66</v>
      </c>
      <c r="C195" s="14">
        <v>44441</v>
      </c>
      <c r="D195" s="126">
        <v>0.40944444444176042</v>
      </c>
      <c r="E195" s="15" t="s">
        <v>44</v>
      </c>
      <c r="F195" s="16" t="s">
        <v>516</v>
      </c>
    </row>
    <row r="196" spans="2:6" x14ac:dyDescent="0.35">
      <c r="B196" s="91">
        <v>65</v>
      </c>
      <c r="C196" s="14">
        <v>44441</v>
      </c>
      <c r="D196" s="126">
        <v>0.39550925925868796</v>
      </c>
      <c r="E196" s="15" t="s">
        <v>44</v>
      </c>
      <c r="F196" s="16" t="s">
        <v>515</v>
      </c>
    </row>
    <row r="197" spans="2:6" x14ac:dyDescent="0.35">
      <c r="B197" s="91">
        <v>64</v>
      </c>
      <c r="C197" s="14">
        <v>44440</v>
      </c>
      <c r="D197" s="126">
        <v>0.75807870370044839</v>
      </c>
      <c r="E197" s="15" t="s">
        <v>44</v>
      </c>
      <c r="F197" s="16" t="s">
        <v>514</v>
      </c>
    </row>
    <row r="198" spans="2:6" x14ac:dyDescent="0.35">
      <c r="B198" s="91">
        <v>63</v>
      </c>
      <c r="C198" s="14">
        <v>44440</v>
      </c>
      <c r="D198" s="126">
        <v>0.69891203703446081</v>
      </c>
      <c r="E198" s="15" t="s">
        <v>44</v>
      </c>
      <c r="F198" s="16" t="s">
        <v>513</v>
      </c>
    </row>
    <row r="199" spans="2:6" x14ac:dyDescent="0.35">
      <c r="B199" s="91">
        <v>62</v>
      </c>
      <c r="C199" s="14">
        <v>44440</v>
      </c>
      <c r="D199" s="126">
        <v>0.67539351851883112</v>
      </c>
      <c r="E199" s="15" t="s">
        <v>44</v>
      </c>
      <c r="F199" s="16" t="s">
        <v>512</v>
      </c>
    </row>
    <row r="200" spans="2:6" x14ac:dyDescent="0.35">
      <c r="B200" s="91">
        <v>61</v>
      </c>
      <c r="C200" s="14">
        <v>44440</v>
      </c>
      <c r="D200" s="126">
        <v>0.64565972222044365</v>
      </c>
      <c r="E200" s="15" t="s">
        <v>44</v>
      </c>
      <c r="F200" s="16" t="s">
        <v>511</v>
      </c>
    </row>
    <row r="201" spans="2:6" x14ac:dyDescent="0.35">
      <c r="B201" s="91">
        <v>60</v>
      </c>
      <c r="C201" s="14">
        <v>44440</v>
      </c>
      <c r="D201" s="126">
        <v>0.64527777778130258</v>
      </c>
      <c r="E201" s="15" t="s">
        <v>44</v>
      </c>
      <c r="F201" s="16" t="s">
        <v>510</v>
      </c>
    </row>
    <row r="202" spans="2:6" x14ac:dyDescent="0.35">
      <c r="B202" s="91">
        <v>59</v>
      </c>
      <c r="C202" s="14">
        <v>44440</v>
      </c>
      <c r="D202" s="126">
        <v>0.44094907407270512</v>
      </c>
      <c r="E202" s="15" t="s">
        <v>44</v>
      </c>
      <c r="F202" s="16" t="s">
        <v>508</v>
      </c>
    </row>
    <row r="203" spans="2:6" x14ac:dyDescent="0.35">
      <c r="B203" s="91">
        <v>58</v>
      </c>
      <c r="C203" s="14">
        <v>44439</v>
      </c>
      <c r="D203" s="126">
        <v>0.41174768518249039</v>
      </c>
      <c r="E203" s="15" t="s">
        <v>44</v>
      </c>
      <c r="F203" s="16" t="s">
        <v>505</v>
      </c>
    </row>
    <row r="204" spans="2:6" x14ac:dyDescent="0.35">
      <c r="B204" s="91">
        <v>57</v>
      </c>
      <c r="C204" s="14">
        <v>44438</v>
      </c>
      <c r="D204" s="126">
        <v>0.81614583333430346</v>
      </c>
      <c r="E204" s="15" t="s">
        <v>44</v>
      </c>
      <c r="F204" s="16" t="s">
        <v>47</v>
      </c>
    </row>
    <row r="205" spans="2:6" x14ac:dyDescent="0.35">
      <c r="B205" s="91">
        <v>56</v>
      </c>
      <c r="C205" s="14">
        <v>44438</v>
      </c>
      <c r="D205" s="126">
        <v>0.77097222222073469</v>
      </c>
      <c r="E205" s="15" t="s">
        <v>44</v>
      </c>
      <c r="F205" s="16" t="s">
        <v>489</v>
      </c>
    </row>
    <row r="206" spans="2:6" x14ac:dyDescent="0.35">
      <c r="B206" s="91">
        <v>55</v>
      </c>
      <c r="C206" s="14">
        <v>44438</v>
      </c>
      <c r="D206" s="126">
        <v>0.5741319444423425</v>
      </c>
      <c r="E206" s="15" t="s">
        <v>44</v>
      </c>
      <c r="F206" s="16" t="s">
        <v>867</v>
      </c>
    </row>
    <row r="207" spans="2:6" x14ac:dyDescent="0.35">
      <c r="B207" s="91">
        <v>54</v>
      </c>
      <c r="C207" s="14">
        <v>44438</v>
      </c>
      <c r="D207" s="126">
        <v>0.32952546296291985</v>
      </c>
      <c r="E207" s="15" t="s">
        <v>44</v>
      </c>
      <c r="F207" s="16" t="s">
        <v>467</v>
      </c>
    </row>
    <row r="208" spans="2:6" x14ac:dyDescent="0.35">
      <c r="B208" s="91">
        <v>53</v>
      </c>
      <c r="C208" s="14">
        <v>44436</v>
      </c>
      <c r="D208" s="126">
        <v>0.65918981481809169</v>
      </c>
      <c r="E208" s="15" t="s">
        <v>44</v>
      </c>
      <c r="F208" s="16" t="s">
        <v>335</v>
      </c>
    </row>
    <row r="209" spans="2:6" x14ac:dyDescent="0.35">
      <c r="B209" s="91">
        <v>52</v>
      </c>
      <c r="C209" s="14">
        <v>44435</v>
      </c>
      <c r="D209" s="126">
        <v>0.85357638888672227</v>
      </c>
      <c r="E209" s="15" t="s">
        <v>44</v>
      </c>
      <c r="F209" s="17" t="s">
        <v>323</v>
      </c>
    </row>
    <row r="210" spans="2:6" x14ac:dyDescent="0.35">
      <c r="B210" s="91">
        <v>51</v>
      </c>
      <c r="C210" s="14">
        <v>44434</v>
      </c>
      <c r="D210" s="126">
        <v>0.80643518518627388</v>
      </c>
      <c r="E210" s="15" t="s">
        <v>44</v>
      </c>
      <c r="F210" s="16" t="s">
        <v>315</v>
      </c>
    </row>
    <row r="211" spans="2:6" x14ac:dyDescent="0.35">
      <c r="B211" s="91">
        <v>50</v>
      </c>
      <c r="C211" s="14">
        <v>44434</v>
      </c>
      <c r="D211" s="126">
        <v>0.80153935185080627</v>
      </c>
      <c r="E211" s="15" t="s">
        <v>44</v>
      </c>
      <c r="F211" s="16" t="s">
        <v>314</v>
      </c>
    </row>
    <row r="212" spans="2:6" x14ac:dyDescent="0.35">
      <c r="B212" s="91">
        <v>49</v>
      </c>
      <c r="C212" s="14">
        <v>44434</v>
      </c>
      <c r="D212" s="126">
        <v>0.77059027777431766</v>
      </c>
      <c r="E212" s="15" t="s">
        <v>44</v>
      </c>
      <c r="F212" s="16" t="s">
        <v>313</v>
      </c>
    </row>
    <row r="213" spans="2:6" x14ac:dyDescent="0.35">
      <c r="B213" s="91">
        <v>48</v>
      </c>
      <c r="C213" s="14">
        <v>44434</v>
      </c>
      <c r="D213" s="126">
        <v>0.57442129629635019</v>
      </c>
      <c r="E213" s="15" t="s">
        <v>44</v>
      </c>
      <c r="F213" s="17" t="s">
        <v>312</v>
      </c>
    </row>
    <row r="214" spans="2:6" x14ac:dyDescent="0.35">
      <c r="B214" s="91">
        <v>47</v>
      </c>
      <c r="C214" s="14">
        <v>44434</v>
      </c>
      <c r="D214" s="126">
        <v>0.57239583333284827</v>
      </c>
      <c r="E214" s="15" t="s">
        <v>44</v>
      </c>
      <c r="F214" s="16" t="s">
        <v>868</v>
      </c>
    </row>
    <row r="215" spans="2:6" x14ac:dyDescent="0.35">
      <c r="B215" s="91">
        <v>46</v>
      </c>
      <c r="C215" s="14">
        <v>44433</v>
      </c>
      <c r="D215" s="126">
        <v>1.0671296295186039E-2</v>
      </c>
      <c r="E215" s="15" t="s">
        <v>44</v>
      </c>
      <c r="F215" s="16" t="s">
        <v>285</v>
      </c>
    </row>
    <row r="216" spans="2:6" x14ac:dyDescent="0.35">
      <c r="B216" s="91">
        <v>45</v>
      </c>
      <c r="C216" s="14">
        <v>44432</v>
      </c>
      <c r="D216" s="126">
        <v>0.82049768518481869</v>
      </c>
      <c r="E216" s="15" t="s">
        <v>44</v>
      </c>
      <c r="F216" s="16" t="s">
        <v>277</v>
      </c>
    </row>
    <row r="217" spans="2:6" x14ac:dyDescent="0.35">
      <c r="B217" s="91">
        <v>44</v>
      </c>
      <c r="C217" s="14">
        <v>44432</v>
      </c>
      <c r="D217" s="126">
        <v>0.799525462964084</v>
      </c>
      <c r="E217" s="15" t="s">
        <v>44</v>
      </c>
      <c r="F217" s="17" t="s">
        <v>272</v>
      </c>
    </row>
    <row r="218" spans="2:6" x14ac:dyDescent="0.35">
      <c r="B218" s="91">
        <v>43</v>
      </c>
      <c r="C218" s="14">
        <v>44432</v>
      </c>
      <c r="D218" s="126">
        <v>0.43258101851824904</v>
      </c>
      <c r="E218" s="15" t="s">
        <v>44</v>
      </c>
      <c r="F218" s="16" t="s">
        <v>264</v>
      </c>
    </row>
    <row r="219" spans="2:6" x14ac:dyDescent="0.35">
      <c r="B219" s="91">
        <v>42</v>
      </c>
      <c r="C219" s="14">
        <v>44432</v>
      </c>
      <c r="D219" s="126">
        <v>0.40347222222044365</v>
      </c>
      <c r="E219" s="15" t="s">
        <v>44</v>
      </c>
      <c r="F219" s="16" t="s">
        <v>263</v>
      </c>
    </row>
    <row r="220" spans="2:6" x14ac:dyDescent="0.35">
      <c r="B220" s="91">
        <v>41</v>
      </c>
      <c r="C220" s="14">
        <v>44429</v>
      </c>
      <c r="D220" s="126">
        <v>0.79307870370394085</v>
      </c>
      <c r="E220" s="15" t="s">
        <v>44</v>
      </c>
      <c r="F220" s="16" t="s">
        <v>251</v>
      </c>
    </row>
    <row r="221" spans="2:6" x14ac:dyDescent="0.35">
      <c r="B221" s="91">
        <v>40</v>
      </c>
      <c r="C221" s="14">
        <v>44429</v>
      </c>
      <c r="D221" s="126">
        <v>0.49694444444321562</v>
      </c>
      <c r="E221" s="15" t="s">
        <v>44</v>
      </c>
      <c r="F221" s="16" t="s">
        <v>250</v>
      </c>
    </row>
    <row r="222" spans="2:6" x14ac:dyDescent="0.35">
      <c r="B222" s="91">
        <v>39</v>
      </c>
      <c r="C222" s="14">
        <v>44428</v>
      </c>
      <c r="D222" s="126">
        <v>0.52388888888526708</v>
      </c>
      <c r="E222" s="15" t="s">
        <v>44</v>
      </c>
      <c r="F222" s="16" t="s">
        <v>236</v>
      </c>
    </row>
    <row r="223" spans="2:6" x14ac:dyDescent="0.35">
      <c r="B223" s="91">
        <v>38</v>
      </c>
      <c r="C223" s="14">
        <v>44428</v>
      </c>
      <c r="D223" s="126">
        <v>0.37546296296204673</v>
      </c>
      <c r="E223" s="15" t="s">
        <v>44</v>
      </c>
      <c r="F223" s="16" t="s">
        <v>234</v>
      </c>
    </row>
    <row r="224" spans="2:6" x14ac:dyDescent="0.35">
      <c r="B224" s="91">
        <v>37</v>
      </c>
      <c r="C224" s="14">
        <v>44427</v>
      </c>
      <c r="D224" s="126">
        <v>0.80869212962716119</v>
      </c>
      <c r="E224" s="15" t="s">
        <v>44</v>
      </c>
      <c r="F224" s="16" t="s">
        <v>226</v>
      </c>
    </row>
    <row r="225" spans="2:6" x14ac:dyDescent="0.35">
      <c r="B225" s="91">
        <v>36</v>
      </c>
      <c r="C225" s="14">
        <v>44427</v>
      </c>
      <c r="D225" s="126">
        <v>0.74518518518743804</v>
      </c>
      <c r="E225" s="15" t="s">
        <v>44</v>
      </c>
      <c r="F225" s="16" t="s">
        <v>225</v>
      </c>
    </row>
    <row r="226" spans="2:6" x14ac:dyDescent="0.35">
      <c r="B226" s="91">
        <v>35</v>
      </c>
      <c r="C226" s="14">
        <v>44427</v>
      </c>
      <c r="D226" s="126">
        <v>0.51920138888817746</v>
      </c>
      <c r="E226" s="15" t="s">
        <v>44</v>
      </c>
      <c r="F226" s="16" t="s">
        <v>219</v>
      </c>
    </row>
    <row r="227" spans="2:6" x14ac:dyDescent="0.35">
      <c r="B227" s="91">
        <v>34</v>
      </c>
      <c r="C227" s="14">
        <v>44426</v>
      </c>
      <c r="D227" s="126">
        <v>0.84697916666482342</v>
      </c>
      <c r="E227" s="15" t="s">
        <v>44</v>
      </c>
      <c r="F227" s="16" t="s">
        <v>212</v>
      </c>
    </row>
    <row r="228" spans="2:6" x14ac:dyDescent="0.35">
      <c r="B228" s="91">
        <v>33</v>
      </c>
      <c r="C228" s="14">
        <v>44426</v>
      </c>
      <c r="D228" s="126">
        <v>0.84443287036992842</v>
      </c>
      <c r="E228" s="15" t="s">
        <v>44</v>
      </c>
      <c r="F228" s="16" t="s">
        <v>211</v>
      </c>
    </row>
    <row r="229" spans="2:6" x14ac:dyDescent="0.35">
      <c r="B229" s="91">
        <v>32</v>
      </c>
      <c r="C229" s="14">
        <v>44424</v>
      </c>
      <c r="D229" s="126">
        <v>0.93637731481430819</v>
      </c>
      <c r="E229" s="15" t="s">
        <v>44</v>
      </c>
      <c r="F229" s="17" t="s">
        <v>205</v>
      </c>
    </row>
    <row r="230" spans="2:6" x14ac:dyDescent="0.35">
      <c r="B230" s="91">
        <v>31</v>
      </c>
      <c r="C230" s="14">
        <v>44424</v>
      </c>
      <c r="D230" s="126">
        <v>0.49105324073752854</v>
      </c>
      <c r="E230" s="15" t="s">
        <v>44</v>
      </c>
      <c r="F230" s="16" t="s">
        <v>204</v>
      </c>
    </row>
    <row r="231" spans="2:6" x14ac:dyDescent="0.35">
      <c r="B231" s="91">
        <v>30</v>
      </c>
      <c r="C231" s="14">
        <v>44423</v>
      </c>
      <c r="D231" s="126">
        <v>0.49593750000349246</v>
      </c>
      <c r="E231" s="15" t="s">
        <v>44</v>
      </c>
      <c r="F231" s="16" t="s">
        <v>93</v>
      </c>
    </row>
    <row r="232" spans="2:6" x14ac:dyDescent="0.35">
      <c r="B232" s="91">
        <v>29</v>
      </c>
      <c r="C232" s="14">
        <v>44423</v>
      </c>
      <c r="D232" s="126">
        <v>0.437638888892252</v>
      </c>
      <c r="E232" s="15" t="s">
        <v>44</v>
      </c>
      <c r="F232" s="16" t="s">
        <v>45</v>
      </c>
    </row>
    <row r="233" spans="2:6" x14ac:dyDescent="0.35">
      <c r="B233" s="91">
        <v>28</v>
      </c>
      <c r="C233" s="14">
        <v>44423</v>
      </c>
      <c r="D233" s="126">
        <v>0.33465277777577285</v>
      </c>
      <c r="E233" s="15" t="s">
        <v>44</v>
      </c>
      <c r="F233" s="16" t="s">
        <v>46</v>
      </c>
    </row>
    <row r="234" spans="2:6" x14ac:dyDescent="0.35">
      <c r="B234" s="91">
        <v>27</v>
      </c>
      <c r="C234" s="14">
        <v>44421</v>
      </c>
      <c r="D234" s="126">
        <v>0.84150462962861639</v>
      </c>
      <c r="E234" s="15" t="s">
        <v>44</v>
      </c>
      <c r="F234" s="16" t="s">
        <v>47</v>
      </c>
    </row>
    <row r="235" spans="2:6" x14ac:dyDescent="0.35">
      <c r="B235" s="91">
        <v>26</v>
      </c>
      <c r="C235" s="14">
        <v>44421</v>
      </c>
      <c r="D235" s="126">
        <v>0.83098379629518604</v>
      </c>
      <c r="E235" s="15" t="s">
        <v>44</v>
      </c>
      <c r="F235" s="16" t="s">
        <v>48</v>
      </c>
    </row>
    <row r="236" spans="2:6" x14ac:dyDescent="0.35">
      <c r="B236" s="91">
        <v>25</v>
      </c>
      <c r="C236" s="14">
        <v>44421</v>
      </c>
      <c r="D236" s="126">
        <v>0.73097222221986158</v>
      </c>
      <c r="E236" s="15" t="s">
        <v>44</v>
      </c>
      <c r="F236" s="16" t="s">
        <v>49</v>
      </c>
    </row>
    <row r="237" spans="2:6" x14ac:dyDescent="0.35">
      <c r="B237" s="91">
        <v>24</v>
      </c>
      <c r="C237" s="14">
        <v>44421</v>
      </c>
      <c r="D237" s="126">
        <v>0.71106481481547235</v>
      </c>
      <c r="E237" s="15" t="s">
        <v>44</v>
      </c>
      <c r="F237" s="16" t="s">
        <v>50</v>
      </c>
    </row>
    <row r="238" spans="2:6" x14ac:dyDescent="0.35">
      <c r="B238" s="91">
        <v>23</v>
      </c>
      <c r="C238" s="14">
        <v>44420</v>
      </c>
      <c r="D238" s="126">
        <v>0.80428240740729962</v>
      </c>
      <c r="E238" s="15" t="s">
        <v>44</v>
      </c>
      <c r="F238" s="16" t="s">
        <v>51</v>
      </c>
    </row>
    <row r="239" spans="2:6" x14ac:dyDescent="0.35">
      <c r="B239" s="91">
        <v>22</v>
      </c>
      <c r="C239" s="14">
        <v>44420</v>
      </c>
      <c r="D239" s="126">
        <v>0.74781249999796273</v>
      </c>
      <c r="E239" s="15" t="s">
        <v>44</v>
      </c>
      <c r="F239" s="17" t="s">
        <v>52</v>
      </c>
    </row>
    <row r="240" spans="2:6" x14ac:dyDescent="0.35">
      <c r="B240" s="91">
        <v>21</v>
      </c>
      <c r="C240" s="14">
        <v>44419</v>
      </c>
      <c r="D240" s="126">
        <v>0.98854166666569654</v>
      </c>
      <c r="E240" s="15" t="s">
        <v>44</v>
      </c>
      <c r="F240" s="16" t="s">
        <v>53</v>
      </c>
    </row>
    <row r="241" spans="2:6" x14ac:dyDescent="0.35">
      <c r="B241" s="91">
        <v>20</v>
      </c>
      <c r="C241" s="14">
        <v>44419</v>
      </c>
      <c r="D241" s="126">
        <v>0.98135416666627862</v>
      </c>
      <c r="E241" s="15" t="s">
        <v>44</v>
      </c>
      <c r="F241" s="16" t="s">
        <v>54</v>
      </c>
    </row>
    <row r="242" spans="2:6" x14ac:dyDescent="0.35">
      <c r="B242" s="91">
        <v>19</v>
      </c>
      <c r="C242" s="14">
        <v>44419</v>
      </c>
      <c r="D242" s="126">
        <v>0.82271990740991896</v>
      </c>
      <c r="E242" s="15" t="s">
        <v>44</v>
      </c>
      <c r="F242" s="16" t="s">
        <v>55</v>
      </c>
    </row>
    <row r="243" spans="2:6" x14ac:dyDescent="0.35">
      <c r="B243" s="91">
        <v>18</v>
      </c>
      <c r="C243" s="14">
        <v>44419</v>
      </c>
      <c r="D243" s="126">
        <v>0.73975694444379769</v>
      </c>
      <c r="E243" s="15" t="s">
        <v>44</v>
      </c>
      <c r="F243" s="16" t="s">
        <v>56</v>
      </c>
    </row>
    <row r="244" spans="2:6" x14ac:dyDescent="0.35">
      <c r="B244" s="91">
        <v>17</v>
      </c>
      <c r="C244" s="14">
        <v>44419</v>
      </c>
      <c r="D244" s="126">
        <v>0.708356481482042</v>
      </c>
      <c r="E244" s="15" t="s">
        <v>44</v>
      </c>
      <c r="F244" s="16" t="s">
        <v>57</v>
      </c>
    </row>
    <row r="245" spans="2:6" x14ac:dyDescent="0.35">
      <c r="B245" s="91">
        <v>16</v>
      </c>
      <c r="C245" s="14">
        <v>44419</v>
      </c>
      <c r="D245" s="126">
        <v>0.51960648148087785</v>
      </c>
      <c r="E245" s="15" t="s">
        <v>44</v>
      </c>
      <c r="F245" s="16" t="s">
        <v>58</v>
      </c>
    </row>
    <row r="246" spans="2:6" x14ac:dyDescent="0.35">
      <c r="B246" s="91">
        <v>15</v>
      </c>
      <c r="C246" s="14">
        <v>44419</v>
      </c>
      <c r="D246" s="126">
        <v>0.49577546296495711</v>
      </c>
      <c r="E246" s="15" t="s">
        <v>44</v>
      </c>
      <c r="F246" s="17" t="s">
        <v>59</v>
      </c>
    </row>
    <row r="247" spans="2:6" x14ac:dyDescent="0.35">
      <c r="B247" s="91">
        <v>14</v>
      </c>
      <c r="C247" s="14">
        <v>44419</v>
      </c>
      <c r="D247" s="126">
        <v>0.49174768518423662</v>
      </c>
      <c r="E247" s="15" t="s">
        <v>44</v>
      </c>
      <c r="F247" s="16" t="s">
        <v>60</v>
      </c>
    </row>
    <row r="248" spans="2:6" x14ac:dyDescent="0.35">
      <c r="B248" s="91">
        <v>13</v>
      </c>
      <c r="C248" s="14">
        <v>44419</v>
      </c>
      <c r="D248" s="126">
        <v>0.49034722222131677</v>
      </c>
      <c r="E248" s="15" t="s">
        <v>44</v>
      </c>
      <c r="F248" s="16" t="s">
        <v>61</v>
      </c>
    </row>
    <row r="249" spans="2:6" x14ac:dyDescent="0.35">
      <c r="B249" s="91">
        <v>12</v>
      </c>
      <c r="C249" s="14">
        <v>44419</v>
      </c>
      <c r="D249" s="126">
        <v>0.48190972222073469</v>
      </c>
      <c r="E249" s="15" t="s">
        <v>44</v>
      </c>
      <c r="F249" s="16" t="s">
        <v>62</v>
      </c>
    </row>
    <row r="250" spans="2:6" x14ac:dyDescent="0.35">
      <c r="B250" s="91">
        <v>11</v>
      </c>
      <c r="C250" s="14">
        <v>44418</v>
      </c>
      <c r="D250" s="126">
        <v>0.95467592592467554</v>
      </c>
      <c r="E250" s="15" t="s">
        <v>44</v>
      </c>
      <c r="F250" s="17" t="s">
        <v>63</v>
      </c>
    </row>
    <row r="251" spans="2:6" x14ac:dyDescent="0.35">
      <c r="B251" s="91">
        <v>10</v>
      </c>
      <c r="C251" s="14">
        <v>44418</v>
      </c>
      <c r="D251" s="126">
        <v>0.73436342592322035</v>
      </c>
      <c r="E251" s="15" t="s">
        <v>44</v>
      </c>
      <c r="F251" s="17" t="s">
        <v>64</v>
      </c>
    </row>
    <row r="252" spans="2:6" x14ac:dyDescent="0.35">
      <c r="B252" s="91">
        <v>9</v>
      </c>
      <c r="C252" s="14">
        <v>44417</v>
      </c>
      <c r="D252" s="126">
        <v>0.54605324073781958</v>
      </c>
      <c r="E252" s="15" t="s">
        <v>44</v>
      </c>
      <c r="F252" s="16" t="s">
        <v>65</v>
      </c>
    </row>
    <row r="253" spans="2:6" x14ac:dyDescent="0.35">
      <c r="B253" s="91">
        <v>8</v>
      </c>
      <c r="C253" s="14">
        <v>44416</v>
      </c>
      <c r="D253" s="126">
        <v>0.54939814814861165</v>
      </c>
      <c r="E253" s="15" t="s">
        <v>44</v>
      </c>
      <c r="F253" s="16" t="s">
        <v>66</v>
      </c>
    </row>
    <row r="254" spans="2:6" x14ac:dyDescent="0.35">
      <c r="B254" s="91">
        <v>7</v>
      </c>
      <c r="C254" s="14">
        <v>44415</v>
      </c>
      <c r="D254" s="126">
        <v>0.96137731481576338</v>
      </c>
      <c r="E254" s="15" t="s">
        <v>44</v>
      </c>
      <c r="F254" s="16" t="s">
        <v>67</v>
      </c>
    </row>
    <row r="255" spans="2:6" x14ac:dyDescent="0.35">
      <c r="B255" s="91">
        <v>6</v>
      </c>
      <c r="C255" s="14">
        <v>44414</v>
      </c>
      <c r="D255" s="126">
        <v>0.66607638888672227</v>
      </c>
      <c r="E255" s="15" t="s">
        <v>44</v>
      </c>
      <c r="F255" s="17" t="s">
        <v>869</v>
      </c>
    </row>
    <row r="256" spans="2:6" x14ac:dyDescent="0.35">
      <c r="B256" s="91">
        <v>5</v>
      </c>
      <c r="C256" s="14">
        <v>44412</v>
      </c>
      <c r="D256" s="126">
        <v>0.34912037036701804</v>
      </c>
      <c r="E256" s="15" t="s">
        <v>44</v>
      </c>
      <c r="F256" s="17" t="s">
        <v>68</v>
      </c>
    </row>
    <row r="257" spans="2:6" x14ac:dyDescent="0.35">
      <c r="B257" s="91">
        <v>4</v>
      </c>
      <c r="C257" s="14">
        <v>44411</v>
      </c>
      <c r="D257" s="126">
        <v>0.37682870370190358</v>
      </c>
      <c r="E257" s="15" t="s">
        <v>44</v>
      </c>
      <c r="F257" s="16" t="s">
        <v>69</v>
      </c>
    </row>
    <row r="258" spans="2:6" x14ac:dyDescent="0.35">
      <c r="B258" s="91">
        <v>3</v>
      </c>
      <c r="C258" s="14">
        <v>44406</v>
      </c>
      <c r="D258" s="126">
        <v>0.59842592592758592</v>
      </c>
      <c r="E258" s="15" t="s">
        <v>44</v>
      </c>
      <c r="F258" s="16" t="s">
        <v>70</v>
      </c>
    </row>
    <row r="259" spans="2:6" x14ac:dyDescent="0.35">
      <c r="B259" s="91">
        <v>2</v>
      </c>
      <c r="C259" s="14">
        <v>44406</v>
      </c>
      <c r="D259" s="126">
        <v>0.57677083333692281</v>
      </c>
      <c r="E259" s="15" t="s">
        <v>44</v>
      </c>
      <c r="F259" s="17" t="s">
        <v>870</v>
      </c>
    </row>
    <row r="260" spans="2:6" x14ac:dyDescent="0.35">
      <c r="B260" s="18">
        <v>1</v>
      </c>
      <c r="C260" s="19">
        <v>44400</v>
      </c>
      <c r="D260" s="127">
        <v>0.58872685184906004</v>
      </c>
      <c r="E260" s="20" t="s">
        <v>44</v>
      </c>
      <c r="F260" s="21" t="s">
        <v>71</v>
      </c>
    </row>
  </sheetData>
  <sheetProtection sheet="1" objects="1" scenarios="1"/>
  <hyperlinks>
    <hyperlink ref="H31" r:id="rId1" xr:uid="{00000000-0004-0000-1000-000002000000}"/>
    <hyperlink ref="H33" r:id="rId2" xr:uid="{00000000-0004-0000-1000-000003000000}"/>
    <hyperlink ref="H35" r:id="rId3" xr:uid="{00000000-0004-0000-1000-000004000000}"/>
    <hyperlink ref="H36" r:id="rId4" xr:uid="{00000000-0004-0000-1000-000005000000}"/>
    <hyperlink ref="H21" r:id="rId5" xr:uid="{00000000-0004-0000-1000-000006000000}"/>
    <hyperlink ref="H26" r:id="rId6" xr:uid="{00000000-0004-0000-1000-000007000000}"/>
    <hyperlink ref="H27" r:id="rId7" xr:uid="{00000000-0004-0000-1000-000008000000}"/>
    <hyperlink ref="H25" r:id="rId8" xr:uid="{00000000-0004-0000-1000-000009000000}"/>
    <hyperlink ref="H41" r:id="rId9" xr:uid="{00000000-0004-0000-1000-00000A000000}"/>
    <hyperlink ref="H38" r:id="rId10" xr:uid="{00000000-0004-0000-1000-00000B000000}"/>
    <hyperlink ref="H23" r:id="rId11" xr:uid="{00000000-0004-0000-1000-00000D000000}"/>
    <hyperlink ref="H44" r:id="rId12" xr:uid="{00000000-0004-0000-1000-00000E000000}"/>
    <hyperlink ref="H51" r:id="rId13" location="error-handling" xr:uid="{BD592B82-313A-482D-AB88-219A93D257AC}"/>
  </hyperlinks>
  <pageMargins left="0.7" right="0.7" top="0.75" bottom="0.75" header="0.3" footer="0.3"/>
  <pageSetup paperSize="9" orientation="portrait" r:id="rId14"/>
  <drawing r:id="rId15"/>
  <legacyDrawing r:id="rId16"/>
  <mc:AlternateContent xmlns:mc="http://schemas.openxmlformats.org/markup-compatibility/2006">
    <mc:Choice Requires="x14">
      <controls>
        <mc:AlternateContent xmlns:mc="http://schemas.openxmlformats.org/markup-compatibility/2006">
          <mc:Choice Requires="x14">
            <control shapeId="90113" r:id="rId17" name="Button 1">
              <controlPr defaultSize="0" print="0" autoFill="0" autoPict="0" macro="[0]!RoundTripTest">
                <anchor moveWithCells="1" sizeWithCells="1">
                  <from>
                    <xdr:col>12</xdr:col>
                    <xdr:colOff>76200</xdr:colOff>
                    <xdr:row>4</xdr:row>
                    <xdr:rowOff>0</xdr:rowOff>
                  </from>
                  <to>
                    <xdr:col>13</xdr:col>
                    <xdr:colOff>514350</xdr:colOff>
                    <xdr:row>7</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19</vt:i4>
      </vt:variant>
      <vt:variant>
        <vt:lpstr>Named Ranges</vt:lpstr>
      </vt:variant>
      <vt:variant>
        <vt:i4>151</vt:i4>
      </vt:variant>
    </vt:vector>
  </HeadingPairs>
  <TitlesOfParts>
    <vt:vector size="170" baseType="lpstr">
      <vt:lpstr>Test</vt:lpstr>
      <vt:lpstr>HiddenSheet</vt:lpstr>
      <vt:lpstr>TestResults</vt:lpstr>
      <vt:lpstr>Performance</vt:lpstr>
      <vt:lpstr>Performance (2)</vt:lpstr>
      <vt:lpstr>Performance (3)</vt:lpstr>
      <vt:lpstr>Performance (4)</vt:lpstr>
      <vt:lpstr>Performance (6)</vt:lpstr>
      <vt:lpstr>Performance (7)</vt:lpstr>
      <vt:lpstr>Performance (8)</vt:lpstr>
      <vt:lpstr>Performance (9)</vt:lpstr>
      <vt:lpstr>Performance (10)</vt:lpstr>
      <vt:lpstr>RegExp</vt:lpstr>
      <vt:lpstr>GIF</vt:lpstr>
      <vt:lpstr>GIF2</vt:lpstr>
      <vt:lpstr>GIF3</vt:lpstr>
      <vt:lpstr>DateParsingTest</vt:lpstr>
      <vt:lpstr>CSVWriteTests</vt:lpstr>
      <vt:lpstr>Audit</vt:lpstr>
      <vt:lpstr>Test!CallToCSVRead</vt:lpstr>
      <vt:lpstr>CSVWriteTests!Data</vt:lpstr>
      <vt:lpstr>CSVWriteTests!Data2</vt:lpstr>
      <vt:lpstr>CSVWriteTests!Data3</vt:lpstr>
      <vt:lpstr>CSVWriteTests!Data4</vt:lpstr>
      <vt:lpstr>DateParsingTest!DateFormats</vt:lpstr>
      <vt:lpstr>Test!FileName</vt:lpstr>
      <vt:lpstr>Test!FileTable</vt:lpstr>
      <vt:lpstr>Test!Folder</vt:lpstr>
      <vt:lpstr>Test!FormattedRange1</vt:lpstr>
      <vt:lpstr>Test!FormattedRange2</vt:lpstr>
      <vt:lpstr>Test!FormattedRange3</vt:lpstr>
      <vt:lpstr>Test!HeaderRow</vt:lpstr>
      <vt:lpstr>Audit!Headers</vt:lpstr>
      <vt:lpstr>DateParsingTest!IsNumberCount</vt:lpstr>
      <vt:lpstr>DateParsingTest!IsTextCount</vt:lpstr>
      <vt:lpstr>Performance!JuliaResultsFile</vt:lpstr>
      <vt:lpstr>'Performance (10)'!JuliaResultsFile</vt:lpstr>
      <vt:lpstr>'Performance (2)'!JuliaResultsFile</vt:lpstr>
      <vt:lpstr>'Performance (3)'!JuliaResultsFile</vt:lpstr>
      <vt:lpstr>'Performance (4)'!JuliaResultsFile</vt:lpstr>
      <vt:lpstr>'Performance (6)'!JuliaResultsFile</vt:lpstr>
      <vt:lpstr>'Performance (7)'!JuliaResultsFile</vt:lpstr>
      <vt:lpstr>'Performance (8)'!JuliaResultsFile</vt:lpstr>
      <vt:lpstr>'Performance (9)'!JuliaResultsFile</vt:lpstr>
      <vt:lpstr>Test!NumFailed</vt:lpstr>
      <vt:lpstr>Test!NumPassed</vt:lpstr>
      <vt:lpstr>Test!NumSkipped</vt:lpstr>
      <vt:lpstr>Performance!ParserNames</vt:lpstr>
      <vt:lpstr>'Performance (10)'!ParserNames</vt:lpstr>
      <vt:lpstr>'Performance (4)'!ParserNames</vt:lpstr>
      <vt:lpstr>'Performance (6)'!ParserNames</vt:lpstr>
      <vt:lpstr>'Performance (7)'!ParserNames</vt:lpstr>
      <vt:lpstr>'Performance (8)'!ParserNames</vt:lpstr>
      <vt:lpstr>'Performance (9)'!ParserNames</vt:lpstr>
      <vt:lpstr>Performance!PasteResultsHere1</vt:lpstr>
      <vt:lpstr>'Performance (10)'!PasteResultsHere1</vt:lpstr>
      <vt:lpstr>'Performance (2)'!PasteResultsHere1</vt:lpstr>
      <vt:lpstr>'Performance (3)'!PasteResultsHere1</vt:lpstr>
      <vt:lpstr>'Performance (4)'!PasteResultsHere1</vt:lpstr>
      <vt:lpstr>'Performance (6)'!PasteResultsHere1</vt:lpstr>
      <vt:lpstr>'Performance (7)'!PasteResultsHere1</vt:lpstr>
      <vt:lpstr>'Performance (8)'!PasteResultsHere1</vt:lpstr>
      <vt:lpstr>'Performance (9)'!PasteResultsHere1</vt:lpstr>
      <vt:lpstr>Performance!PasteResultsHere2</vt:lpstr>
      <vt:lpstr>'Performance (10)'!PasteResultsHere2</vt:lpstr>
      <vt:lpstr>'Performance (2)'!PasteResultsHere2</vt:lpstr>
      <vt:lpstr>'Performance (3)'!PasteResultsHere2</vt:lpstr>
      <vt:lpstr>'Performance (4)'!PasteResultsHere2</vt:lpstr>
      <vt:lpstr>'Performance (7)'!PasteResultsHere2</vt:lpstr>
      <vt:lpstr>'Performance (8)'!PasteResultsHere2</vt:lpstr>
      <vt:lpstr>'Performance (9)'!PasteResultsHere2</vt:lpstr>
      <vt:lpstr>Performance!PasteResultsHere3</vt:lpstr>
      <vt:lpstr>'Performance (10)'!PasteResultsHere3</vt:lpstr>
      <vt:lpstr>'Performance (2)'!PasteResultsHere3</vt:lpstr>
      <vt:lpstr>'Performance (3)'!PasteResultsHere3</vt:lpstr>
      <vt:lpstr>'Performance (4)'!PasteResultsHere3</vt:lpstr>
      <vt:lpstr>'Performance (7)'!PasteResultsHere3</vt:lpstr>
      <vt:lpstr>'Performance (8)'!PasteResultsHere3</vt:lpstr>
      <vt:lpstr>'Performance (9)'!PasteResultsHere3</vt:lpstr>
      <vt:lpstr>Performance!PasteResultsHere4</vt:lpstr>
      <vt:lpstr>'Performance (10)'!PasteResultsHere4</vt:lpstr>
      <vt:lpstr>'Performance (2)'!PasteResultsHere4</vt:lpstr>
      <vt:lpstr>'Performance (3)'!PasteResultsHere4</vt:lpstr>
      <vt:lpstr>'Performance (4)'!PasteResultsHere4</vt:lpstr>
      <vt:lpstr>'Performance (7)'!PasteResultsHere4</vt:lpstr>
      <vt:lpstr>'Performance (8)'!PasteResultsHere4</vt:lpstr>
      <vt:lpstr>'Performance (9)'!PasteResultsHere4</vt:lpstr>
      <vt:lpstr>Performance!PasteResultsHere5</vt:lpstr>
      <vt:lpstr>'Performance (10)'!PasteResultsHere5</vt:lpstr>
      <vt:lpstr>'Performance (2)'!PasteResultsHere5</vt:lpstr>
      <vt:lpstr>'Performance (3)'!PasteResultsHere5</vt:lpstr>
      <vt:lpstr>'Performance (4)'!PasteResultsHere5</vt:lpstr>
      <vt:lpstr>'Performance (7)'!PasteResultsHere5</vt:lpstr>
      <vt:lpstr>'Performance (8)'!PasteResultsHere5</vt:lpstr>
      <vt:lpstr>'Performance (9)'!PasteResultsHere5</vt:lpstr>
      <vt:lpstr>Performance!PasteResultsHere6</vt:lpstr>
      <vt:lpstr>'Performance (10)'!PasteResultsHere6</vt:lpstr>
      <vt:lpstr>'Performance (2)'!PasteResultsHere6</vt:lpstr>
      <vt:lpstr>'Performance (3)'!PasteResultsHere6</vt:lpstr>
      <vt:lpstr>'Performance (4)'!PasteResultsHere6</vt:lpstr>
      <vt:lpstr>'Performance (7)'!PasteResultsHere6</vt:lpstr>
      <vt:lpstr>'Performance (8)'!PasteResultsHere6</vt:lpstr>
      <vt:lpstr>'Performance (9)'!PasteResultsHere6</vt:lpstr>
      <vt:lpstr>Performance!PasteResultsHere7</vt:lpstr>
      <vt:lpstr>'Performance (10)'!PasteResultsHere7</vt:lpstr>
      <vt:lpstr>'Performance (2)'!PasteResultsHere7</vt:lpstr>
      <vt:lpstr>'Performance (3)'!PasteResultsHere7</vt:lpstr>
      <vt:lpstr>'Performance (4)'!PasteResultsHere7</vt:lpstr>
      <vt:lpstr>'Performance (7)'!PasteResultsHere7</vt:lpstr>
      <vt:lpstr>'Performance (8)'!PasteResultsHere7</vt:lpstr>
      <vt:lpstr>'Performance (9)'!PasteResultsHere7</vt:lpstr>
      <vt:lpstr>DateParsingTest!ReadFormat</vt:lpstr>
      <vt:lpstr>DateParsingTest!RoundTripCount</vt:lpstr>
      <vt:lpstr>Test!RowNo</vt:lpstr>
      <vt:lpstr>Performance!rxNoNo</vt:lpstr>
      <vt:lpstr>'Performance (10)'!rxNoNo</vt:lpstr>
      <vt:lpstr>'Performance (2)'!rxNoNo</vt:lpstr>
      <vt:lpstr>'Performance (3)'!rxNoNo</vt:lpstr>
      <vt:lpstr>'Performance (4)'!rxNoNo</vt:lpstr>
      <vt:lpstr>'Performance (6)'!rxNoNo</vt:lpstr>
      <vt:lpstr>'Performance (7)'!rxNoNo</vt:lpstr>
      <vt:lpstr>'Performance (8)'!rxNoNo</vt:lpstr>
      <vt:lpstr>'Performance (9)'!rxNoNo</vt:lpstr>
      <vt:lpstr>RegExp!rxNoNo</vt:lpstr>
      <vt:lpstr>Performance!rxNoYes</vt:lpstr>
      <vt:lpstr>'Performance (10)'!rxNoYes</vt:lpstr>
      <vt:lpstr>'Performance (2)'!rxNoYes</vt:lpstr>
      <vt:lpstr>'Performance (3)'!rxNoYes</vt:lpstr>
      <vt:lpstr>'Performance (4)'!rxNoYes</vt:lpstr>
      <vt:lpstr>'Performance (6)'!rxNoYes</vt:lpstr>
      <vt:lpstr>'Performance (7)'!rxNoYes</vt:lpstr>
      <vt:lpstr>'Performance (8)'!rxNoYes</vt:lpstr>
      <vt:lpstr>'Performance (9)'!rxNoYes</vt:lpstr>
      <vt:lpstr>RegExp!rxNoYes</vt:lpstr>
      <vt:lpstr>Performance!rxYesNo</vt:lpstr>
      <vt:lpstr>'Performance (10)'!rxYesNo</vt:lpstr>
      <vt:lpstr>'Performance (2)'!rxYesNo</vt:lpstr>
      <vt:lpstr>'Performance (3)'!rxYesNo</vt:lpstr>
      <vt:lpstr>'Performance (4)'!rxYesNo</vt:lpstr>
      <vt:lpstr>'Performance (6)'!rxYesNo</vt:lpstr>
      <vt:lpstr>'Performance (7)'!rxYesNo</vt:lpstr>
      <vt:lpstr>'Performance (8)'!rxYesNo</vt:lpstr>
      <vt:lpstr>'Performance (9)'!rxYesNo</vt:lpstr>
      <vt:lpstr>RegExp!rxYesNo</vt:lpstr>
      <vt:lpstr>Performance!rxYesYes</vt:lpstr>
      <vt:lpstr>'Performance (10)'!rxYesYes</vt:lpstr>
      <vt:lpstr>'Performance (2)'!rxYesYes</vt:lpstr>
      <vt:lpstr>'Performance (3)'!rxYesYes</vt:lpstr>
      <vt:lpstr>'Performance (4)'!rxYesYes</vt:lpstr>
      <vt:lpstr>'Performance (6)'!rxYesYes</vt:lpstr>
      <vt:lpstr>'Performance (7)'!rxYesYes</vt:lpstr>
      <vt:lpstr>'Performance (8)'!rxYesYes</vt:lpstr>
      <vt:lpstr>'Performance (9)'!rxYesYes</vt:lpstr>
      <vt:lpstr>RegExp!rxYesYes</vt:lpstr>
      <vt:lpstr>Audit!SolumFilters</vt:lpstr>
      <vt:lpstr>DateParsingTest!TestID</vt:lpstr>
      <vt:lpstr>Test!TestNo</vt:lpstr>
      <vt:lpstr>Test!TheVBACode</vt:lpstr>
      <vt:lpstr>DateParsingTest!TimeFormat</vt:lpstr>
      <vt:lpstr>Performance!TimeStamp</vt:lpstr>
      <vt:lpstr>'Performance (10)'!TimeStamp</vt:lpstr>
      <vt:lpstr>'Performance (2)'!TimeStamp</vt:lpstr>
      <vt:lpstr>'Performance (3)'!TimeStamp</vt:lpstr>
      <vt:lpstr>'Performance (4)'!TimeStamp</vt:lpstr>
      <vt:lpstr>'Performance (6)'!TimeStamp</vt:lpstr>
      <vt:lpstr>'Performance (7)'!TimeStamp</vt:lpstr>
      <vt:lpstr>'Performance (8)'!TimeStamp</vt:lpstr>
      <vt:lpstr>'Performance (9)'!TimeStamp</vt:lpstr>
      <vt:lpstr>DateParsingTest!WriteFormat</vt:lpstr>
      <vt:lpstr>DateParsingTest!WriteFromatDateTime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Philip Swannell</dc:creator>
  <cp:lastModifiedBy>Philip Swannell</cp:lastModifiedBy>
  <dcterms:created xsi:type="dcterms:W3CDTF">2021-08-15T09:49:49Z</dcterms:created>
  <dcterms:modified xsi:type="dcterms:W3CDTF">2024-07-01T09:57:23Z</dcterms:modified>
</cp:coreProperties>
</file>