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AEFD5AA-3DF2-43B2-B78B-4C977BBA6E0D}"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Adhoc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6" i="50" l="1"/>
  <c r="C3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B13" i="1" a="1"/>
  <c r="B13" i="1"/>
  <c r="E13" i="1" a="1"/>
  <c r="E13" i="1"/>
  <c r="G13" i="1" a="1"/>
  <c r="G13" i="1"/>
  <c r="J13" i="1" a="1"/>
  <c r="J13" i="1"/>
  <c r="M13" i="1" a="1"/>
  <c r="M13" i="1"/>
  <c r="N13" i="1" a="1"/>
  <c r="M14" i="1" a="1"/>
  <c r="N14" i="1" a="1"/>
  <c r="M15" i="1" a="1"/>
  <c r="N15" i="1" a="1"/>
  <c r="M16" i="1" a="1"/>
  <c r="N16" i="1" a="1"/>
  <c r="M17" i="1" a="1"/>
  <c r="N17" i="1" a="1"/>
  <c r="M18" i="1" a="1"/>
  <c r="N18" i="1" a="1"/>
  <c r="M19" i="1" a="1"/>
  <c r="N19" i="1" a="1"/>
  <c r="M20" i="1" a="1"/>
  <c r="N20" i="1" a="1"/>
  <c r="M21" i="1" a="1"/>
  <c r="N21" i="1" a="1"/>
  <c r="M22" i="1" a="1"/>
  <c r="N22" i="1" a="1"/>
  <c r="M23" i="1" a="1"/>
  <c r="N23" i="1" a="1"/>
  <c r="M24" i="1" a="1"/>
  <c r="N24" i="1" a="1"/>
  <c r="M25" i="1" a="1"/>
  <c r="N25" i="1" a="1"/>
  <c r="M26" i="1" a="1"/>
  <c r="N26" i="1" a="1"/>
  <c r="M27" i="1" a="1"/>
  <c r="N27" i="1" a="1"/>
  <c r="M28" i="1" a="1"/>
  <c r="N28" i="1" a="1"/>
  <c r="M29" i="1" a="1"/>
  <c r="N29" i="1" a="1"/>
  <c r="M30" i="1" a="1"/>
  <c r="N30" i="1" a="1"/>
  <c r="M31" i="1" a="1"/>
  <c r="N31" i="1" a="1"/>
  <c r="M32" i="1" a="1"/>
  <c r="N32" i="1" a="1"/>
  <c r="M33" i="1" a="1"/>
  <c r="N33" i="1" a="1"/>
  <c r="M34" i="1" a="1"/>
  <c r="N34" i="1" a="1"/>
  <c r="M35" i="1" a="1"/>
  <c r="N35" i="1" a="1"/>
  <c r="M36" i="1" a="1"/>
  <c r="N36" i="1" a="1"/>
  <c r="M37" i="1" a="1"/>
  <c r="N37" i="1" a="1"/>
  <c r="M38" i="1" a="1"/>
  <c r="N38" i="1" a="1"/>
  <c r="M39" i="1" a="1"/>
  <c r="N39" i="1" a="1"/>
  <c r="M40" i="1" a="1"/>
  <c r="N40" i="1" a="1"/>
  <c r="M41" i="1" a="1"/>
  <c r="N41" i="1" a="1"/>
  <c r="M42" i="1" a="1"/>
  <c r="N42" i="1" a="1"/>
  <c r="M43" i="1" a="1"/>
  <c r="N43" i="1" a="1"/>
  <c r="M44" i="1" a="1"/>
  <c r="N44" i="1" a="1"/>
  <c r="M45" i="1" a="1"/>
  <c r="N45" i="1" a="1"/>
  <c r="M46" i="1" a="1"/>
  <c r="N46" i="1" a="1"/>
  <c r="M47" i="1" a="1"/>
  <c r="N47" i="1" a="1"/>
  <c r="M48" i="1" a="1"/>
  <c r="N48" i="1" a="1"/>
  <c r="M49" i="1" a="1"/>
  <c r="N49" i="1" a="1"/>
  <c r="M50" i="1" a="1"/>
  <c r="N50" i="1" a="1"/>
  <c r="M51" i="1" a="1"/>
  <c r="N51" i="1" a="1"/>
  <c r="M52" i="1" a="1"/>
  <c r="N52" i="1" a="1"/>
  <c r="N13" i="1"/>
  <c r="M14" i="1"/>
  <c r="N14" i="1"/>
  <c r="M15" i="1"/>
  <c r="N15" i="1"/>
  <c r="M16" i="1"/>
  <c r="N16" i="1"/>
  <c r="M17" i="1"/>
  <c r="N17" i="1"/>
  <c r="M18" i="1"/>
  <c r="N18" i="1"/>
  <c r="M19" i="1"/>
  <c r="N19" i="1"/>
  <c r="M20" i="1"/>
  <c r="N20" i="1"/>
  <c r="M21" i="1"/>
  <c r="N21" i="1"/>
  <c r="M22" i="1"/>
  <c r="N22" i="1"/>
  <c r="M23" i="1"/>
  <c r="N23" i="1"/>
  <c r="M24" i="1"/>
  <c r="N24" i="1"/>
  <c r="M25" i="1"/>
  <c r="N25" i="1"/>
  <c r="M26" i="1"/>
  <c r="N26" i="1"/>
  <c r="M27" i="1"/>
  <c r="N27" i="1"/>
  <c r="M28" i="1"/>
  <c r="N28" i="1"/>
  <c r="M29" i="1"/>
  <c r="N29" i="1"/>
  <c r="M30" i="1"/>
  <c r="N30" i="1"/>
  <c r="M31" i="1"/>
  <c r="N31" i="1"/>
  <c r="M32" i="1"/>
  <c r="N32" i="1"/>
  <c r="M33" i="1"/>
  <c r="N33" i="1"/>
  <c r="M34" i="1"/>
  <c r="N34" i="1"/>
  <c r="M35" i="1"/>
  <c r="N35" i="1"/>
  <c r="M36" i="1"/>
  <c r="N36" i="1"/>
  <c r="M37" i="1"/>
  <c r="N37" i="1"/>
  <c r="M38" i="1"/>
  <c r="N38" i="1"/>
  <c r="M39" i="1"/>
  <c r="N39" i="1"/>
  <c r="M40" i="1"/>
  <c r="N40" i="1"/>
  <c r="M41" i="1"/>
  <c r="N41" i="1"/>
  <c r="M42" i="1"/>
  <c r="N42" i="1"/>
  <c r="M43" i="1"/>
  <c r="N43" i="1"/>
  <c r="M44" i="1"/>
  <c r="N44" i="1"/>
  <c r="M45" i="1"/>
  <c r="N45" i="1"/>
  <c r="M46" i="1"/>
  <c r="N46" i="1"/>
  <c r="M47" i="1"/>
  <c r="N47" i="1"/>
  <c r="M48" i="1"/>
  <c r="N48" i="1"/>
  <c r="M49" i="1"/>
  <c r="N49" i="1"/>
  <c r="M50" i="1"/>
  <c r="N50" i="1"/>
  <c r="M51" i="1"/>
  <c r="N51" i="1"/>
  <c r="M52" i="1"/>
  <c r="N52" i="1"/>
  <c r="M11" i="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D29" i="50" a="1"/>
  <c r="D26" i="50" a="1"/>
  <c r="D31" i="50" a="1"/>
  <c r="D28" i="50" a="1"/>
  <c r="D33" i="50" a="1"/>
  <c r="D30" i="50" a="1"/>
  <c r="D35" i="50" a="1"/>
  <c r="D32" i="50" a="1"/>
  <c r="D37" i="50" a="1"/>
  <c r="D34" i="50" a="1"/>
  <c r="D39" i="50" a="1"/>
  <c r="D36" i="50" a="1"/>
  <c r="D23" i="50" a="1"/>
  <c r="D27" i="50" a="1"/>
  <c r="D24" i="50" a="1"/>
  <c r="D9" i="50" a="1"/>
  <c r="D38" i="50" a="1"/>
  <c r="D11" i="50" a="1"/>
  <c r="D40" i="50" a="1"/>
  <c r="D18" i="50" a="1"/>
  <c r="D13" i="50" a="1"/>
  <c r="D14" i="50" a="1"/>
  <c r="D15" i="50" a="1"/>
  <c r="D12" i="50" a="1"/>
  <c r="D21" i="50" a="1"/>
  <c r="D25" i="50" a="1"/>
  <c r="D17" i="50" a="1"/>
  <c r="D10" i="50" a="1"/>
  <c r="D19" i="50" a="1"/>
  <c r="D16" i="50" a="1"/>
  <c r="D20" i="50" a="1"/>
  <c r="D22" i="50" a="1"/>
  <c r="D40" i="50" l="1"/>
  <c r="D36" i="50"/>
  <c r="D32" i="50"/>
  <c r="D28" i="50"/>
  <c r="D24" i="50"/>
  <c r="D20" i="50"/>
  <c r="D16" i="50"/>
  <c r="D12" i="50"/>
  <c r="D11" i="50"/>
  <c r="D39" i="50"/>
  <c r="D35" i="50"/>
  <c r="D31" i="50"/>
  <c r="D27" i="50"/>
  <c r="D23" i="50"/>
  <c r="D19" i="50"/>
  <c r="D15" i="50"/>
  <c r="D38" i="50"/>
  <c r="D34" i="50"/>
  <c r="D30" i="50"/>
  <c r="D26" i="50"/>
  <c r="D22" i="50"/>
  <c r="D18" i="50"/>
  <c r="D10" i="50"/>
  <c r="D14" i="50"/>
  <c r="D9" i="50"/>
  <c r="D37" i="50"/>
  <c r="D33" i="50"/>
  <c r="D29" i="50"/>
  <c r="D25" i="50"/>
  <c r="D21" i="50"/>
  <c r="D17" i="50"/>
  <c r="D13" i="50"/>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9" i="50" l="1" a="1"/>
  <c r="E9" i="50" s="1"/>
  <c r="E5" i="50" s="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AA13" i="4" s="1" a="1"/>
  <c r="AA13" i="4" s="1"/>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18" i="4" a="1"/>
  <c r="B219" i="4" a="1"/>
  <c r="B122" i="4" a="1"/>
  <c r="B217" i="4" a="1"/>
  <c r="B220" i="4" a="1"/>
  <c r="B220" i="4" l="1"/>
  <c r="B219" i="4"/>
  <c r="B218" i="4"/>
  <c r="B217" i="4"/>
  <c r="C3" i="4" a="1"/>
  <c r="C3" i="4" s="1"/>
  <c r="A10" i="39"/>
  <c r="F2" i="37"/>
  <c r="L17" i="11"/>
  <c r="E17" i="11"/>
  <c r="B122" i="4"/>
  <c r="A13" i="39" a="1"/>
  <c r="A23" i="39" a="1"/>
  <c r="H2" i="37" a="1"/>
  <c r="J2" i="37" a="1"/>
  <c r="D17" i="11" a="1"/>
  <c r="J17" i="11" a="1"/>
  <c r="C17" i="11" a="1"/>
  <c r="F17" i="11" a="1"/>
  <c r="K17" i="11" a="1"/>
  <c r="I17" i="11" a="1"/>
  <c r="B66" i="4" a="1"/>
  <c r="B118" i="4" a="1"/>
  <c r="B209" i="4" a="1"/>
  <c r="B104" i="4" a="1"/>
  <c r="B20" i="4" a="1"/>
  <c r="B153" i="4" a="1"/>
  <c r="B180" i="4" a="1"/>
  <c r="B117" i="4" a="1"/>
  <c r="B90" i="4" a="1"/>
  <c r="B97" i="4" a="1"/>
  <c r="B130" i="4" a="1"/>
  <c r="Y15" i="4" a="1"/>
  <c r="B167" i="4" a="1"/>
  <c r="B48" i="4" a="1"/>
  <c r="B119" i="4" a="1"/>
  <c r="B149" i="4" a="1"/>
  <c r="B80" i="4" a="1"/>
  <c r="B140" i="4" a="1"/>
  <c r="B101" i="4" a="1"/>
  <c r="B87" i="4" a="1"/>
  <c r="B79" i="4" a="1"/>
  <c r="B205" i="4" a="1"/>
  <c r="B200" i="4" a="1"/>
  <c r="B126" i="4" a="1"/>
  <c r="B206" i="4" a="1"/>
  <c r="B21" i="4" a="1"/>
  <c r="B65" i="4" a="1"/>
  <c r="B138" i="4" a="1"/>
  <c r="B103" i="4" a="1"/>
  <c r="B141" i="4" a="1"/>
  <c r="B78" i="4" a="1"/>
  <c r="B84" i="4" a="1"/>
  <c r="B174" i="4" a="1"/>
  <c r="B82" i="4" a="1"/>
  <c r="B204" i="4" a="1"/>
  <c r="B61" i="4" a="1"/>
  <c r="B40" i="4" a="1"/>
  <c r="B143" i="4" a="1"/>
  <c r="B144" i="4" a="1"/>
  <c r="B197" i="4" a="1"/>
  <c r="B208" i="4" a="1"/>
  <c r="B177" i="4" a="1"/>
  <c r="B147" i="4" a="1"/>
  <c r="B100" i="4" a="1"/>
  <c r="B134" i="4" a="1"/>
  <c r="B158" i="4" a="1"/>
  <c r="B34" i="4" a="1"/>
  <c r="B120" i="4" a="1"/>
  <c r="B114" i="4" a="1"/>
  <c r="B151" i="4" a="1"/>
  <c r="B159" i="4" a="1"/>
  <c r="B95" i="4" a="1"/>
  <c r="B124" i="4" a="1"/>
  <c r="B105" i="4" a="1"/>
  <c r="B125" i="4" a="1"/>
  <c r="B102" i="4" a="1"/>
  <c r="B76" i="4" a="1"/>
  <c r="B108" i="4" a="1"/>
  <c r="B98" i="4" a="1"/>
  <c r="B199" i="4" a="1"/>
  <c r="B49" i="4" a="1"/>
  <c r="B176" i="4" a="1"/>
  <c r="B157" i="4" a="1"/>
  <c r="B70" i="4" a="1"/>
  <c r="B72" i="4" a="1"/>
  <c r="B54" i="4" a="1"/>
  <c r="B115" i="4" a="1"/>
  <c r="B45" i="4" a="1"/>
  <c r="B113" i="4" a="1"/>
  <c r="B35" i="4" a="1"/>
  <c r="B212" i="4" a="1"/>
  <c r="B75" i="4" a="1"/>
  <c r="B107" i="4" a="1"/>
  <c r="B73" i="4" a="1"/>
  <c r="B152" i="4" a="1"/>
  <c r="B123" i="4" a="1"/>
  <c r="B36" i="4" a="1"/>
  <c r="B169" i="4" a="1"/>
  <c r="B86" i="4" a="1"/>
  <c r="B110" i="4" a="1"/>
  <c r="B137" i="4" a="1"/>
  <c r="B29" i="4" a="1"/>
  <c r="B99" i="4" a="1"/>
  <c r="B139" i="4" a="1"/>
  <c r="B69" i="4" a="1"/>
  <c r="B198" i="4" a="1"/>
  <c r="B63" i="4" a="1"/>
  <c r="B136" i="4" a="1"/>
  <c r="B23" i="4" a="1"/>
  <c r="B132" i="4" a="1"/>
  <c r="B81" i="4" a="1"/>
  <c r="B18" i="4" a="1"/>
  <c r="B46" i="4" a="1"/>
  <c r="B190" i="4" a="1"/>
  <c r="B44" i="4" a="1"/>
  <c r="B56" i="4" a="1"/>
  <c r="B194" i="4" a="1"/>
  <c r="B173" i="4" a="1"/>
  <c r="B121" i="4" a="1"/>
  <c r="B216" i="4" a="1"/>
  <c r="B51" i="4" a="1"/>
  <c r="B93" i="4" a="1"/>
  <c r="B148" i="4" a="1"/>
  <c r="B60" i="4" a="1"/>
  <c r="B27" i="4" a="1"/>
  <c r="B53" i="4" a="1"/>
  <c r="B39" i="4" a="1"/>
  <c r="B33" i="4" a="1"/>
  <c r="B16" i="4" a="1"/>
  <c r="B52" i="4" a="1"/>
  <c r="B30" i="4" a="1"/>
  <c r="B42" i="4" a="1"/>
  <c r="B163" i="4" a="1"/>
  <c r="B178" i="4" a="1"/>
  <c r="B28" i="4" a="1"/>
  <c r="B83" i="4" a="1"/>
  <c r="B183" i="4" a="1"/>
  <c r="B67" i="4" a="1"/>
  <c r="B71" i="4" a="1"/>
  <c r="B88" i="4" a="1"/>
  <c r="B64" i="4" a="1"/>
  <c r="B201" i="4" a="1"/>
  <c r="B207" i="4" a="1"/>
  <c r="B146" i="4" a="1"/>
  <c r="B215" i="4" a="1"/>
  <c r="B150" i="4" a="1"/>
  <c r="B175" i="4" a="1"/>
  <c r="B179" i="4" a="1"/>
  <c r="B193" i="4" a="1"/>
  <c r="B19" i="4" a="1"/>
  <c r="B142" i="4" a="1"/>
  <c r="B129" i="4" a="1"/>
  <c r="B47" i="4" a="1"/>
  <c r="B116" i="4" a="1"/>
  <c r="B24" i="4" a="1"/>
  <c r="B128" i="4" a="1"/>
  <c r="B41" i="4" a="1"/>
  <c r="B92" i="4" a="1"/>
  <c r="B37" i="4" a="1"/>
  <c r="B74" i="4" a="1"/>
  <c r="B91" i="4" a="1"/>
  <c r="B17" i="4" a="1"/>
  <c r="B15" i="4" a="1"/>
  <c r="B26" i="4" a="1"/>
  <c r="B166" i="4" a="1"/>
  <c r="B145" i="4" a="1"/>
  <c r="B168" i="4" a="1"/>
  <c r="B96" i="4" a="1"/>
  <c r="B213" i="4" a="1"/>
  <c r="B160" i="4" a="1"/>
  <c r="AA15" i="4" a="1"/>
  <c r="B188" i="4" a="1"/>
  <c r="B135" i="4" a="1"/>
  <c r="B186" i="4" a="1"/>
  <c r="B165" i="4" a="1"/>
  <c r="B32" i="4" a="1"/>
  <c r="B214" i="4" a="1"/>
  <c r="B189" i="4" a="1"/>
  <c r="B127" i="4" a="1"/>
  <c r="B85" i="4" a="1"/>
  <c r="B181" i="4" a="1"/>
  <c r="B161" i="4" a="1"/>
  <c r="B182" i="4" a="1"/>
  <c r="B210" i="4" a="1"/>
  <c r="B187" i="4" a="1"/>
  <c r="B185" i="4" a="1"/>
  <c r="B155" i="4" a="1"/>
  <c r="B164" i="4" a="1"/>
  <c r="B43" i="4" a="1"/>
  <c r="B111" i="4" a="1"/>
  <c r="B31" i="4" a="1"/>
  <c r="B106" i="4" a="1"/>
  <c r="B25" i="4" a="1"/>
  <c r="B50" i="4" a="1"/>
  <c r="B57" i="4" a="1"/>
  <c r="B22" i="4" a="1"/>
  <c r="B133" i="4" a="1"/>
  <c r="B154" i="4" a="1"/>
  <c r="B170" i="4" a="1"/>
  <c r="B55" i="4" a="1"/>
  <c r="B171" i="4" a="1"/>
  <c r="B156" i="4" a="1"/>
  <c r="B68" i="4" a="1"/>
  <c r="B59" i="4" a="1"/>
  <c r="B58" i="4" a="1"/>
  <c r="B172" i="4" a="1"/>
  <c r="B77" i="4" a="1"/>
  <c r="B211" i="4" a="1"/>
  <c r="B196" i="4" a="1"/>
  <c r="B131" i="4" a="1"/>
  <c r="B38" i="4" a="1"/>
  <c r="B191" i="4" a="1"/>
  <c r="B89" i="4" a="1"/>
  <c r="B62" i="4" a="1"/>
  <c r="B162" i="4" a="1"/>
  <c r="B112" i="4" a="1"/>
  <c r="B109" i="4" a="1"/>
  <c r="B94" i="4" a="1"/>
  <c r="Y15" i="4" l="1"/>
  <c r="AA15" i="4"/>
  <c r="AA14" i="4" s="1"/>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Z15" i="4" l="1"/>
  <c r="W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<sst xmlns="http://schemas.openxmlformats.org/spreadsheetml/2006/main" count="3524" uniqueCount="994">
  <si>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</si>
  <si>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</si>
  <si>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</si>
  <si>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</si>
  <si>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</si>
  <si>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</si>
  <si>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</si>
  <si>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</si>
  <si>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</si>
  <si>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</si>
  <si>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</si>
  <si>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</si>
  <si>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</si>
  <si>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</si>
  <si>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</si>
  <si>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</si>
  <si>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</si>
  <si>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</si>
  <si>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</si>
  <si>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</si>
  <si>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</si>
  <si>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</si>
  <si>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</si>
  <si>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</si>
  <si>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</si>
  <si>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</si>
  <si>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</si>
  <si>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</si>
  <si>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</si>
  <si>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</si>
  <si>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</si>
  <si>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</si>
  <si>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</si>
  <si>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</si>
  <si>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</si>
  <si>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</si>
  <si>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</si>
  <si>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</si>
  <si>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</si>
  <si>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</si>
  <si>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</si>
  <si>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</si>
  <si>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</si>
  <si>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</si>
  <si>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</si>
  <si>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</si>
  <si>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</si>
  <si>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</si>
  <si>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</si>
  <si>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</si>
  <si>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</si>
  <si>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</si>
  <si>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</si>
  <si>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</si>
  <si>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</si>
  <si>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</si>
  <si>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</si>
  <si>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</si>
  <si>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</si>
  <si>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</si>
  <si>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</si>
  <si>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</si>
  <si>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</si>
  <si>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</si>
  <si>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</si>
  <si>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</si>
  <si>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</si>
  <si>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</si>
  <si>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</si>
  <si>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</si>
  <si>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</si>
  <si>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</si>
  <si>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</si>
  <si>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</si>
  <si>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</si>
  <si>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</si>
  <si>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</si>
  <si>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</si>
  <si>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</si>
  <si>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</si>
  <si>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</si>
  <si>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</si>
  <si>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</si>
  <si>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</si>
  <si>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</si>
  <si>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</si>
  <si>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</si>
  <si>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</si>
  <si>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</si>
  <si>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</si>
  <si>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</si>
  <si>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</si>
  <si>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</si>
  <si>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</si>
  <si>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</si>
  <si>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</si>
  <si>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</si>
  <si>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</si>
  <si>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</si>
  <si>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</si>
  <si>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</si>
  <si>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</si>
  <si>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</si>
  <si>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</si>
  <si>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</si>
  <si>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</si>
  <si>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</si>
  <si>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</si>
  <si>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</si>
  <si>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</si>
  <si>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</si>
  <si>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</si>
  <si>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</si>
  <si>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</si>
  <si>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</si>
  <si>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</si>
  <si>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</si>
  <si>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</si>
  <si>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</si>
  <si>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</si>
  <si>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</si>
  <si>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</si>
  <si>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</si>
  <si>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</si>
  <si>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</si>
  <si>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</si>
  <si>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</si>
  <si>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</si>
  <si>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</si>
  <si>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</si>
  <si>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</si>
  <si>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</si>
  <si>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</si>
  <si>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</si>
  <si>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</si>
  <si>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</si>
  <si>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</si>
  <si>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</si>
  <si>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</si>
  <si>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</si>
  <si>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</si>
  <si>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</si>
  <si>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</si>
  <si>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</si>
  <si>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</si>
  <si>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</si>
  <si>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</si>
  <si>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</si>
  <si>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</si>
  <si>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</si>
  <si>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</si>
  <si>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</si>
  <si>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</si>
  <si>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</si>
  <si>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</si>
  <si>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</si>
  <si>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</si>
  <si>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</si>
  <si>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</si>
  <si>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</si>
  <si>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</si>
  <si>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</si>
  <si>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</si>
  <si>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</si>
  <si>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</si>
  <si>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</si>
  <si>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</si>
  <si>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</si>
  <si>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</si>
  <si>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</si>
  <si>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</si>
  <si>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</si>
  <si>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</si>
  <si>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</si>
  <si>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</si>
  <si>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</si>
  <si>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</si>
  <si>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</si>
  <si>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</si>
  <si>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</si>
  <si>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</si>
  <si>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</si>
  <si>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</si>
  <si>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</si>
  <si>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</si>
  <si>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</si>
  <si>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</si>
  <si>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</si>
  <si>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</si>
  <si>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</si>
  <si>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</si>
  <si>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</si>
  <si>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</si>
  <si>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</si>
  <si>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</si>
  <si>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</si>
  <si>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</si>
  <si>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</si>
  <si>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</si>
  <si>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</si>
  <si>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</si>
  <si>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</si>
  <si>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</si>
  <si>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</si>
  <si>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</si>
  <si>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</si>
  <si>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</si>
  <si>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</si>
  <si>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</si>
  <si>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</si>
  <si>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</si>
  <si>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</si>
  <si>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</si>
  <si>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</si>
  <si>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</si>
  <si>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</si>
  <si>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</si>
  <si>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</si>
  <si>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</si>
  <si>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</si>
  <si>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</si>
  <si>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</si>
  <si>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</si>
  <si>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</si>
  <si>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</si>
  <si>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</si>
  <si>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</si>
  <si>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</si>
  <si>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</si>
  <si>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</si>
  <si>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</si>
  <si>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</si>
  <si>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</si>
  <si>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</si>
  <si>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</si>
  <si>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</si>
  <si>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</si>
  <si>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</si>
  <si>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</si>
  <si>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</si>
  <si>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</si>
  <si>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</si>
  <si>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</si>
  <si>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</si>
  <si>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</si>
  <si>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</si>
  <si>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</si>
  <si>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</si>
  <si>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</si>
  <si>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</si>
  <si>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</si>
  <si>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</si>
  <si>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</si>
  <si>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</si>
  <si>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</si>
  <si>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</si>
  <si>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</si>
  <si>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</si>
  <si>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</si>
  <si>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</si>
  <si>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</si>
  <si>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</si>
  <si>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</si>
  <si>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</si>
  <si>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</si>
  <si>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</si>
  <si>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</si>
  <si>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</si>
  <si>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</si>
  <si>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</si>
  <si>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</si>
  <si>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</si>
  <si>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</si>
  <si>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</si>
  <si>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</si>
  <si>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</si>
  <si>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</si>
  <si>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</si>
  <si>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</si>
  <si>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</si>
  <si>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</si>
  <si>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</si>
  <si>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</si>
  <si>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</si>
  <si>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</si>
  <si>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</si>
  <si>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</si>
  <si>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</si>
  <si>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</si>
  <si>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</si>
  <si>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</si>
  <si>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</si>
  <si>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</si>
  <si>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</si>
  <si>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</si>
  <si>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</si>
  <si>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</si>
  <si>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</si>
  <si>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</si>
  <si>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</si>
  <si>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</si>
  <si>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</si>
  <si>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</si>
  <si>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</si>
  <si>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</si>
  <si>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</si>
  <si>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</si>
  <si>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</si>
  <si>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</si>
  <si>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</si>
  <si>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</si>
  <si>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</si>
  <si>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</si>
  <si>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</si>
  <si>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</si>
  <si>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</si>
  <si>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</si>
  <si>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</si>
  <si>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</si>
  <si>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</si>
  <si>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</si>
  <si>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</si>
  <si>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</si>
  <si>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</si>
  <si>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</si>
  <si>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</si>
  <si>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</si>
  <si>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</si>
  <si>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</si>
  <si>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</si>
  <si>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</si>
  <si>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</si>
  <si>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</si>
  <si>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</si>
  <si>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</si>
  <si>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</si>
  <si>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</si>
  <si>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</si>
  <si>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</si>
  <si>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</si>
  <si>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</si>
  <si>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</si>
  <si>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</si>
  <si>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</si>
  <si>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</si>
  <si>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</si>
  <si>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</si>
  <si>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</si>
  <si>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</si>
  <si>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</si>
  <si>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</si>
  <si>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</si>
  <si>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</si>
  <si>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</si>
  <si>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</si>
  <si>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</si>
  <si>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</si>
  <si>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</si>
  <si>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</si>
  <si>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</si>
  <si>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</si>
  <si>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</si>
  <si>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</si>
  <si>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</si>
  <si>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</si>
  <si>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</si>
  <si>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</si>
  <si>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</si>
  <si>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</si>
  <si>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</si>
  <si>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</si>
  <si>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</si>
  <si>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</si>
  <si>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</si>
  <si>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</si>
  <si>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</si>
  <si>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</si>
  <si>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</si>
  <si>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</si>
  <si>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</si>
  <si>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</si>
  <si>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</si>
  <si>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</si>
  <si>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</si>
  <si>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</si>
  <si>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</si>
  <si>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</si>
  <si>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</si>
  <si>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</si>
  <si>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</si>
  <si>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</si>
  <si>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</si>
  <si>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</si>
  <si>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</si>
  <si>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</si>
  <si>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</si>
  <si>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</si>
  <si>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</si>
  <si>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</si>
  <si>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</si>
  <si>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</si>
  <si>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</si>
  <si>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</si>
  <si>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</si>
  <si>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</si>
  <si>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</si>
  <si>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</si>
  <si>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</si>
  <si>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</si>
  <si>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</si>
  <si>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</si>
  <si>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</si>
  <si>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</si>
  <si>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</si>
  <si>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</si>
  <si>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</si>
  <si>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</si>
  <si>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</si>
  <si>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</si>
  <si>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</si>
  <si>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</si>
  <si>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</si>
  <si>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</si>
  <si>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</si>
  <si>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</si>
  <si>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</si>
  <si>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</si>
  <si>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</si>
  <si>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</si>
  <si>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</si>
  <si>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</si>
  <si>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</si>
  <si>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</si>
  <si>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</si>
  <si>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</si>
  <si>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</si>
  <si>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</si>
  <si>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</si>
  <si>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</si>
  <si>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</si>
  <si>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</si>
  <si>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</si>
  <si>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</si>
  <si>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</si>
  <si>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</si>
  <si>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</si>
  <si>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</si>
  <si>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</si>
  <si>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</si>
  <si>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</si>
  <si>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</si>
  <si>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</si>
  <si>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</si>
  <si>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</si>
  <si>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</si>
  <si>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</si>
  <si>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</si>
  <si>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</si>
  <si>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</si>
  <si>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</si>
  <si>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</si>
  <si>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</si>
  <si>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</si>
  <si>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</si>
  <si>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</si>
  <si>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</si>
  <si>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</si>
  <si>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</si>
  <si>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</si>
  <si>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</si>
  <si>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</si>
  <si>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</si>
  <si>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</si>
  <si>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</si>
  <si>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</si>
  <si>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</si>
  <si>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</si>
  <si>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</si>
  <si>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</si>
  <si>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</si>
  <si>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</si>
  <si>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</si>
  <si>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</si>
  <si>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</si>
  <si>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</si>
  <si>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</si>
  <si>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</si>
  <si>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</si>
  <si>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</si>
  <si>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</si>
  <si>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</si>
  <si>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</si>
  <si>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</si>
  <si>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</si>
  <si>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</si>
  <si>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</si>
  <si>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</si>
  <si>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</si>
  <si>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</si>
  <si>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</si>
  <si>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</si>
  <si>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</si>
  <si>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</si>
  <si>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</si>
  <si>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</si>
  <si>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</si>
  <si>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</si>
  <si>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</si>
  <si>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</si>
  <si>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</si>
  <si>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</si>
  <si>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</si>
  <si>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</si>
  <si>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</si>
  <si>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</si>
  <si>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</si>
  <si>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</si>
  <si>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</si>
  <si>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</si>
  <si>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</si>
  <si>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</si>
  <si>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</si>
  <si>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</si>
  <si>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</si>
  <si>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</si>
  <si>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</si>
  <si>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</si>
  <si>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</si>
  <si>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</si>
  <si>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</si>
  <si>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</si>
  <si>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</si>
  <si>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</si>
  <si>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</si>
  <si>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</si>
  <si>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</si>
  <si>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</si>
  <si>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</si>
  <si>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</si>
  <si>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</si>
  <si>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</si>
  <si>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</si>
  <si>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</si>
  <si>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</si>
  <si>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</si>
  <si>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</si>
  <si>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</si>
  <si>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</si>
  <si>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</si>
  <si>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</si>
  <si>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</si>
  <si>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</si>
  <si>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</si>
  <si>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</si>
  <si>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</si>
  <si>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</si>
  <si>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</si>
  <si>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</si>
  <si>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</si>
  <si>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</si>
  <si>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</si>
  <si>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</si>
  <si>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</si>
  <si>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</si>
  <si>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</si>
  <si>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</si>
  <si>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</si>
  <si>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</si>
  <si>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</si>
  <si>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</si>
  <si>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</si>
  <si>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</si>
  <si>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</si>
  <si>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</si>
  <si>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</si>
  <si>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</si>
  <si>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</si>
  <si>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</si>
  <si>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</si>
  <si>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</si>
  <si>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</si>
  <si>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</si>
  <si>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</si>
  <si>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</si>
  <si>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</si>
  <si>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</si>
  <si>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</si>
  <si>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</si>
  <si>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</si>
  <si>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</si>
  <si>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</si>
  <si>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</si>
  <si>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</si>
  <si>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</si>
  <si>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</si>
  <si>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</si>
  <si>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</si>
  <si>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</si>
  <si>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</si>
  <si>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</si>
  <si>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</si>
  <si>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</si>
  <si>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</si>
  <si>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</si>
  <si>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</si>
  <si>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</si>
  <si>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</si>
  <si>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</si>
  <si>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</si>
  <si>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</si>
  <si>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</si>
  <si>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</si>
  <si>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</si>
  <si>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</si>
  <si>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</si>
  <si>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</si>
  <si>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</si>
  <si>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</si>
  <si>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</si>
  <si>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</si>
  <si>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</si>
  <si>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</si>
  <si>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</si>
  <si>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</si>
  <si>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</si>
  <si>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</si>
  <si>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</si>
  <si>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</si>
  <si>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</si>
  <si>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</si>
  <si>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</si>
  <si>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</si>
  <si>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</si>
  <si>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</si>
  <si>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</si>
  <si>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</si>
  <si>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</si>
  <si>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</si>
  <si>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</si>
  <si>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</si>
  <si>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</si>
  <si>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</si>
  <si>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</si>
  <si>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</si>
  <si>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</si>
  <si>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</si>
  <si>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</si>
  <si>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</si>
  <si>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</si>
  <si>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</si>
  <si>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</si>
  <si>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</si>
  <si>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</si>
  <si>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</si>
  <si>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</si>
  <si>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</si>
  <si>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</si>
  <si>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</si>
  <si>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</si>
  <si>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</si>
  <si>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</si>
  <si>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</si>
  <si>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</si>
  <si>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</si>
  <si>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</si>
  <si>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</si>
  <si>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</si>
  <si>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</si>
  <si>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</si>
  <si>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</si>
  <si>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</si>
  <si>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</si>
  <si>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</si>
  <si>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</si>
  <si>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</si>
  <si>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</si>
  <si>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</si>
  <si>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</si>
  <si>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</si>
  <si>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</si>
  <si>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</si>
  <si>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</si>
  <si>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</si>
  <si>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</si>
  <si>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</si>
  <si>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</si>
  <si>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</si>
  <si>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</si>
  <si>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</si>
  <si>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</si>
  <si>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</si>
  <si>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</si>
  <si>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</si>
  <si>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</si>
  <si>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</si>
  <si>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</si>
  <si>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</si>
  <si>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</si>
  <si>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</si>
  <si>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</si>
  <si>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</si>
  <si>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</si>
  <si>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</si>
  <si>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</si>
  <si>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</si>
  <si>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</si>
  <si>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</si>
  <si>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</si>
  <si>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</si>
  <si>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</si>
  <si>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</si>
  <si>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</si>
  <si>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</si>
  <si>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</si>
  <si>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</si>
  <si>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</si>
  <si>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</si>
  <si>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</si>
  <si>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</si>
  <si>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</si>
  <si>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</si>
  <si>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</si>
  <si>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</si>
  <si>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</si>
  <si>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</si>
  <si>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</si>
  <si>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</si>
  <si>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</si>
  <si>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</si>
  <si>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</si>
  <si>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</si>
  <si>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</si>
  <si>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</si>
  <si>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</si>
  <si>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</si>
  <si>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</si>
  <si>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</si>
  <si>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</si>
  <si>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</si>
  <si>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</si>
  <si>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</si>
  <si>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</si>
  <si>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</si>
  <si>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</si>
  <si>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</si>
  <si>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</si>
  <si>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</si>
  <si>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</si>
  <si>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</si>
  <si>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</si>
  <si>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</si>
  <si>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</si>
  <si>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</si>
  <si>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</si>
  <si>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</si>
  <si>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</si>
  <si>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</si>
  <si>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</si>
  <si>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</si>
  <si>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</si>
  <si>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</si>
  <si>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</si>
  <si>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</si>
  <si>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</si>
  <si>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</si>
  <si>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</si>
  <si>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</si>
  <si>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</si>
  <si>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</si>
  <si>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</si>
  <si>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</si>
  <si>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</si>
  <si>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</si>
  <si>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</si>
  <si>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</si>
  <si>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</si>
  <si>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</si>
  <si>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</si>
  <si>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</si>
  <si>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</si>
  <si>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</si>
  <si>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</si>
  <si>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</si>
  <si>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</si>
  <si>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</si>
  <si>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</si>
  <si>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</si>
  <si>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</si>
  <si>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</si>
  <si>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</si>
  <si>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</si>
  <si>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</si>
  <si>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</si>
  <si>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</si>
  <si>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</si>
  <si>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</si>
  <si>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</si>
  <si>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</si>
  <si>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</si>
  <si>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</si>
  <si>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</si>
  <si>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</si>
  <si>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</si>
  <si>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</si>
  <si>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</si>
  <si>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</si>
  <si>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</si>
  <si>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</si>
  <si>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</si>
  <si>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</si>
  <si>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</si>
  <si>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</si>
  <si>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</si>
  <si>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</si>
  <si>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</si>
  <si>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</si>
  <si>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</si>
  <si>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</si>
  <si>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</si>
  <si>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</si>
  <si>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</si>
  <si>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</si>
  <si>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</si>
  <si>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</si>
  <si>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</si>
  <si>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</si>
  <si>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</si>
  <si>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</si>
  <si>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</si>
  <si>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</si>
  <si>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</si>
  <si>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</si>
  <si>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</si>
  <si>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</si>
  <si>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</si>
  <si>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</si>
  <si>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</si>
  <si>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</si>
  <si>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</si>
  <si>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</si>
  <si>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</si>
  <si>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</si>
  <si>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</si>
  <si>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</si>
  <si>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</si>
  <si>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</si>
  <si>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</si>
  <si>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</si>
  <si>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</si>
  <si>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</si>
  <si>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</si>
  <si>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</si>
  <si>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</si>
  <si>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</si>
  <si>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</si>
  <si>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</si>
  <si>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</si>
  <si>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</si>
  <si>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</si>
  <si>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</si>
  <si>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</si>
  <si>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</si>
  <si>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</si>
  <si>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</si>
  <si>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</si>
  <si>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</si>
  <si>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</si>
  <si>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</si>
  <si>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</si>
  <si>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</si>
  <si>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</si>
  <si>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</si>
  <si>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</si>
  <si>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</si>
  <si>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</si>
  <si>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</si>
  <si>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</si>
  <si>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</si>
  <si>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</si>
  <si>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</si>
  <si>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</si>
  <si>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</si>
  <si>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</si>
  <si>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</si>
  <si>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</si>
  <si>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</si>
  <si>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</si>
  <si>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</si>
  <si>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</si>
  <si>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</si>
  <si>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</si>
  <si>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</si>
  <si>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</si>
  <si>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</si>
  <si>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</si>
  <si>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</si>
  <si>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</si>
  <si>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</si>
  <si>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</si>
  <si>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</si>
  <si>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</si>
  <si>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</si>
  <si>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</si>
  <si>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</si>
  <si>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</si>
  <si>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</si>
  <si>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</si>
  <si>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</si>
  <si>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</si>
  <si>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</si>
  <si>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</si>
  <si>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</si>
  <si>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</si>
  <si>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</si>
  <si>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</si>
  <si>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</si>
  <si>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</si>
  <si>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</si>
  <si>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</si>
  <si>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</si>
  <si>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</si>
  <si>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</si>
  <si>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</si>
  <si>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</si>
  <si>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</si>
  <si>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</si>
  <si>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</si>
  <si>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</si>
  <si>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</si>
  <si>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</si>
  <si>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</si>
  <si>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</si>
  <si>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</si>
  <si>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</si>
  <si>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</si>
  <si>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</si>
  <si>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</si>
  <si>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</si>
  <si>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</si>
  <si>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</si>
  <si>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</si>
  <si>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</si>
  <si>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</si>
  <si>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</si>
  <si>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</si>
  <si>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</si>
  <si>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</si>
  <si>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</si>
  <si>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</si>
  <si>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</si>
  <si>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</si>
  <si>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</si>
  <si>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</si>
  <si>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</si>
  <si>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</si>
  <si>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</si>
  <si>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</si>
  <si>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</si>
  <si>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</si>
  <si>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</si>
  <si>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</si>
  <si>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</si>
  <si>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</si>
  <si>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</si>
  <si>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</si>
  <si>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</si>
  <si>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</si>
  <si>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</si>
  <si>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</si>
  <si>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</si>
  <si>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</si>
  <si>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</si>
  <si>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</si>
  <si>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</si>
  <si>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</si>
  <si>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</si>
  <si>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</si>
  <si>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</si>
  <si>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</si>
  <si>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</si>
  <si>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</si>
  <si>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</si>
  <si>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</si>
  <si>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</si>
  <si>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</si>
  <si>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</si>
  <si>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</si>
  <si>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</si>
  <si>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</si>
  <si>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</si>
  <si>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</si>
  <si>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Recalculate worksheet AdhocTests</t>
  </si>
  <si>
    <t>Removed commented-out module modCSVDevUtils. Tweak to method ValidateBooleanRepresentation. Amended variable declaration (automatically, via a script).</t>
  </si>
  <si>
    <t>Code comments about intellisense.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</si>
</sst>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0">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0" fontId="19" fillId="0" borderId="0" xfId="0" applyFont="1"/>
    <xf numFmtId="0" fontId="20" fillId="0" borderId="0" xfId="0" applyFont="1"/>
    <xf numFmtId="0" fontId="20" fillId="0" borderId="0" xfId="0" quotePrefix="1" applyFont="1" applyAlignment="1">
      <alignment horizontal="left"/>
    </xf>
    <xf numFmtId="0" fontId="0" fillId="0" borderId="1" xfId="0" applyNumberFormat="1" applyBorder="1"/>
    <xf numFmtId="38" fontId="6" fillId="7" borderId="5" xfId="0" applyNumberFormat="1" applyFont="1" applyFill="1" applyBorder="1" applyAlignment="1">
      <alignment horizontal="center" vertical="center"/>
    </xf>
    <xf numFmtId="0" fontId="21" fillId="0" borderId="0" xfId="0" applyFont="1"/>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2" totalsRowShown="0" headerRowDxfId="115" dataDxfId="113" headerRowBorderDxfId="114" tableBorderDxfId="112" totalsRowBorderDxfId="111">
  <autoFilter ref="B14:U222"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3.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543</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328</v>
      </c>
      <c r="C9" s="51"/>
    </row>
    <row r="10" spans="1:14" x14ac:dyDescent="0.45">
      <c r="C10" s="5"/>
      <c r="M10" s="3" t="s">
        <v>6</v>
      </c>
    </row>
    <row r="11" spans="1:14" x14ac:dyDescent="0.45">
      <c r="B11" s="2" t="s">
        <v>7</v>
      </c>
      <c r="E11" s="3" t="s">
        <v>8</v>
      </c>
      <c r="G11" s="2" t="s">
        <v>546</v>
      </c>
      <c r="M11" s="10" t="b">
        <f ca="1">AND(ROWS(B13:C52)=ROWS(_xlfn.ANCHORARRAY(G13)),COLUMNS(B13:C52)=COLUMNS(_xlfn.ANCHORARRAY(G13)),AND(M13:N52))</f>
        <v>1</v>
      </c>
    </row>
    <row r="12" spans="1:14" x14ac:dyDescent="0.45">
      <c r="G12" s="2" t="s">
        <v>545</v>
      </c>
      <c r="J12" s="2" t="s">
        <v>544</v>
      </c>
      <c r="M12" t="s">
        <v>9</v>
      </c>
    </row>
    <row r="13" spans="1:14" x14ac:dyDescent="0.45">
      <c r="B13" s="68" t="str" cm="1">
        <f t="array" aca="1" ref="B13:C52" ca="1">RandomVariants(40,2,TRUE,FALSE,"Windows")</f>
        <v>W{ŶZC_x000D_
«U3Ĉ</v>
      </c>
      <c r="C13" s="68" t="b">
        <f ca="1"/>
        <v>1</v>
      </c>
      <c r="E13" s="9" t="str" cm="1">
        <f t="array" aca="1" ref="E13" ca="1">CSVWrite(Data,"")</f>
        <v xml:space="preserve">"W{ŶZC_x000D_
«U3Ĉ",True
-295376,29430
"Ž´EƃƂź$Ÿ`QPĤħiU¤ķ",True
"ŊõŃĽº«ıK,ŉţĥáŐă",13441103.7135133
True,"FALSE"
58684,#UNKNOWN!
"FALSE",True
True,"RŌĦg¸bĐġăªÎz[³ėEÝ"
315430,"ƒÞâ_x000D_
ÞÔƓB"
"1.17936322890244E-10",#UNKNOWN!
1.96131616478014E-07,0.481875616208921
"TRUE",897135
"-445954.268137413",33447
True,"TRUE"
34877,-1.12810309479402E-08
-314136,"c¸ōĻO&amp;ÝB?DâáĆy&gt;\.v"
-307007269.725791,-571750367.233387
-121.393556222232,43933
"1983-Jul-24","TRUE"
4.62663307358365E-05,"2007-Jul-06"
True,27433
#N/A,"-6.91537266871422E-04"
707729,"Here's a carriage return (ascii 13):_x000D_and here's a line feed (ascii 10):
and here's both together:_x000D_
"
50135,False
-14753.5326090412,"yƉł~£ſ`·aŬEĲáĹ{ªĘ¾S"
"5.14767712726236E-09",8.84180298406763
0,#GETTING_DATA!
783592,-2077262.12418017
-5.25049186727877E-05,829797
6.05697686582991E-09,""
42197,53274
3.29073497674178E-10,-16.0547357883023
"",309119
"FALSE",-7.6163574105906E-10
#VALUE!,True
"FALSE","ĘL»)«Ľ½³£ńĵåŦęƄãpżöė&lt;"
-629142,"Ìůį³²GŅÍĠƀ1šŸHėTŽ"
"8.74974825901595E-02",321913
"ďƒ×ã9","ŔJţĩ!SÃ³µðÙĄŲľŪć"
0,""
</v>
      </c>
      <c r="F13" s="14" t="s">
        <v>93</v>
      </c>
      <c r="G13" s="68" t="str" cm="1">
        <f t="array" aca="1" ref="G13:H52" ca="1">CSVRead(CSVContents,FALSE)</f>
        <v>W{ŶZC_x000D_
«U3Ĉ</v>
      </c>
      <c r="H13" s="68" t="str">
        <f ca="1"/>
        <v>True</v>
      </c>
      <c r="J13" s="68" t="str" cm="1">
        <f t="array" aca="1" ref="J13:K52" ca="1">CSVRead(CSVContents,"NDBE")</f>
        <v>W{ŶZC_x000D_
«U3Ĉ</v>
      </c>
      <c r="K13" s="68" t="b">
        <f ca="1"/>
        <v>1</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-295376</v>
      </c>
      <c r="C14" s="68">
        <f ca="1"/>
        <v>29430</v>
      </c>
      <c r="G14" s="68" t="str">
        <f ca="1"/>
        <v>-295376</v>
      </c>
      <c r="H14" s="68" t="str">
        <f ca="1"/>
        <v>29430</v>
      </c>
      <c r="J14" s="68">
        <f ca="1"/>
        <v>-295376</v>
      </c>
      <c r="K14" s="68">
        <f ca="1"/>
        <v>29430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Ž´EƃƂź$Ÿ`QPĤħiU¤ķ</v>
      </c>
      <c r="C15" s="68" t="b">
        <f ca="1"/>
        <v>1</v>
      </c>
      <c r="G15" s="68" t="str">
        <f ca="1"/>
        <v>Ž´EƃƂź$Ÿ`QPĤħiU¤ķ</v>
      </c>
      <c r="H15" s="68" t="str">
        <f ca="1"/>
        <v>True</v>
      </c>
      <c r="J15" s="68" t="str">
        <f ca="1"/>
        <v>Ž´EƃƂź$Ÿ`QPĤħiU¤ķ</v>
      </c>
      <c r="K15" s="68"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ŊõŃĽº«ıK,ŉţĥáŐă</v>
      </c>
      <c r="C16" s="68">
        <f ca="1"/>
        <v>13441103.7135133</v>
      </c>
      <c r="G16" s="68" t="str">
        <f ca="1"/>
        <v>ŊõŃĽº«ıK,ŉţĥáŐă</v>
      </c>
      <c r="H16" s="68" t="str">
        <f ca="1"/>
        <v>13441103.7135133</v>
      </c>
      <c r="J16" s="68" t="str">
        <f ca="1"/>
        <v>ŊõŃĽº«ıK,ŉţĥáŐă</v>
      </c>
      <c r="K16" s="68">
        <f ca="1"/>
        <v>13441103.7135133</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1</v>
      </c>
      <c r="C17" s="68" t="str">
        <f ca="1"/>
        <v>FALSE</v>
      </c>
      <c r="G17" s="68" t="str">
        <f ca="1"/>
        <v>True</v>
      </c>
      <c r="H17" s="68" t="str">
        <f ca="1"/>
        <v>FALSE</v>
      </c>
      <c r="J17" s="68" t="b">
        <f ca="1"/>
        <v>1</v>
      </c>
      <c r="K17" s="68" t="str">
        <f ca="1"/>
        <v>FALSE</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58684</v>
      </c>
      <c r="C18" s="68" t="str">
        <f ca="1"/>
        <v/>
      </c>
      <c r="G18" s="68" t="str">
        <f ca="1"/>
        <v>58684</v>
      </c>
      <c r="H18" s="68" t="str">
        <f ca="1"/>
        <v>#UNKNOWN!</v>
      </c>
      <c r="J18" s="68">
        <f ca="1"/>
        <v>58684</v>
      </c>
      <c r="K18" s="68" t="str">
        <f ca="1"/>
        <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FALSE</v>
      </c>
      <c r="C19" s="68" t="b">
        <f ca="1"/>
        <v>1</v>
      </c>
      <c r="G19" s="68" t="str">
        <f ca="1"/>
        <v>FALSE</v>
      </c>
      <c r="H19" s="68" t="str">
        <f ca="1"/>
        <v>True</v>
      </c>
      <c r="J19" s="68" t="str">
        <f ca="1"/>
        <v>FALSE</v>
      </c>
      <c r="K19" s="68" t="b">
        <f ca="1"/>
        <v>1</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b">
        <f ca="1"/>
        <v>1</v>
      </c>
      <c r="C20" s="68" t="str">
        <f ca="1"/>
        <v>RŌĦg¸bĐġăªÎz[³ėEÝ</v>
      </c>
      <c r="G20" s="68" t="str">
        <f ca="1"/>
        <v>True</v>
      </c>
      <c r="H20" s="68" t="str">
        <f ca="1"/>
        <v>RŌĦg¸bĐġăªÎz[³ėEÝ</v>
      </c>
      <c r="J20" s="68" t="b">
        <f ca="1"/>
        <v>1</v>
      </c>
      <c r="K20" s="68" t="str">
        <f ca="1"/>
        <v>RŌĦg¸bĐġăªÎz[³ėEÝ</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315430</v>
      </c>
      <c r="C21" s="68" t="str">
        <f ca="1"/>
        <v>ƒÞâ_x000D_
ÞÔƓB</v>
      </c>
      <c r="G21" s="68" t="str">
        <f ca="1"/>
        <v>315430</v>
      </c>
      <c r="H21" s="68" t="str">
        <f ca="1"/>
        <v>ƒÞâ_x000D_
ÞÔƓB</v>
      </c>
      <c r="J21" s="68">
        <f ca="1"/>
        <v>315430</v>
      </c>
      <c r="K21" s="68" t="str">
        <f ca="1"/>
        <v>ƒÞâ_x000D_
ÞÔƓB</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1.17936322890244E-10</v>
      </c>
      <c r="C22" s="68" t="str">
        <f ca="1"/>
        <v/>
      </c>
      <c r="G22" s="68" t="str">
        <f ca="1"/>
        <v>1.17936322890244E-10</v>
      </c>
      <c r="H22" s="68" t="str">
        <f ca="1"/>
        <v>#UNKNOWN!</v>
      </c>
      <c r="J22" s="68" t="str">
        <f ca="1"/>
        <v>1.17936322890244E-10</v>
      </c>
      <c r="K22" s="68" t="str">
        <f ca="1"/>
        <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1.96131616478014E-7</v>
      </c>
      <c r="C23" s="68">
        <f ca="1"/>
        <v>0.481875616208921</v>
      </c>
      <c r="G23" s="68" t="str">
        <f ca="1"/>
        <v>1.96131616478014E-07</v>
      </c>
      <c r="H23" s="68" t="str">
        <f ca="1"/>
        <v>0.481875616208921</v>
      </c>
      <c r="J23" s="68">
        <f ca="1"/>
        <v>1.96131616478014E-7</v>
      </c>
      <c r="K23" s="68">
        <f ca="1"/>
        <v>0.481875616208921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TRUE</v>
      </c>
      <c r="C24" s="68">
        <f ca="1"/>
        <v>897135</v>
      </c>
      <c r="G24" s="68" t="str">
        <f ca="1"/>
        <v>TRUE</v>
      </c>
      <c r="H24" s="68" t="str">
        <f ca="1"/>
        <v>897135</v>
      </c>
      <c r="J24" s="68" t="str">
        <f ca="1"/>
        <v>TRUE</v>
      </c>
      <c r="K24" s="68">
        <f ca="1"/>
        <v>897135</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str">
        <f ca="1"/>
        <v>-445954.268137413</v>
      </c>
      <c r="C25" s="68">
        <f ca="1"/>
        <v>33447</v>
      </c>
      <c r="G25" s="68" t="str">
        <f ca="1"/>
        <v>-445954.268137413</v>
      </c>
      <c r="H25" s="68" t="str">
        <f ca="1"/>
        <v>33447</v>
      </c>
      <c r="J25" s="68" t="str">
        <f ca="1"/>
        <v>-445954.268137413</v>
      </c>
      <c r="K25" s="68">
        <f ca="1"/>
        <v>33447</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b">
        <f ca="1"/>
        <v>1</v>
      </c>
      <c r="C26" s="68" t="str">
        <f ca="1"/>
        <v>TRUE</v>
      </c>
      <c r="G26" s="68" t="str">
        <f ca="1"/>
        <v>True</v>
      </c>
      <c r="H26" s="68" t="str">
        <f ca="1"/>
        <v>TRUE</v>
      </c>
      <c r="J26" s="68" t="b">
        <f ca="1"/>
        <v>1</v>
      </c>
      <c r="K26" s="68" t="str">
        <f ca="1"/>
        <v>TRUE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34877</v>
      </c>
      <c r="C27" s="68">
        <f ca="1"/>
        <v>-1.1281030947940201E-8</v>
      </c>
      <c r="G27" s="68" t="str">
        <f ca="1"/>
        <v>34877</v>
      </c>
      <c r="H27" s="68" t="str">
        <f ca="1"/>
        <v>-1.12810309479402E-08</v>
      </c>
      <c r="J27" s="68">
        <f ca="1"/>
        <v>34877</v>
      </c>
      <c r="K27" s="68">
        <f ca="1"/>
        <v>-1.1281030947940201E-8</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-314136</v>
      </c>
      <c r="C28" s="68" t="str">
        <f ca="1"/>
        <v>c¸ōĻO&amp;ÝB?DâáĆy&gt;\.v</v>
      </c>
      <c r="G28" s="68" t="str">
        <f ca="1"/>
        <v>-314136</v>
      </c>
      <c r="H28" s="68" t="str">
        <f ca="1"/>
        <v>c¸ōĻO&amp;ÝB?DâáĆy&gt;\.v</v>
      </c>
      <c r="J28" s="68">
        <f ca="1"/>
        <v>-314136</v>
      </c>
      <c r="K28" s="68" t="str">
        <f ca="1"/>
        <v>c¸ōĻO&amp;ÝB?DâáĆy&gt;\.v</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f ca="1"/>
        <v>-307007269.72579098</v>
      </c>
      <c r="C29" s="68">
        <f ca="1"/>
        <v>-571750367.23338699</v>
      </c>
      <c r="G29" s="68" t="str">
        <f ca="1"/>
        <v>-307007269.725791</v>
      </c>
      <c r="H29" s="68" t="str">
        <f ca="1"/>
        <v>-571750367.233387</v>
      </c>
      <c r="J29" s="68">
        <f ca="1"/>
        <v>-307007269.72579098</v>
      </c>
      <c r="K29" s="68">
        <f ca="1"/>
        <v>-571750367.23338699</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-121.39355622223199</v>
      </c>
      <c r="C30" s="68">
        <f ca="1"/>
        <v>43933</v>
      </c>
      <c r="G30" s="68" t="str">
        <f ca="1"/>
        <v>-121.393556222232</v>
      </c>
      <c r="H30" s="68" t="str">
        <f ca="1"/>
        <v>43933</v>
      </c>
      <c r="J30" s="68">
        <f ca="1"/>
        <v>-121.39355622223199</v>
      </c>
      <c r="K30" s="68">
        <f ca="1"/>
        <v>43933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1983-Jul-24</v>
      </c>
      <c r="C31" s="68" t="str">
        <f ca="1"/>
        <v>TRUE</v>
      </c>
      <c r="G31" s="68" t="str">
        <f ca="1"/>
        <v>1983-Jul-24</v>
      </c>
      <c r="H31" s="68" t="str">
        <f ca="1"/>
        <v>TRUE</v>
      </c>
      <c r="J31" s="68" t="str">
        <f ca="1"/>
        <v>1983-Jul-24</v>
      </c>
      <c r="K31" s="68" t="str">
        <f ca="1"/>
        <v>TRUE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4.6266330735836498E-5</v>
      </c>
      <c r="C32" s="68" t="str">
        <f ca="1"/>
        <v>2007-Jul-06</v>
      </c>
      <c r="G32" s="68" t="str">
        <f ca="1"/>
        <v>4.62663307358365E-05</v>
      </c>
      <c r="H32" s="68" t="str">
        <f ca="1"/>
        <v>2007-Jul-06</v>
      </c>
      <c r="J32" s="68">
        <f ca="1"/>
        <v>4.6266330735836498E-5</v>
      </c>
      <c r="K32" s="68" t="str">
        <f ca="1"/>
        <v>2007-Jul-06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b">
        <f ca="1"/>
        <v>1</v>
      </c>
      <c r="C33" s="68">
        <f ca="1"/>
        <v>27433</v>
      </c>
      <c r="G33" s="68" t="str">
        <f ca="1"/>
        <v>True</v>
      </c>
      <c r="H33" s="68" t="str">
        <f ca="1"/>
        <v>27433</v>
      </c>
      <c r="J33" s="68" t="b">
        <f ca="1"/>
        <v>1</v>
      </c>
      <c r="K33" s="68">
        <f ca="1"/>
        <v>27433</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e">
        <f ca="1"/>
        <v>#N/A</v>
      </c>
      <c r="C34" s="68" t="str">
        <f ca="1"/>
        <v>-6.91537266871422E-04</v>
      </c>
      <c r="G34" s="68" t="str">
        <f ca="1"/>
        <v>#N/A</v>
      </c>
      <c r="H34" s="68" t="str">
        <f ca="1"/>
        <v>-6.91537266871422E-04</v>
      </c>
      <c r="J34" s="68" t="e">
        <f ca="1"/>
        <v>#N/A</v>
      </c>
      <c r="K34" s="68" t="str">
        <f ca="1"/>
        <v>-6.91537266871422E-04</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707729</v>
      </c>
      <c r="C35" s="68" t="str">
        <f ca="1"/>
        <v xml:space="preserve">Here's a carriage return (ascii 13):_x000D_and here's a line feed (ascii 10):
and here's both together:_x000D_
</v>
      </c>
      <c r="G35" s="68" t="str">
        <f ca="1"/>
        <v>707729</v>
      </c>
      <c r="H35" s="68" t="str">
        <f ca="1"/>
        <v xml:space="preserve">Here's a carriage return (ascii 13):_x000D_and here's a line feed (ascii 10):
and here's both together:_x000D_
</v>
      </c>
      <c r="J35" s="68">
        <f ca="1"/>
        <v>707729</v>
      </c>
      <c r="K35" s="68" t="str">
        <f ca="1"/>
        <v xml:space="preserve">Here's a carriage return (ascii 13):_x000D_and here's a line feed (ascii 10):
and here's both together:_x000D_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f ca="1"/>
        <v>50135</v>
      </c>
      <c r="C36" s="68" t="b">
        <f ca="1"/>
        <v>0</v>
      </c>
      <c r="G36" s="68" t="str">
        <f ca="1"/>
        <v>50135</v>
      </c>
      <c r="H36" s="68" t="str">
        <f ca="1"/>
        <v>False</v>
      </c>
      <c r="J36" s="68">
        <f ca="1"/>
        <v>50135</v>
      </c>
      <c r="K36" s="68" t="b">
        <f ca="1"/>
        <v>0</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f ca="1"/>
        <v>-14753.5326090412</v>
      </c>
      <c r="C37" s="68" t="str">
        <f ca="1"/>
        <v>yƉł~£ſ`·aŬEĲáĹ{ªĘ¾S</v>
      </c>
      <c r="G37" s="68" t="str">
        <f ca="1"/>
        <v>-14753.5326090412</v>
      </c>
      <c r="H37" s="68" t="str">
        <f ca="1"/>
        <v>yƉł~£ſ`·aŬEĲáĹ{ªĘ¾S</v>
      </c>
      <c r="J37" s="68">
        <f ca="1"/>
        <v>-14753.5326090412</v>
      </c>
      <c r="K37" s="68" t="str">
        <f ca="1"/>
        <v>yƉł~£ſ`·aŬEĲáĹ{ªĘ¾S</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5.14767712726236E-09</v>
      </c>
      <c r="C38" s="68">
        <f ca="1"/>
        <v>8.8418029840676304</v>
      </c>
      <c r="G38" s="68" t="str">
        <f ca="1"/>
        <v>5.14767712726236E-09</v>
      </c>
      <c r="H38" s="68" t="str">
        <f ca="1"/>
        <v>8.84180298406763</v>
      </c>
      <c r="J38" s="68" t="str">
        <f ca="1"/>
        <v>5.14767712726236E-09</v>
      </c>
      <c r="K38" s="68">
        <f ca="1"/>
        <v>8.8418029840676304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0</v>
      </c>
      <c r="C39" s="68" t="e">
        <f ca="1"/>
        <v>#N/A</v>
      </c>
      <c r="G39" s="68" t="str">
        <f ca="1"/>
        <v>0</v>
      </c>
      <c r="H39" s="68" t="str">
        <f ca="1"/>
        <v>#GETTING_DATA!</v>
      </c>
      <c r="J39" s="68">
        <f ca="1"/>
        <v>0</v>
      </c>
      <c r="K39" s="68" t="e">
        <f ca="1"/>
        <v>#N/A</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783592</v>
      </c>
      <c r="C40" s="68">
        <f ca="1"/>
        <v>-2077262.12418017</v>
      </c>
      <c r="G40" s="68" t="str">
        <f ca="1"/>
        <v>783592</v>
      </c>
      <c r="H40" s="68" t="str">
        <f ca="1"/>
        <v>-2077262.12418017</v>
      </c>
      <c r="J40" s="68">
        <f ca="1"/>
        <v>783592</v>
      </c>
      <c r="K40" s="68">
        <f ca="1"/>
        <v>-2077262.12418017</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-5.2504918672787701E-5</v>
      </c>
      <c r="C41" s="68">
        <f ca="1"/>
        <v>829797</v>
      </c>
      <c r="G41" s="68" t="str">
        <f ca="1"/>
        <v>-5.25049186727877E-05</v>
      </c>
      <c r="H41" s="68" t="str">
        <f ca="1"/>
        <v>829797</v>
      </c>
      <c r="J41" s="68">
        <f ca="1"/>
        <v>-5.2504918672787701E-5</v>
      </c>
      <c r="K41" s="68">
        <f ca="1"/>
        <v>829797</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6.0569768658299102E-9</v>
      </c>
      <c r="C42" s="68" t="str">
        <f ca="1"/>
        <v/>
      </c>
      <c r="G42" s="68" t="str">
        <f ca="1"/>
        <v>6.05697686582991E-09</v>
      </c>
      <c r="H42" s="68" t="str">
        <f ca="1"/>
        <v/>
      </c>
      <c r="J42" s="68">
        <f ca="1"/>
        <v>6.0569768658299102E-9</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42197</v>
      </c>
      <c r="C43" s="68">
        <f ca="1"/>
        <v>53274</v>
      </c>
      <c r="G43" s="68" t="str">
        <f ca="1"/>
        <v>42197</v>
      </c>
      <c r="H43" s="68" t="str">
        <f ca="1"/>
        <v>53274</v>
      </c>
      <c r="J43" s="68">
        <f ca="1"/>
        <v>42197</v>
      </c>
      <c r="K43" s="68">
        <f ca="1"/>
        <v>53274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3.2907349767417797E-10</v>
      </c>
      <c r="C44" s="68">
        <f ca="1"/>
        <v>-16.054735788302299</v>
      </c>
      <c r="G44" s="68" t="str">
        <f ca="1"/>
        <v>3.29073497674178E-10</v>
      </c>
      <c r="H44" s="68" t="str">
        <f ca="1"/>
        <v>-16.0547357883023</v>
      </c>
      <c r="J44" s="68">
        <f ca="1"/>
        <v>3.2907349767417797E-10</v>
      </c>
      <c r="K44" s="68">
        <f ca="1"/>
        <v>-16.054735788302299</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f ca="1"/>
        <v>309119</v>
      </c>
      <c r="G45" s="68" t="str">
        <f ca="1"/>
        <v/>
      </c>
      <c r="H45" s="68" t="str">
        <f ca="1"/>
        <v>309119</v>
      </c>
      <c r="J45" s="68" t="str">
        <f ca="1"/>
        <v/>
      </c>
      <c r="K45" s="68">
        <f ca="1"/>
        <v>309119</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FALSE</v>
      </c>
      <c r="C46" s="68">
        <f ca="1"/>
        <v>-7.6163574105906003E-10</v>
      </c>
      <c r="G46" s="68" t="str">
        <f ca="1"/>
        <v>FALSE</v>
      </c>
      <c r="H46" s="68" t="str">
        <f ca="1"/>
        <v>-7.6163574105906E-10</v>
      </c>
      <c r="J46" s="68" t="str">
        <f ca="1"/>
        <v>FALSE</v>
      </c>
      <c r="K46" s="68">
        <f ca="1"/>
        <v>-7.6163574105906003E-10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e">
        <f ca="1"/>
        <v>#VALUE!</v>
      </c>
      <c r="C47" s="68" t="b">
        <f ca="1"/>
        <v>1</v>
      </c>
      <c r="G47" s="68" t="str">
        <f ca="1"/>
        <v>#VALUE!</v>
      </c>
      <c r="H47" s="68" t="str">
        <f ca="1"/>
        <v>True</v>
      </c>
      <c r="J47" s="68" t="e">
        <f ca="1"/>
        <v>#VALUE!</v>
      </c>
      <c r="K47" s="68" t="b">
        <f ca="1"/>
        <v>1</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FALSE</v>
      </c>
      <c r="C48" s="68" t="str">
        <f ca="1"/>
        <v>ĘL»)«Ľ½³£ńĵåŦęƄãpżöė&lt;</v>
      </c>
      <c r="G48" s="68" t="str">
        <f ca="1"/>
        <v>FALSE</v>
      </c>
      <c r="H48" s="68" t="str">
        <f ca="1"/>
        <v>ĘL»)«Ľ½³£ńĵåŦęƄãpżöė&lt;</v>
      </c>
      <c r="J48" s="68" t="str">
        <f ca="1"/>
        <v>FALSE</v>
      </c>
      <c r="K48" s="68" t="str">
        <f ca="1"/>
        <v>ĘL»)«Ľ½³£ńĵåŦęƄãpżöė&lt;</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-629142</v>
      </c>
      <c r="C49" s="68" t="str">
        <f ca="1"/>
        <v>Ìůį³²GŅÍĠƀ1šŸHėTŽ</v>
      </c>
      <c r="G49" s="68" t="str">
        <f ca="1"/>
        <v>-629142</v>
      </c>
      <c r="H49" s="68" t="str">
        <f ca="1"/>
        <v>Ìůį³²GŅÍĠƀ1šŸHėTŽ</v>
      </c>
      <c r="J49" s="68">
        <f ca="1"/>
        <v>-629142</v>
      </c>
      <c r="K49" s="68" t="str">
        <f ca="1"/>
        <v>Ìůį³²GŅÍĠƀ1šŸHėTŽ</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8.74974825901595E-02</v>
      </c>
      <c r="C50" s="68">
        <f ca="1"/>
        <v>321913</v>
      </c>
      <c r="G50" s="68" t="str">
        <f ca="1"/>
        <v>8.74974825901595E-02</v>
      </c>
      <c r="H50" s="68" t="str">
        <f ca="1"/>
        <v>321913</v>
      </c>
      <c r="J50" s="68" t="str">
        <f ca="1"/>
        <v>8.74974825901595E-02</v>
      </c>
      <c r="K50" s="68">
        <f ca="1"/>
        <v>321913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ďƒ×ã9</v>
      </c>
      <c r="C51" s="68" t="str">
        <f ca="1"/>
        <v>ŔJţĩ!SÃ³µðÙĄŲľŪć</v>
      </c>
      <c r="G51" s="68" t="str">
        <f ca="1"/>
        <v>ďƒ×ã9</v>
      </c>
      <c r="H51" s="68" t="str">
        <f ca="1"/>
        <v>ŔJţĩ!SÃ³µðÙĄŲľŪć</v>
      </c>
      <c r="J51" s="68" t="str">
        <f ca="1"/>
        <v>ďƒ×ã9</v>
      </c>
      <c r="K51" s="68" t="str">
        <f ca="1"/>
        <v>ŔJţĩ!SÃ³µðÙĄŲľŪć</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
      </c>
      <c r="G52" s="68" t="str">
        <f ca="1"/>
        <v>0</v>
      </c>
      <c r="H52" s="68" t="str">
        <f ca="1"/>
        <v/>
      </c>
      <c r="J52" s="68">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548</v>
      </c>
    </row>
    <row r="3" spans="2:21" x14ac:dyDescent="0.45">
      <c r="B3" s="3" t="s">
        <v>547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357</v>
      </c>
      <c r="C6" s="67" t="s">
        <v>358</v>
      </c>
      <c r="D6" s="67" t="s">
        <v>359</v>
      </c>
      <c r="E6" s="67" t="s">
        <v>360</v>
      </c>
      <c r="F6" s="67" t="s">
        <v>361</v>
      </c>
      <c r="G6" s="67" t="s">
        <v>362</v>
      </c>
      <c r="H6" s="67" t="s">
        <v>363</v>
      </c>
      <c r="I6" s="67" t="s">
        <v>364</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359</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360</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361</v>
      </c>
      <c r="L9" s="66" t="s">
        <v>365</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362</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363</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286</v>
      </c>
      <c r="D12" s="67" t="s">
        <v>286</v>
      </c>
      <c r="E12" s="67" t="s">
        <v>286</v>
      </c>
      <c r="F12" s="67" t="s">
        <v>286</v>
      </c>
      <c r="G12" s="67" t="s">
        <v>286</v>
      </c>
      <c r="H12" s="67" t="s">
        <v>286</v>
      </c>
      <c r="I12" s="67" t="s">
        <v>286</v>
      </c>
      <c r="K12" s="9" t="s">
        <v>364</v>
      </c>
      <c r="L12" s="66" t="s">
        <v>366</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327</v>
      </c>
      <c r="D17" s="67" t="s">
        <v>327</v>
      </c>
      <c r="E17" s="67" t="s">
        <v>327</v>
      </c>
      <c r="F17" s="67" t="s">
        <v>327</v>
      </c>
      <c r="G17" s="67" t="s">
        <v>327</v>
      </c>
      <c r="H17" s="67" t="s">
        <v>327</v>
      </c>
      <c r="I17" s="67" t="s">
        <v>327</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2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528</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324</v>
      </c>
      <c r="J3" s="46" t="b">
        <v>1</v>
      </c>
    </row>
    <row r="4" spans="2:41" x14ac:dyDescent="0.45">
      <c r="B4" s="35" t="s">
        <v>562</v>
      </c>
      <c r="C4" s="46">
        <v>1</v>
      </c>
      <c r="I4" s="35" t="s">
        <v>239</v>
      </c>
      <c r="J4">
        <v>209</v>
      </c>
      <c r="AF4" s="34"/>
      <c r="AG4" s="34"/>
      <c r="AH4" s="34"/>
    </row>
    <row r="5" spans="2:41" x14ac:dyDescent="0.45">
      <c r="B5" s="35" t="s">
        <v>237</v>
      </c>
      <c r="C5">
        <f ca="1">MATCH(TestNo,Tests[TestNo],0)</f>
        <v>1</v>
      </c>
      <c r="I5" s="35" t="s">
        <v>240</v>
      </c>
      <c r="J5">
        <v>0</v>
      </c>
      <c r="K5" s="3" t="s">
        <v>550</v>
      </c>
      <c r="AF5" s="34"/>
      <c r="AG5" s="34"/>
      <c r="AH5" s="34"/>
    </row>
    <row r="6" spans="2:41" x14ac:dyDescent="0.45">
      <c r="I6" s="35" t="s">
        <v>325</v>
      </c>
      <c r="J6">
        <v>0</v>
      </c>
    </row>
    <row r="7" spans="2:41" x14ac:dyDescent="0.45">
      <c r="N7" s="35"/>
      <c r="AB7" s="57"/>
    </row>
    <row r="8" spans="2:41" x14ac:dyDescent="0.45">
      <c r="B8" s="122" t="str">
        <f ca="1">B14</f>
        <v>File Size</v>
      </c>
      <c r="C8" s="122" t="s">
        <v>562</v>
      </c>
      <c r="D8" s="122" t="str">
        <f t="shared" ref="D8:U8" ca="1" si="0">D14</f>
        <v>FileName</v>
      </c>
      <c r="E8" s="122" t="str">
        <f t="shared" ca="1" si="0"/>
        <v>ConvertTypes</v>
      </c>
      <c r="F8" s="122" t="str">
        <f t="shared" ca="1" si="0"/>
        <v>Delimiter</v>
      </c>
      <c r="G8" s="122" t="str">
        <f t="shared" ca="1" si="0"/>
        <v>IgnoreRepeated</v>
      </c>
      <c r="H8" s="122" t="str">
        <f t="shared" ca="1" si="0"/>
        <v>DateFormat</v>
      </c>
      <c r="I8" s="122" t="str">
        <f t="shared" ca="1" si="0"/>
        <v>Comment</v>
      </c>
      <c r="J8" s="122" t="str">
        <f t="shared" ca="1" si="0"/>
        <v>IgnoreEmptyLines</v>
      </c>
      <c r="K8" s="122" t="str">
        <f t="shared" ca="1" si="0"/>
        <v>HeaderRowNum</v>
      </c>
      <c r="L8" s="122" t="str">
        <f t="shared" ca="1" si="0"/>
        <v>SkipToRow</v>
      </c>
      <c r="M8" s="122" t="str">
        <f t="shared" ca="1" si="0"/>
        <v>SkipToCol</v>
      </c>
      <c r="N8" s="122" t="str">
        <f t="shared" ca="1" si="0"/>
        <v>NumRows</v>
      </c>
      <c r="O8" s="122" t="str">
        <f t="shared" ca="1" si="0"/>
        <v>NumCols</v>
      </c>
      <c r="P8" s="122" t="str">
        <f t="shared" ca="1" si="0"/>
        <v>TrueStrings</v>
      </c>
      <c r="Q8" s="122" t="str">
        <f t="shared" ca="1" si="0"/>
        <v>FalseStrings</v>
      </c>
      <c r="R8" s="122" t="str">
        <f t="shared" ca="1" si="0"/>
        <v>MissingStrings</v>
      </c>
      <c r="S8" s="122" t="str">
        <f t="shared" ca="1" si="0"/>
        <v>Encoding</v>
      </c>
      <c r="T8" s="122" t="str">
        <f t="shared" ca="1" si="0"/>
        <v>DecimalSeparator</v>
      </c>
      <c r="U8" s="122" t="str">
        <f t="shared" ca="1" si="0"/>
        <v>Notes</v>
      </c>
      <c r="V8" s="64" t="str" cm="1">
        <f t="array" aca="1" ref="V8:V221" ca="1">fill(" ",ROWS(Tests[TestNo])+6,1)</f>
        <v xml:space="preserve"> </v>
      </c>
      <c r="AB8" s="57"/>
    </row>
    <row r="9" spans="2:41" ht="14.25" customHeight="1" x14ac:dyDescent="0.45">
      <c r="B9" s="122"/>
      <c r="C9" s="122"/>
      <c r="D9" s="122"/>
      <c r="E9" s="122"/>
      <c r="F9" s="122"/>
      <c r="G9" s="122"/>
      <c r="H9" s="122"/>
      <c r="I9" s="122"/>
      <c r="J9" s="122"/>
      <c r="K9" s="122"/>
      <c r="L9" s="122"/>
      <c r="M9" s="122"/>
      <c r="N9" s="122"/>
      <c r="O9" s="122"/>
      <c r="P9" s="122"/>
      <c r="Q9" s="122"/>
      <c r="R9" s="122"/>
      <c r="S9" s="122"/>
      <c r="T9" s="122"/>
      <c r="U9" s="122"/>
      <c r="V9" s="64" t="str">
        <f ca="1"/>
        <v xml:space="preserve"> </v>
      </c>
      <c r="AA9" s="56"/>
      <c r="AB9" s="57"/>
    </row>
    <row r="10" spans="2:41" ht="14.25" customHeight="1" x14ac:dyDescent="0.45">
      <c r="B10" s="122"/>
      <c r="C10" s="122"/>
      <c r="D10" s="122"/>
      <c r="E10" s="122"/>
      <c r="F10" s="122"/>
      <c r="G10" s="122"/>
      <c r="H10" s="122"/>
      <c r="I10" s="122"/>
      <c r="J10" s="122"/>
      <c r="K10" s="122"/>
      <c r="L10" s="122"/>
      <c r="M10" s="122"/>
      <c r="N10" s="122"/>
      <c r="O10" s="122"/>
      <c r="P10" s="122"/>
      <c r="Q10" s="122"/>
      <c r="R10" s="122"/>
      <c r="S10" s="122"/>
      <c r="T10" s="122"/>
      <c r="U10" s="122"/>
      <c r="V10" s="64" t="str">
        <f ca="1"/>
        <v xml:space="preserve"> </v>
      </c>
      <c r="AA10" s="56"/>
      <c r="AB10" s="57"/>
    </row>
    <row r="11" spans="2:41" x14ac:dyDescent="0.45">
      <c r="B11" s="122"/>
      <c r="C11" s="122"/>
      <c r="D11" s="122"/>
      <c r="E11" s="122"/>
      <c r="F11" s="122"/>
      <c r="G11" s="122"/>
      <c r="H11" s="122"/>
      <c r="I11" s="122"/>
      <c r="J11" s="122"/>
      <c r="K11" s="122"/>
      <c r="L11" s="122"/>
      <c r="M11" s="122"/>
      <c r="N11" s="122"/>
      <c r="O11" s="122"/>
      <c r="P11" s="122"/>
      <c r="Q11" s="122"/>
      <c r="R11" s="122"/>
      <c r="S11" s="122"/>
      <c r="T11" s="122"/>
      <c r="U11" s="122"/>
      <c r="V11" s="64" t="str">
        <f ca="1"/>
        <v xml:space="preserve"> </v>
      </c>
      <c r="AB11" s="57"/>
    </row>
    <row r="12" spans="2:41" x14ac:dyDescent="0.45">
      <c r="B12" s="122"/>
      <c r="C12" s="122"/>
      <c r="D12" s="122"/>
      <c r="E12" s="122"/>
      <c r="F12" s="122"/>
      <c r="G12" s="122"/>
      <c r="H12" s="122"/>
      <c r="I12" s="122"/>
      <c r="J12" s="122"/>
      <c r="K12" s="122"/>
      <c r="L12" s="122"/>
      <c r="M12" s="122"/>
      <c r="N12" s="122"/>
      <c r="O12" s="122"/>
      <c r="P12" s="122"/>
      <c r="Q12" s="122"/>
      <c r="R12" s="122"/>
      <c r="S12" s="122"/>
      <c r="T12" s="122"/>
      <c r="U12" s="122"/>
      <c r="V12" s="64" t="str">
        <f ca="1"/>
        <v xml:space="preserve"> </v>
      </c>
      <c r="AB12" s="57"/>
    </row>
    <row r="13" spans="2:41" x14ac:dyDescent="0.45">
      <c r="B13" s="123"/>
      <c r="C13" s="123"/>
      <c r="D13" s="123"/>
      <c r="E13" s="123"/>
      <c r="F13" s="123"/>
      <c r="G13" s="123"/>
      <c r="H13" s="123"/>
      <c r="I13" s="123"/>
      <c r="J13" s="123"/>
      <c r="K13" s="123"/>
      <c r="L13" s="123"/>
      <c r="M13" s="123"/>
      <c r="N13" s="123"/>
      <c r="O13" s="123"/>
      <c r="P13" s="123"/>
      <c r="Q13" s="123"/>
      <c r="R13" s="123"/>
      <c r="S13" s="123"/>
      <c r="T13" s="123"/>
      <c r="U13" s="123"/>
      <c r="V13" s="64" t="str">
        <f ca="1"/>
        <v xml:space="preserve"> </v>
      </c>
      <c r="Z13" s="50" t="s">
        <v>346</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562</v>
      </c>
      <c r="D14" s="75" t="s">
        <v>1</v>
      </c>
      <c r="E14" s="75" t="s">
        <v>84</v>
      </c>
      <c r="F14" s="75" t="s">
        <v>85</v>
      </c>
      <c r="G14" s="75" t="s">
        <v>86</v>
      </c>
      <c r="H14" s="75" t="s">
        <v>4</v>
      </c>
      <c r="I14" s="75" t="s">
        <v>52</v>
      </c>
      <c r="J14" s="75" t="s">
        <v>309</v>
      </c>
      <c r="K14" s="75" t="s">
        <v>345</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370</v>
      </c>
      <c r="Z14" t="s">
        <v>369</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275</v>
      </c>
      <c r="S33" s="31"/>
      <c r="T33" s="31" t="s">
        <v>94</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276</v>
      </c>
      <c r="Q45" s="31" t="s">
        <v>277</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516</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275</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278</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279</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593</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593</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283</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280</v>
      </c>
      <c r="S67" s="31" t="s">
        <v>584</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283</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600</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601</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283</v>
      </c>
      <c r="I90" s="33"/>
      <c r="J90" s="33" t="b">
        <v>1</v>
      </c>
      <c r="K90" s="33"/>
      <c r="L90" s="31">
        <v>1</v>
      </c>
      <c r="M90" s="31">
        <v>1</v>
      </c>
      <c r="N90" s="31">
        <v>0</v>
      </c>
      <c r="O90" s="31">
        <v>0</v>
      </c>
      <c r="P90" s="31"/>
      <c r="Q90" s="31"/>
      <c r="R90" s="43" t="s">
        <v>334</v>
      </c>
      <c r="S90" s="31"/>
      <c r="T90" s="31"/>
      <c r="U90" s="38" t="s">
        <v>335</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336</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337</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329</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330</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282</v>
      </c>
      <c r="E113" s="31" t="s">
        <v>212</v>
      </c>
      <c r="F113" s="33"/>
      <c r="G113" s="33" t="b">
        <v>0</v>
      </c>
      <c r="H113" s="33" t="s">
        <v>283</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282</v>
      </c>
      <c r="E114" s="31" t="s">
        <v>212</v>
      </c>
      <c r="F114" s="33" t="s">
        <v>95</v>
      </c>
      <c r="G114" s="33" t="b">
        <v>0</v>
      </c>
      <c r="H114" s="33" t="s">
        <v>323</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281</v>
      </c>
      <c r="E115" s="31" t="s">
        <v>212</v>
      </c>
      <c r="F115" s="33" t="s">
        <v>95</v>
      </c>
      <c r="G115" s="33" t="b">
        <v>0</v>
      </c>
      <c r="H115" s="33" t="s">
        <v>283</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304</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602</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280</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305</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306</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283</v>
      </c>
      <c r="I131" s="33" t="s">
        <v>93</v>
      </c>
      <c r="J131" s="33" t="b">
        <v>1</v>
      </c>
      <c r="K131" s="33"/>
      <c r="L131" s="31">
        <v>1</v>
      </c>
      <c r="M131" s="31">
        <v>1</v>
      </c>
      <c r="N131" s="31">
        <v>20</v>
      </c>
      <c r="O131" s="31">
        <v>0</v>
      </c>
      <c r="P131" s="31"/>
      <c r="Q131" s="31"/>
      <c r="R131" s="31"/>
      <c r="S131" s="31"/>
      <c r="T131" s="31" t="s">
        <v>94</v>
      </c>
      <c r="U131" s="36" t="s">
        <v>331</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332</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333</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304</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304</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308</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311</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312</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312</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283</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283</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347</v>
      </c>
      <c r="E146" s="31" t="b">
        <v>1</v>
      </c>
      <c r="F146" s="33"/>
      <c r="G146" s="33" t="b">
        <v>0</v>
      </c>
      <c r="H146" s="33" t="s">
        <v>283</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348</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350</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350</v>
      </c>
      <c r="E150" s="31"/>
      <c r="F150" s="43" t="s">
        <v>351</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350</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350</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350</v>
      </c>
      <c r="E153" s="31"/>
      <c r="F153" s="33"/>
      <c r="G153" s="33"/>
      <c r="H153" s="33"/>
      <c r="I153" s="33"/>
      <c r="J153" s="33"/>
      <c r="K153" s="33"/>
      <c r="L153" s="31"/>
      <c r="M153" s="31"/>
      <c r="N153" s="31"/>
      <c r="O153" s="31"/>
      <c r="P153" s="31"/>
      <c r="Q153" s="31"/>
      <c r="R153" s="31"/>
      <c r="S153" s="31"/>
      <c r="T153" s="31" t="s">
        <v>352</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350</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350</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350</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350</v>
      </c>
      <c r="E157" s="31"/>
      <c r="F157" s="33"/>
      <c r="G157" s="33"/>
      <c r="H157" s="33"/>
      <c r="I157" s="33" t="s">
        <v>353</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350</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350</v>
      </c>
      <c r="E159" s="31"/>
      <c r="F159" s="33"/>
      <c r="G159" s="33"/>
      <c r="H159" s="33"/>
      <c r="I159" s="33"/>
      <c r="J159" s="33"/>
      <c r="K159" s="33"/>
      <c r="L159" s="31"/>
      <c r="M159" s="31"/>
      <c r="N159" s="31"/>
      <c r="O159" s="31"/>
      <c r="P159" s="31"/>
      <c r="Q159" s="31"/>
      <c r="R159" s="31"/>
      <c r="S159" s="31" t="s">
        <v>354</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350</v>
      </c>
      <c r="E160" s="31" t="s">
        <v>354</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350</v>
      </c>
      <c r="E161" s="31" t="s">
        <v>354</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350</v>
      </c>
      <c r="E162" s="31" t="s">
        <v>354</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350</v>
      </c>
      <c r="E163" s="31" t="s">
        <v>355</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350</v>
      </c>
      <c r="E164" s="31"/>
      <c r="F164" s="43" t="s">
        <v>356</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350</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350</v>
      </c>
      <c r="E166" s="31"/>
      <c r="F166" s="33"/>
      <c r="G166" s="33"/>
      <c r="H166" s="33"/>
      <c r="I166" s="33"/>
      <c r="J166" s="33"/>
      <c r="K166" s="33"/>
      <c r="L166" s="31"/>
      <c r="M166" s="31"/>
      <c r="N166" s="31"/>
      <c r="O166" s="31"/>
      <c r="P166" s="31" t="s">
        <v>298</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350</v>
      </c>
      <c r="E167" s="31"/>
      <c r="F167" s="33"/>
      <c r="G167" s="33"/>
      <c r="H167" s="33"/>
      <c r="I167" s="33"/>
      <c r="J167" s="33"/>
      <c r="K167" s="33"/>
      <c r="L167" s="31"/>
      <c r="M167" s="31"/>
      <c r="N167" s="31"/>
      <c r="O167" s="31"/>
      <c r="P167" s="31"/>
      <c r="Q167" s="31" t="s">
        <v>298</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348</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367</v>
      </c>
      <c r="E169" s="31" t="s">
        <v>368</v>
      </c>
      <c r="F169" s="33"/>
      <c r="G169" s="33"/>
      <c r="H169" s="33" t="s">
        <v>283</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504</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350</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350</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505</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350</v>
      </c>
      <c r="E174" s="31" t="s">
        <v>506</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507</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350</v>
      </c>
      <c r="E176" s="31" t="b">
        <v>1</v>
      </c>
      <c r="F176" s="33"/>
      <c r="G176" s="33"/>
      <c r="H176" s="33" t="s">
        <v>354</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350</v>
      </c>
      <c r="E177" s="31" t="b">
        <v>1</v>
      </c>
      <c r="F177" s="33"/>
      <c r="G177" s="33"/>
      <c r="H177" s="33" t="s">
        <v>508</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350</v>
      </c>
      <c r="E178" s="31" t="s">
        <v>509</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350</v>
      </c>
      <c r="E179" s="31" t="s">
        <v>510</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504</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511</v>
      </c>
      <c r="E181" s="31" t="b">
        <v>1</v>
      </c>
      <c r="F181" s="33"/>
      <c r="G181" s="33"/>
      <c r="H181" s="33" t="s">
        <v>512</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350</v>
      </c>
      <c r="E182" s="31" t="s">
        <v>513</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350</v>
      </c>
      <c r="E183" s="31" t="s">
        <v>514</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515</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367</v>
      </c>
      <c r="E185" s="31" t="s">
        <v>517</v>
      </c>
      <c r="F185" s="33"/>
      <c r="G185" s="33"/>
      <c r="H185" s="33" t="s">
        <v>283</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367</v>
      </c>
      <c r="E186" s="31" t="s">
        <v>518</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367</v>
      </c>
      <c r="E187" s="31" t="s">
        <v>519</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367</v>
      </c>
      <c r="E188" s="31" t="s">
        <v>520</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367</v>
      </c>
      <c r="E189" s="31" t="s">
        <v>521</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523</v>
      </c>
      <c r="E190" s="33" t="s">
        <v>524</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525</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552</v>
      </c>
      <c r="E192" s="31" t="b">
        <v>1</v>
      </c>
      <c r="F192" s="33"/>
      <c r="G192" s="33"/>
      <c r="H192" s="33"/>
      <c r="I192" s="33"/>
      <c r="J192" s="33"/>
      <c r="K192" s="33">
        <v>1</v>
      </c>
      <c r="L192" s="31">
        <v>1</v>
      </c>
      <c r="M192" s="31">
        <v>1</v>
      </c>
      <c r="N192" s="31">
        <v>17</v>
      </c>
      <c r="O192" s="31">
        <v>0</v>
      </c>
      <c r="P192" s="31"/>
      <c r="Q192" s="31"/>
      <c r="R192" s="31" t="s">
        <v>305</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563</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569</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576</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588</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275</v>
      </c>
      <c r="S204" s="31" t="s">
        <v>584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584</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607</v>
      </c>
      <c r="E206" s="31" t="b">
        <v>1</v>
      </c>
      <c r="F206" s="33"/>
      <c r="G206" s="33"/>
      <c r="H206" s="33" t="s">
        <v>323</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607</v>
      </c>
      <c r="E207" s="31" t="b">
        <v>1</v>
      </c>
      <c r="F207" s="33"/>
      <c r="G207" s="33"/>
      <c r="H207" s="33" t="s">
        <v>323</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614</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608</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609</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610</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611</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612</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613</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622</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622</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909</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910</v>
      </c>
      <c r="E218" s="110" t="b">
        <v>1</v>
      </c>
      <c r="F218" s="110"/>
      <c r="G218" s="110"/>
      <c r="H218" s="110" t="s">
        <v>911</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917</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74" cm="1">
        <f t="array" aca="1" ref="B220" ca="1">FileSize(Folder&amp;Tests[[#This Row],[FileName]])</f>
        <v>65545</v>
      </c>
      <c r="C220" s="108">
        <v>206</v>
      </c>
      <c r="D220" s="43" t="s">
        <v>919</v>
      </c>
      <c r="E220" s="110" t="b">
        <v>1</v>
      </c>
      <c r="F220" s="110"/>
      <c r="G220" s="110"/>
      <c r="H220" s="110"/>
      <c r="I220" s="110"/>
      <c r="J220" s="110"/>
      <c r="K220" s="110"/>
      <c r="L220" s="110"/>
      <c r="M220" s="110"/>
      <c r="N220" s="110"/>
      <c r="O220" s="110"/>
      <c r="P220" s="110"/>
      <c r="Q220" s="110"/>
      <c r="R220" s="110"/>
      <c r="S220" s="110"/>
      <c r="T220" s="110"/>
      <c r="U220" s="111"/>
      <c r="V220" t="str">
        <f ca="1"/>
        <v xml:space="preserve"> </v>
      </c>
    </row>
    <row r="221" spans="2:28" x14ac:dyDescent="0.45">
      <c r="B221" s="113"/>
      <c r="C221" s="108">
        <v>207</v>
      </c>
      <c r="D221" s="43" t="s">
        <v>552</v>
      </c>
      <c r="E221" s="31" t="s">
        <v>218</v>
      </c>
      <c r="F221" s="33"/>
      <c r="G221" s="33"/>
      <c r="H221" s="33"/>
      <c r="I221" s="33"/>
      <c r="J221" s="33"/>
      <c r="K221" s="33">
        <v>1</v>
      </c>
      <c r="L221" s="31">
        <v>1</v>
      </c>
      <c r="M221" s="31">
        <v>1</v>
      </c>
      <c r="N221" s="31">
        <v>4</v>
      </c>
      <c r="O221" s="31">
        <v>0</v>
      </c>
      <c r="P221" s="31" t="s">
        <v>921</v>
      </c>
      <c r="Q221" s="31" t="s">
        <v>922</v>
      </c>
      <c r="R221" s="31" t="s">
        <v>305</v>
      </c>
      <c r="S221" s="110"/>
      <c r="T221" s="110"/>
      <c r="U221" s="111"/>
      <c r="V221" t="str">
        <f ca="1"/>
        <v xml:space="preserve"> </v>
      </c>
    </row>
    <row r="222" spans="2:28" x14ac:dyDescent="0.45">
      <c r="B222" s="113"/>
      <c r="C222" s="108">
        <v>208</v>
      </c>
      <c r="D222" s="43" t="s">
        <v>552</v>
      </c>
      <c r="E222" s="110" t="s">
        <v>213</v>
      </c>
      <c r="F222" s="110"/>
      <c r="G222" s="110"/>
      <c r="H222" s="110"/>
      <c r="I222" s="110"/>
      <c r="J222" s="110"/>
      <c r="K222" s="110">
        <v>1</v>
      </c>
      <c r="L222" s="110">
        <v>1</v>
      </c>
      <c r="M222" s="110">
        <v>1</v>
      </c>
      <c r="N222" s="110">
        <v>4</v>
      </c>
      <c r="O222" s="110">
        <v>0</v>
      </c>
      <c r="P222" s="112" t="s">
        <v>941</v>
      </c>
      <c r="Q222" s="112" t="s">
        <v>942</v>
      </c>
      <c r="R222" s="110" t="s">
        <v>305</v>
      </c>
      <c r="S222" s="110"/>
      <c r="T222" s="110"/>
      <c r="U222" s="11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527</v>
      </c>
    </row>
    <row r="3" spans="1:1" x14ac:dyDescent="0.45">
      <c r="A3" t="s">
        <v>581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586</v>
      </c>
      <c r="M4" s="14" t="s">
        <v>531</v>
      </c>
    </row>
    <row r="5" spans="1:14" x14ac:dyDescent="0.45">
      <c r="M5" t="s">
        <v>502</v>
      </c>
    </row>
    <row r="6" spans="1:14" ht="42.75" x14ac:dyDescent="0.45">
      <c r="A6" s="12" t="s">
        <v>10</v>
      </c>
      <c r="B6" s="12" t="s">
        <v>11</v>
      </c>
      <c r="C6" s="12" t="s">
        <v>12</v>
      </c>
      <c r="D6" s="12" t="s">
        <v>13</v>
      </c>
      <c r="E6" s="13" t="s">
        <v>671</v>
      </c>
      <c r="F6" s="13" t="s">
        <v>372</v>
      </c>
      <c r="G6" s="13" t="s">
        <v>373</v>
      </c>
      <c r="H6" s="13" t="s">
        <v>374</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375</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376</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377</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378</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379</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380</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381</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382</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383</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384</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385</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386</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387</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388</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389</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390</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391</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392</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393</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394</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395</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396</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530</v>
      </c>
      <c r="N31" s="56">
        <f ca="1">C28*D28/E28</f>
        <v>710425.92367464525</v>
      </c>
    </row>
    <row r="32" spans="1:14" x14ac:dyDescent="0.45">
      <c r="I32" s="56"/>
      <c r="J32" s="56"/>
      <c r="K32" s="56"/>
      <c r="L32" s="56"/>
      <c r="M32" t="s">
        <v>536</v>
      </c>
    </row>
    <row r="33" spans="1:14" ht="42.75" x14ac:dyDescent="0.45">
      <c r="A33" s="12" t="s">
        <v>10</v>
      </c>
      <c r="B33" s="12" t="s">
        <v>11</v>
      </c>
      <c r="C33" s="12" t="s">
        <v>12</v>
      </c>
      <c r="D33" s="12" t="s">
        <v>13</v>
      </c>
      <c r="E33" s="13" t="s">
        <v>671</v>
      </c>
      <c r="F33" s="13" t="s">
        <v>372</v>
      </c>
      <c r="G33" s="13" t="s">
        <v>373</v>
      </c>
      <c r="H33" s="13" t="s">
        <v>374</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397</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398</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399</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400</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401</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402</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403</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404</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405</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406</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407</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408</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409</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410</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411</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412</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413</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414</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415</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416</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417</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529</v>
      </c>
    </row>
    <row r="59" spans="1:14" x14ac:dyDescent="0.45">
      <c r="I59" s="56"/>
      <c r="J59" s="56"/>
      <c r="K59" s="56"/>
      <c r="L59" s="56"/>
      <c r="M59" t="s">
        <v>537</v>
      </c>
    </row>
    <row r="60" spans="1:14" ht="42.75" x14ac:dyDescent="0.45">
      <c r="A60" s="12" t="s">
        <v>10</v>
      </c>
      <c r="B60" s="12" t="s">
        <v>11</v>
      </c>
      <c r="C60" s="12" t="s">
        <v>12</v>
      </c>
      <c r="D60" s="12" t="s">
        <v>13</v>
      </c>
      <c r="E60" s="13" t="s">
        <v>671</v>
      </c>
      <c r="F60" s="13" t="s">
        <v>372</v>
      </c>
      <c r="G60" s="13" t="s">
        <v>373</v>
      </c>
      <c r="H60" s="13" t="s">
        <v>374</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418</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419</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420</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421</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422</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423</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424</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425</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426</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427</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428</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429</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430</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431</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432</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433</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434</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435</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436</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437</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438</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532</v>
      </c>
    </row>
    <row r="86" spans="1:14" x14ac:dyDescent="0.45">
      <c r="I86" s="56"/>
      <c r="J86" s="56"/>
      <c r="K86" s="56"/>
      <c r="L86" s="56"/>
      <c r="M86" t="s">
        <v>538</v>
      </c>
    </row>
    <row r="87" spans="1:14" ht="42.75" x14ac:dyDescent="0.45">
      <c r="A87" s="12" t="s">
        <v>10</v>
      </c>
      <c r="B87" s="12" t="s">
        <v>11</v>
      </c>
      <c r="C87" s="12" t="s">
        <v>12</v>
      </c>
      <c r="D87" s="12" t="s">
        <v>13</v>
      </c>
      <c r="E87" s="13" t="s">
        <v>671</v>
      </c>
      <c r="F87" s="13" t="s">
        <v>372</v>
      </c>
      <c r="G87" s="13" t="s">
        <v>373</v>
      </c>
      <c r="H87" s="13" t="s">
        <v>374</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439</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440</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441</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442</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443</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444</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445</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446</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447</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448</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449</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450</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451</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452</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453</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454</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455</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456</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457</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533</v>
      </c>
    </row>
    <row r="113" spans="1:14" x14ac:dyDescent="0.45">
      <c r="I113" s="56"/>
      <c r="J113" s="56"/>
      <c r="K113" s="56"/>
      <c r="L113" s="56"/>
      <c r="M113" t="s">
        <v>539</v>
      </c>
    </row>
    <row r="114" spans="1:14" ht="42.75" x14ac:dyDescent="0.45">
      <c r="A114" s="12" t="s">
        <v>10</v>
      </c>
      <c r="B114" s="12" t="s">
        <v>11</v>
      </c>
      <c r="C114" s="12" t="s">
        <v>12</v>
      </c>
      <c r="D114" s="12" t="s">
        <v>13</v>
      </c>
      <c r="E114" s="13" t="s">
        <v>671</v>
      </c>
      <c r="F114" s="13" t="s">
        <v>372</v>
      </c>
      <c r="G114" s="13" t="s">
        <v>373</v>
      </c>
      <c r="H114" s="13" t="s">
        <v>374</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458</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459</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460</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461</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462</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463</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464</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465</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466</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467</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468</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469</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470</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471</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534</v>
      </c>
    </row>
    <row r="140" spans="1:14" x14ac:dyDescent="0.45">
      <c r="I140" s="56"/>
      <c r="J140" s="56"/>
      <c r="K140" s="56"/>
      <c r="L140" s="56"/>
      <c r="M140" t="s">
        <v>540</v>
      </c>
    </row>
    <row r="141" spans="1:14" ht="42.75" x14ac:dyDescent="0.45">
      <c r="A141" s="12" t="s">
        <v>10</v>
      </c>
      <c r="B141" s="12" t="s">
        <v>11</v>
      </c>
      <c r="C141" s="12" t="s">
        <v>12</v>
      </c>
      <c r="D141" s="12" t="s">
        <v>13</v>
      </c>
      <c r="E141" s="13" t="s">
        <v>671</v>
      </c>
      <c r="F141" s="13" t="s">
        <v>372</v>
      </c>
      <c r="G141" s="13" t="s">
        <v>373</v>
      </c>
      <c r="H141" s="13" t="s">
        <v>374</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472</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473</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474</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475</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476</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477</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478</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479</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480</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481</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482</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483</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484</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485</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486</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535</v>
      </c>
    </row>
    <row r="167" spans="1:14" ht="57" x14ac:dyDescent="0.45">
      <c r="I167" s="56"/>
      <c r="J167" s="56"/>
      <c r="K167" s="56"/>
      <c r="L167" s="56"/>
      <c r="M167" s="65" t="s">
        <v>541</v>
      </c>
    </row>
    <row r="168" spans="1:14" ht="42.75" x14ac:dyDescent="0.45">
      <c r="A168" s="12" t="s">
        <v>10</v>
      </c>
      <c r="B168" s="12" t="s">
        <v>11</v>
      </c>
      <c r="C168" s="12" t="s">
        <v>12</v>
      </c>
      <c r="D168" s="12" t="s">
        <v>13</v>
      </c>
      <c r="E168" s="13" t="s">
        <v>671</v>
      </c>
      <c r="F168" s="13" t="s">
        <v>372</v>
      </c>
      <c r="G168" s="13" t="s">
        <v>373</v>
      </c>
      <c r="H168" s="13" t="s">
        <v>374</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487</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488</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489</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490</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491</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492</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493</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494</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495</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496</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497</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498</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499</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500</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501</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668</v>
      </c>
      <c r="P2" s="56"/>
    </row>
    <row r="4" spans="1:16" x14ac:dyDescent="0.45">
      <c r="A4" s="14" t="s">
        <v>664</v>
      </c>
      <c r="H4" s="55" t="s">
        <v>665</v>
      </c>
      <c r="I4" s="55" t="s">
        <v>666</v>
      </c>
      <c r="O4" s="14" t="s">
        <v>531</v>
      </c>
    </row>
    <row r="5" spans="1:16" x14ac:dyDescent="0.45">
      <c r="O5" t="s">
        <v>502</v>
      </c>
    </row>
    <row r="6" spans="1:16" ht="42.75" x14ac:dyDescent="0.45">
      <c r="A6" s="12" t="s">
        <v>10</v>
      </c>
      <c r="B6" s="12" t="s">
        <v>11</v>
      </c>
      <c r="C6" s="12" t="s">
        <v>12</v>
      </c>
      <c r="D6" s="12" t="s">
        <v>13</v>
      </c>
      <c r="E6" s="13" t="s">
        <v>670</v>
      </c>
      <c r="F6" s="13" t="s">
        <v>372</v>
      </c>
      <c r="G6" s="13" t="s">
        <v>373</v>
      </c>
      <c r="H6" s="13" t="s">
        <v>374</v>
      </c>
      <c r="I6" s="13" t="s">
        <v>667</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375</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376</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377</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378</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379</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380</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381</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382</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383</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384</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385</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386</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387</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388</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389</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390</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391</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392</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393</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394</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395</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396</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530</v>
      </c>
      <c r="P31" s="56">
        <f ca="1">C28*D28/E28</f>
        <v>521313.10721184569</v>
      </c>
    </row>
    <row r="32" spans="1:16" x14ac:dyDescent="0.45">
      <c r="J32" s="56"/>
      <c r="K32" s="56"/>
      <c r="L32" s="56"/>
      <c r="M32" s="56"/>
      <c r="N32" s="56"/>
      <c r="O32" t="s">
        <v>536</v>
      </c>
    </row>
    <row r="33" spans="1:16" ht="42.75" x14ac:dyDescent="0.45">
      <c r="A33" s="12" t="s">
        <v>10</v>
      </c>
      <c r="B33" s="12" t="s">
        <v>11</v>
      </c>
      <c r="C33" s="12" t="s">
        <v>12</v>
      </c>
      <c r="D33" s="12" t="s">
        <v>13</v>
      </c>
      <c r="E33" s="13" t="s">
        <v>670</v>
      </c>
      <c r="F33" s="13" t="s">
        <v>372</v>
      </c>
      <c r="G33" s="13" t="s">
        <v>373</v>
      </c>
      <c r="H33" s="13" t="s">
        <v>374</v>
      </c>
      <c r="I33" s="13" t="s">
        <v>667</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397</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398</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399</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400</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401</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402</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403</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404</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405</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406</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407</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408</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409</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410</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411</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412</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413</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414</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415</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416</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417</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529</v>
      </c>
    </row>
    <row r="59" spans="1:16" x14ac:dyDescent="0.45">
      <c r="J59" s="56"/>
      <c r="K59" s="56"/>
      <c r="L59" s="56"/>
      <c r="M59" s="56"/>
      <c r="N59" s="56"/>
      <c r="O59" t="s">
        <v>537</v>
      </c>
    </row>
    <row r="60" spans="1:16" ht="42.75" x14ac:dyDescent="0.45">
      <c r="A60" s="12" t="s">
        <v>10</v>
      </c>
      <c r="B60" s="12" t="s">
        <v>11</v>
      </c>
      <c r="C60" s="12" t="s">
        <v>12</v>
      </c>
      <c r="D60" s="12" t="s">
        <v>13</v>
      </c>
      <c r="E60" s="13" t="s">
        <v>670</v>
      </c>
      <c r="F60" s="13" t="s">
        <v>372</v>
      </c>
      <c r="G60" s="13" t="s">
        <v>373</v>
      </c>
      <c r="H60" s="13" t="s">
        <v>374</v>
      </c>
      <c r="I60" s="13" t="s">
        <v>667</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418</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419</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420</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421</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422</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423</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424</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425</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426</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427</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428</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429</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430</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431</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432</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433</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434</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435</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436</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437</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438</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532</v>
      </c>
    </row>
    <row r="86" spans="1:16" x14ac:dyDescent="0.45">
      <c r="J86" s="56"/>
      <c r="K86" s="56"/>
      <c r="L86" s="56"/>
      <c r="M86" s="56"/>
      <c r="N86" s="56"/>
      <c r="O86" t="s">
        <v>538</v>
      </c>
    </row>
    <row r="87" spans="1:16" ht="42.75" x14ac:dyDescent="0.45">
      <c r="A87" s="12" t="s">
        <v>10</v>
      </c>
      <c r="B87" s="12" t="s">
        <v>11</v>
      </c>
      <c r="C87" s="12" t="s">
        <v>12</v>
      </c>
      <c r="D87" s="12" t="s">
        <v>13</v>
      </c>
      <c r="E87" s="13" t="s">
        <v>670</v>
      </c>
      <c r="F87" s="13" t="s">
        <v>372</v>
      </c>
      <c r="G87" s="13" t="s">
        <v>373</v>
      </c>
      <c r="H87" s="13" t="s">
        <v>374</v>
      </c>
      <c r="I87" s="13" t="s">
        <v>667</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439</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440</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441</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442</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443</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444</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445</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446</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447</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448</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449</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450</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451</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452</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453</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454</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455</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456</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457</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533</v>
      </c>
    </row>
    <row r="113" spans="1:16" x14ac:dyDescent="0.45">
      <c r="J113" s="56"/>
      <c r="K113" s="56"/>
      <c r="L113" s="56"/>
      <c r="M113" s="56"/>
      <c r="N113" s="56"/>
      <c r="O113" t="s">
        <v>539</v>
      </c>
    </row>
    <row r="114" spans="1:16" ht="42.75" x14ac:dyDescent="0.45">
      <c r="A114" s="12" t="s">
        <v>10</v>
      </c>
      <c r="B114" s="12" t="s">
        <v>11</v>
      </c>
      <c r="C114" s="12" t="s">
        <v>12</v>
      </c>
      <c r="D114" s="12" t="s">
        <v>13</v>
      </c>
      <c r="E114" s="13" t="s">
        <v>670</v>
      </c>
      <c r="F114" s="13" t="s">
        <v>372</v>
      </c>
      <c r="G114" s="13" t="s">
        <v>373</v>
      </c>
      <c r="H114" s="13" t="s">
        <v>374</v>
      </c>
      <c r="I114" s="13" t="s">
        <v>667</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458</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459</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460</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461</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462</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463</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464</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465</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466</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467</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468</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469</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470</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471</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534</v>
      </c>
    </row>
    <row r="140" spans="1:16" x14ac:dyDescent="0.45">
      <c r="J140" s="56"/>
      <c r="K140" s="56"/>
      <c r="L140" s="56"/>
      <c r="M140" s="56"/>
      <c r="N140" s="56"/>
      <c r="O140" t="s">
        <v>540</v>
      </c>
    </row>
    <row r="141" spans="1:16" ht="42.75" x14ac:dyDescent="0.45">
      <c r="A141" s="12" t="s">
        <v>10</v>
      </c>
      <c r="B141" s="12" t="s">
        <v>11</v>
      </c>
      <c r="C141" s="12" t="s">
        <v>12</v>
      </c>
      <c r="D141" s="12" t="s">
        <v>13</v>
      </c>
      <c r="E141" s="13" t="s">
        <v>670</v>
      </c>
      <c r="F141" s="13" t="s">
        <v>372</v>
      </c>
      <c r="G141" s="13" t="s">
        <v>373</v>
      </c>
      <c r="H141" s="13" t="s">
        <v>374</v>
      </c>
      <c r="I141" s="13" t="s">
        <v>667</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472</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473</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474</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475</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476</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477</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478</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479</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480</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481</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482</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483</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484</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485</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486</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535</v>
      </c>
    </row>
    <row r="167" spans="1:16" ht="57" x14ac:dyDescent="0.45">
      <c r="J167" s="56"/>
      <c r="K167" s="56"/>
      <c r="L167" s="56"/>
      <c r="M167" s="56"/>
      <c r="N167" s="56"/>
      <c r="O167" s="65" t="s">
        <v>541</v>
      </c>
    </row>
    <row r="168" spans="1:16" ht="42.75" x14ac:dyDescent="0.45">
      <c r="A168" s="12" t="s">
        <v>10</v>
      </c>
      <c r="B168" s="12" t="s">
        <v>11</v>
      </c>
      <c r="C168" s="12" t="s">
        <v>12</v>
      </c>
      <c r="D168" s="12" t="s">
        <v>13</v>
      </c>
      <c r="E168" s="13" t="s">
        <v>670</v>
      </c>
      <c r="F168" s="13" t="s">
        <v>372</v>
      </c>
      <c r="G168" s="13" t="s">
        <v>373</v>
      </c>
      <c r="H168" s="13" t="s">
        <v>374</v>
      </c>
      <c r="I168" s="13" t="s">
        <v>667</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487</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488</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489</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490</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491</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492</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493</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494</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495</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496</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497</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498</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499</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500</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501</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669</v>
      </c>
      <c r="M4" s="14" t="s">
        <v>531</v>
      </c>
    </row>
    <row r="5" spans="1:14" x14ac:dyDescent="0.45">
      <c r="M5" t="s">
        <v>502</v>
      </c>
    </row>
    <row r="6" spans="1:14" ht="42.75" x14ac:dyDescent="0.45">
      <c r="A6" s="12" t="s">
        <v>10</v>
      </c>
      <c r="B6" s="12" t="s">
        <v>11</v>
      </c>
      <c r="C6" s="12" t="s">
        <v>12</v>
      </c>
      <c r="D6" s="12" t="s">
        <v>13</v>
      </c>
      <c r="E6" s="13" t="s">
        <v>670</v>
      </c>
      <c r="F6" s="13" t="s">
        <v>372</v>
      </c>
      <c r="G6" s="13" t="s">
        <v>373</v>
      </c>
      <c r="H6" s="13" t="s">
        <v>374</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375</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376</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377</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378</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379</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380</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381</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382</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383</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384</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385</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386</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387</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388</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389</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390</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391</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392</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393</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394</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395</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396</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530</v>
      </c>
      <c r="N31" s="93">
        <f ca="1">C28*D28/E28</f>
        <v>423205.58426245005</v>
      </c>
    </row>
    <row r="32" spans="1:14" x14ac:dyDescent="0.45">
      <c r="I32" s="93"/>
      <c r="J32" s="93"/>
      <c r="K32" s="93"/>
      <c r="L32" s="93"/>
      <c r="M32" t="s">
        <v>536</v>
      </c>
    </row>
    <row r="33" spans="1:14" ht="42.75" x14ac:dyDescent="0.45">
      <c r="A33" s="12" t="s">
        <v>10</v>
      </c>
      <c r="B33" s="12" t="s">
        <v>11</v>
      </c>
      <c r="C33" s="12" t="s">
        <v>12</v>
      </c>
      <c r="D33" s="12" t="s">
        <v>13</v>
      </c>
      <c r="E33" s="13" t="s">
        <v>670</v>
      </c>
      <c r="F33" s="13" t="s">
        <v>372</v>
      </c>
      <c r="G33" s="13" t="s">
        <v>373</v>
      </c>
      <c r="H33" s="13" t="s">
        <v>374</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397</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398</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399</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400</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401</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402</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403</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404</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405</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406</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407</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408</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409</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410</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411</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412</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413</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414</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415</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416</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417</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529</v>
      </c>
    </row>
    <row r="59" spans="1:14" x14ac:dyDescent="0.45">
      <c r="I59" s="93"/>
      <c r="J59" s="93"/>
      <c r="K59" s="93"/>
      <c r="L59" s="93"/>
      <c r="M59" t="s">
        <v>537</v>
      </c>
    </row>
    <row r="60" spans="1:14" ht="42.75" x14ac:dyDescent="0.45">
      <c r="A60" s="12" t="s">
        <v>10</v>
      </c>
      <c r="B60" s="12" t="s">
        <v>11</v>
      </c>
      <c r="C60" s="12" t="s">
        <v>12</v>
      </c>
      <c r="D60" s="12" t="s">
        <v>13</v>
      </c>
      <c r="E60" s="13" t="s">
        <v>670</v>
      </c>
      <c r="F60" s="13" t="s">
        <v>372</v>
      </c>
      <c r="G60" s="13" t="s">
        <v>373</v>
      </c>
      <c r="H60" s="13" t="s">
        <v>374</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418</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419</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420</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421</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422</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423</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424</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425</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426</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427</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428</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429</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430</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431</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432</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433</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434</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435</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436</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437</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438</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532</v>
      </c>
    </row>
    <row r="86" spans="1:14" x14ac:dyDescent="0.45">
      <c r="I86" s="93"/>
      <c r="J86" s="93"/>
      <c r="K86" s="93"/>
      <c r="L86" s="93"/>
      <c r="M86" t="s">
        <v>538</v>
      </c>
    </row>
    <row r="87" spans="1:14" ht="42.75" x14ac:dyDescent="0.45">
      <c r="A87" s="12" t="s">
        <v>10</v>
      </c>
      <c r="B87" s="12" t="s">
        <v>11</v>
      </c>
      <c r="C87" s="12" t="s">
        <v>12</v>
      </c>
      <c r="D87" s="12" t="s">
        <v>13</v>
      </c>
      <c r="E87" s="13" t="s">
        <v>670</v>
      </c>
      <c r="F87" s="13" t="s">
        <v>372</v>
      </c>
      <c r="G87" s="13" t="s">
        <v>373</v>
      </c>
      <c r="H87" s="13" t="s">
        <v>374</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439</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440</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441</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442</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443</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444</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445</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446</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447</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448</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449</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450</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451</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452</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453</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454</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455</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456</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457</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533</v>
      </c>
    </row>
    <row r="113" spans="1:14" x14ac:dyDescent="0.45">
      <c r="I113" s="93"/>
      <c r="J113" s="93"/>
      <c r="K113" s="93"/>
      <c r="L113" s="93"/>
      <c r="M113" t="s">
        <v>539</v>
      </c>
    </row>
    <row r="114" spans="1:14" ht="42.75" x14ac:dyDescent="0.45">
      <c r="A114" s="12" t="s">
        <v>10</v>
      </c>
      <c r="B114" s="12" t="s">
        <v>11</v>
      </c>
      <c r="C114" s="12" t="s">
        <v>12</v>
      </c>
      <c r="D114" s="12" t="s">
        <v>13</v>
      </c>
      <c r="E114" s="13" t="s">
        <v>670</v>
      </c>
      <c r="F114" s="13" t="s">
        <v>372</v>
      </c>
      <c r="G114" s="13" t="s">
        <v>373</v>
      </c>
      <c r="H114" s="13" t="s">
        <v>374</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458</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459</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460</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461</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462</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463</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464</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465</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466</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467</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468</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469</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470</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471</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534</v>
      </c>
    </row>
    <row r="140" spans="1:14" x14ac:dyDescent="0.45">
      <c r="I140" s="93"/>
      <c r="J140" s="93"/>
      <c r="K140" s="93"/>
      <c r="L140" s="93"/>
      <c r="M140" t="s">
        <v>540</v>
      </c>
    </row>
    <row r="141" spans="1:14" ht="42.75" x14ac:dyDescent="0.45">
      <c r="A141" s="12" t="s">
        <v>10</v>
      </c>
      <c r="B141" s="12" t="s">
        <v>11</v>
      </c>
      <c r="C141" s="12" t="s">
        <v>12</v>
      </c>
      <c r="D141" s="12" t="s">
        <v>13</v>
      </c>
      <c r="E141" s="13" t="s">
        <v>670</v>
      </c>
      <c r="F141" s="13" t="s">
        <v>372</v>
      </c>
      <c r="G141" s="13" t="s">
        <v>373</v>
      </c>
      <c r="H141" s="13" t="s">
        <v>374</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472</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473</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474</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475</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476</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477</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478</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479</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480</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481</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482</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483</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484</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485</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486</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535</v>
      </c>
    </row>
    <row r="167" spans="1:14" ht="57" x14ac:dyDescent="0.45">
      <c r="I167" s="93"/>
      <c r="J167" s="93"/>
      <c r="K167" s="93"/>
      <c r="L167" s="93"/>
      <c r="M167" s="65" t="s">
        <v>541</v>
      </c>
    </row>
    <row r="168" spans="1:14" ht="42.75" x14ac:dyDescent="0.45">
      <c r="A168" s="12" t="s">
        <v>10</v>
      </c>
      <c r="B168" s="12" t="s">
        <v>11</v>
      </c>
      <c r="C168" s="12" t="s">
        <v>12</v>
      </c>
      <c r="D168" s="12" t="s">
        <v>13</v>
      </c>
      <c r="E168" s="13" t="s">
        <v>670</v>
      </c>
      <c r="F168" s="13" t="s">
        <v>372</v>
      </c>
      <c r="G168" s="13" t="s">
        <v>373</v>
      </c>
      <c r="H168" s="13" t="s">
        <v>374</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487</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488</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489</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490</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491</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492</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493</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494</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495</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496</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497</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498</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499</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500</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501</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857</v>
      </c>
      <c r="O5" s="14" t="s">
        <v>531</v>
      </c>
    </row>
    <row r="6" spans="1:16" x14ac:dyDescent="0.45">
      <c r="O6" t="s">
        <v>502</v>
      </c>
    </row>
    <row r="7" spans="1:16" ht="42.75" x14ac:dyDescent="0.45">
      <c r="A7" s="12" t="s">
        <v>10</v>
      </c>
      <c r="B7" s="12" t="s">
        <v>11</v>
      </c>
      <c r="C7" s="12" t="s">
        <v>12</v>
      </c>
      <c r="D7" s="12" t="s">
        <v>13</v>
      </c>
      <c r="E7" s="13" t="s">
        <v>671</v>
      </c>
      <c r="F7" s="13" t="s">
        <v>372</v>
      </c>
      <c r="G7" s="13" t="s">
        <v>373</v>
      </c>
      <c r="H7" s="13" t="s">
        <v>856</v>
      </c>
      <c r="I7" s="13" t="s">
        <v>374</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375</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376</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377</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378</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379</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380</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381</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382</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383</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384</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385</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386</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387</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388</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389</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390</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391</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392</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393</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394</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395</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396</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530</v>
      </c>
      <c r="P32" s="93">
        <f ca="1">C29*D29/E29</f>
        <v>575160.08250447176</v>
      </c>
    </row>
    <row r="33" spans="1:16" x14ac:dyDescent="0.45">
      <c r="J33" s="93"/>
      <c r="K33" s="93"/>
      <c r="L33" s="93"/>
      <c r="M33" s="93"/>
      <c r="N33" s="93"/>
      <c r="O33" t="s">
        <v>536</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397</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398</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399</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400</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401</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402</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403</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404</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405</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406</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407</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408</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409</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410</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411</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412</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413</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414</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415</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416</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417</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529</v>
      </c>
    </row>
    <row r="60" spans="1:16" x14ac:dyDescent="0.45">
      <c r="J60" s="93"/>
      <c r="K60" s="93"/>
      <c r="L60" s="93"/>
      <c r="M60" s="93"/>
      <c r="N60" s="93"/>
      <c r="O60" t="s">
        <v>537</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418</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419</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420</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421</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422</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423</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424</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425</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426</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427</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428</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429</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430</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431</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432</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433</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434</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435</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436</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437</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438</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532</v>
      </c>
    </row>
    <row r="87" spans="1:16" x14ac:dyDescent="0.45">
      <c r="J87" s="93"/>
      <c r="K87" s="93"/>
      <c r="L87" s="93"/>
      <c r="M87" s="93"/>
      <c r="N87" s="93"/>
      <c r="O87" t="s">
        <v>538</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439</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440</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441</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442</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443</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444</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445</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446</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447</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448</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449</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450</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451</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452</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453</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454</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455</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456</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457</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533</v>
      </c>
    </row>
    <row r="114" spans="1:16" x14ac:dyDescent="0.45">
      <c r="J114" s="93"/>
      <c r="K114" s="93"/>
      <c r="L114" s="93"/>
      <c r="M114" s="93"/>
      <c r="N114" s="93"/>
      <c r="O114" t="s">
        <v>539</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458</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459</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460</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461</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462</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463</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464</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465</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466</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467</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468</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469</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470</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471</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534</v>
      </c>
    </row>
    <row r="141" spans="1:16" x14ac:dyDescent="0.45">
      <c r="J141" s="93"/>
      <c r="K141" s="93"/>
      <c r="L141" s="93"/>
      <c r="M141" s="93"/>
      <c r="N141" s="93"/>
      <c r="O141" t="s">
        <v>540</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472</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473</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474</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475</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476</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477</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478</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479</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480</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481</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482</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483</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484</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485</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486</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535</v>
      </c>
    </row>
    <row r="168" spans="1:16" ht="57" x14ac:dyDescent="0.45">
      <c r="J168" s="93"/>
      <c r="K168" s="93"/>
      <c r="L168" s="93"/>
      <c r="M168" s="93"/>
      <c r="N168" s="93"/>
      <c r="O168" s="65" t="s">
        <v>541</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487</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488</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489</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490</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491</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492</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493</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494</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495</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496</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497</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498</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499</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500</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501</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882</v>
      </c>
      <c r="K5" s="14" t="s">
        <v>880</v>
      </c>
    </row>
    <row r="6" spans="1:12" ht="42.75" x14ac:dyDescent="0.45">
      <c r="K6" s="107" t="s">
        <v>881</v>
      </c>
    </row>
    <row r="7" spans="1:12" ht="42.75" x14ac:dyDescent="0.45">
      <c r="A7" s="12" t="s">
        <v>10</v>
      </c>
      <c r="B7" s="12" t="s">
        <v>11</v>
      </c>
      <c r="C7" s="12" t="s">
        <v>12</v>
      </c>
      <c r="D7" s="106" t="s">
        <v>879</v>
      </c>
      <c r="E7" s="13" t="s">
        <v>670</v>
      </c>
      <c r="F7" s="13" t="s">
        <v>372</v>
      </c>
      <c r="G7" s="13" t="s">
        <v>856</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375</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866</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867</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868</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869</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870</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871</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872</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873</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874</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875</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876</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877</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878</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956</v>
      </c>
      <c r="M4" s="14" t="s">
        <v>531</v>
      </c>
    </row>
    <row r="5" spans="1:14" x14ac:dyDescent="0.45">
      <c r="M5" t="s">
        <v>502</v>
      </c>
    </row>
    <row r="6" spans="1:14" ht="42.75" x14ac:dyDescent="0.45">
      <c r="A6" s="12" t="s">
        <v>10</v>
      </c>
      <c r="B6" s="12" t="s">
        <v>11</v>
      </c>
      <c r="C6" s="12" t="s">
        <v>12</v>
      </c>
      <c r="D6" s="12" t="s">
        <v>13</v>
      </c>
      <c r="E6" s="13" t="s">
        <v>957</v>
      </c>
      <c r="F6" s="13" t="s">
        <v>372</v>
      </c>
      <c r="G6" s="13" t="s">
        <v>373</v>
      </c>
      <c r="H6" s="13" t="s">
        <v>374</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1.7817903983107761E-4</v>
      </c>
      <c r="F7">
        <v>1.2341264543507341E-4</v>
      </c>
      <c r="G7">
        <v>1.7927058643657466E-3</v>
      </c>
      <c r="H7">
        <v>2.8204942129304768E-4</v>
      </c>
      <c r="I7" s="93">
        <v>27040</v>
      </c>
      <c r="J7" s="93">
        <v>38419</v>
      </c>
      <c r="K7" s="93">
        <v>2779</v>
      </c>
      <c r="L7" s="93">
        <v>17314</v>
      </c>
      <c r="M7" s="60" t="s">
        <v>375</v>
      </c>
      <c r="N7" s="93">
        <v>3</v>
      </c>
    </row>
    <row r="8" spans="1:14" x14ac:dyDescent="0.45">
      <c r="A8">
        <f t="shared" ref="A8:A28" ca="1" si="0">LEN(B8)</f>
        <v>1</v>
      </c>
      <c r="B8" t="s">
        <v>16</v>
      </c>
      <c r="C8" s="93">
        <v>2</v>
      </c>
      <c r="D8">
        <v>1</v>
      </c>
      <c r="E8">
        <v>1.8641350851971819E-4</v>
      </c>
      <c r="F8">
        <v>1.3589418601689469E-4</v>
      </c>
      <c r="G8">
        <v>1.8630959088156416E-3</v>
      </c>
      <c r="H8">
        <v>2.756240341540139E-4</v>
      </c>
      <c r="I8" s="93">
        <v>25887</v>
      </c>
      <c r="J8" s="93">
        <v>35057</v>
      </c>
      <c r="K8" s="93">
        <v>2675</v>
      </c>
      <c r="L8" s="93">
        <v>17708</v>
      </c>
      <c r="M8" s="61" t="s">
        <v>376</v>
      </c>
      <c r="N8" s="93">
        <v>6</v>
      </c>
    </row>
    <row r="9" spans="1:14" x14ac:dyDescent="0.45">
      <c r="A9">
        <f t="shared" ca="1" si="0"/>
        <v>1</v>
      </c>
      <c r="B9" t="s">
        <v>16</v>
      </c>
      <c r="C9" s="93">
        <v>4</v>
      </c>
      <c r="D9">
        <v>1</v>
      </c>
      <c r="E9">
        <v>1.9889355806087429E-4</v>
      </c>
      <c r="F9">
        <v>1.3341148964412584E-4</v>
      </c>
      <c r="G9">
        <v>1.9265161838858385E-3</v>
      </c>
      <c r="H9">
        <v>3.1815206779717438E-4</v>
      </c>
      <c r="I9" s="93">
        <v>24316</v>
      </c>
      <c r="J9" s="93">
        <v>35678</v>
      </c>
      <c r="K9" s="93">
        <v>2587</v>
      </c>
      <c r="L9" s="93">
        <v>15390</v>
      </c>
      <c r="M9" s="61" t="s">
        <v>377</v>
      </c>
      <c r="N9" s="93">
        <v>12</v>
      </c>
    </row>
    <row r="10" spans="1:14" x14ac:dyDescent="0.45">
      <c r="A10">
        <f t="shared" ca="1" si="0"/>
        <v>1</v>
      </c>
      <c r="B10" t="s">
        <v>16</v>
      </c>
      <c r="C10" s="93">
        <v>8</v>
      </c>
      <c r="D10">
        <v>1</v>
      </c>
      <c r="E10">
        <v>1.8921044667870166E-4</v>
      </c>
      <c r="F10">
        <v>1.3505491422953256E-4</v>
      </c>
      <c r="G10">
        <v>1.7876043140059464E-3</v>
      </c>
      <c r="H10">
        <v>2.8290257345709894E-4</v>
      </c>
      <c r="I10" s="93">
        <v>25519</v>
      </c>
      <c r="J10" s="93">
        <v>35264</v>
      </c>
      <c r="K10" s="93">
        <v>2787</v>
      </c>
      <c r="L10" s="93">
        <v>17263</v>
      </c>
      <c r="M10" s="61" t="s">
        <v>378</v>
      </c>
      <c r="N10" s="93">
        <v>24</v>
      </c>
    </row>
    <row r="11" spans="1:14" x14ac:dyDescent="0.45">
      <c r="A11">
        <f t="shared" ca="1" si="0"/>
        <v>1</v>
      </c>
      <c r="B11" t="s">
        <v>16</v>
      </c>
      <c r="C11" s="93">
        <v>16</v>
      </c>
      <c r="D11">
        <v>1</v>
      </c>
      <c r="E11">
        <v>2.0080499018169273E-4</v>
      </c>
      <c r="F11">
        <v>1.4456912777305005E-4</v>
      </c>
      <c r="G11">
        <v>1.7896550380589503E-3</v>
      </c>
      <c r="H11">
        <v>2.8564634053880622E-4</v>
      </c>
      <c r="I11" s="93">
        <v>24092</v>
      </c>
      <c r="J11" s="93">
        <v>33047</v>
      </c>
      <c r="K11" s="93">
        <v>2784</v>
      </c>
      <c r="L11" s="93">
        <v>17101</v>
      </c>
      <c r="M11" s="61" t="s">
        <v>379</v>
      </c>
      <c r="N11" s="93">
        <v>48</v>
      </c>
    </row>
    <row r="12" spans="1:14" x14ac:dyDescent="0.45">
      <c r="A12">
        <f t="shared" ca="1" si="0"/>
        <v>1</v>
      </c>
      <c r="B12" t="s">
        <v>16</v>
      </c>
      <c r="C12" s="93">
        <v>32</v>
      </c>
      <c r="D12">
        <v>1</v>
      </c>
      <c r="E12">
        <v>2.2139909764343492E-4</v>
      </c>
      <c r="F12">
        <v>1.6294365909167436E-4</v>
      </c>
      <c r="G12">
        <v>1.8496402768494213E-3</v>
      </c>
      <c r="H12">
        <v>2.8957963363449344E-4</v>
      </c>
      <c r="I12" s="93">
        <v>21918</v>
      </c>
      <c r="J12" s="93">
        <v>29468</v>
      </c>
      <c r="K12" s="93">
        <v>2694</v>
      </c>
      <c r="L12" s="93">
        <v>16874</v>
      </c>
      <c r="M12" s="61" t="s">
        <v>380</v>
      </c>
      <c r="N12" s="93">
        <v>96</v>
      </c>
    </row>
    <row r="13" spans="1:14" x14ac:dyDescent="0.45">
      <c r="A13">
        <f t="shared" ca="1" si="0"/>
        <v>1</v>
      </c>
      <c r="B13" t="s">
        <v>16</v>
      </c>
      <c r="C13" s="93">
        <v>64</v>
      </c>
      <c r="D13">
        <v>1</v>
      </c>
      <c r="E13">
        <v>2.6459320365158662E-4</v>
      </c>
      <c r="F13">
        <v>2.1605149801420085E-4</v>
      </c>
      <c r="G13">
        <v>2.4910289148692942E-3</v>
      </c>
      <c r="H13">
        <v>2.9570952346194774E-4</v>
      </c>
      <c r="I13" s="93">
        <v>18428</v>
      </c>
      <c r="J13" s="93">
        <v>22444</v>
      </c>
      <c r="K13" s="93">
        <v>2002</v>
      </c>
      <c r="L13" s="93">
        <v>16532</v>
      </c>
      <c r="M13" s="61" t="s">
        <v>381</v>
      </c>
      <c r="N13" s="93">
        <v>192</v>
      </c>
    </row>
    <row r="14" spans="1:14" x14ac:dyDescent="0.45">
      <c r="A14">
        <f t="shared" ca="1" si="0"/>
        <v>1</v>
      </c>
      <c r="B14" t="s">
        <v>16</v>
      </c>
      <c r="C14" s="93">
        <v>128</v>
      </c>
      <c r="D14">
        <v>1</v>
      </c>
      <c r="E14">
        <v>3.3588916431433782E-4</v>
      </c>
      <c r="F14">
        <v>2.7258363733940826E-4</v>
      </c>
      <c r="G14">
        <v>2.3556497648451807E-3</v>
      </c>
      <c r="H14">
        <v>2.9995779787224679E-4</v>
      </c>
      <c r="I14" s="93">
        <v>14594</v>
      </c>
      <c r="J14" s="93">
        <v>17901</v>
      </c>
      <c r="K14" s="93">
        <v>2117</v>
      </c>
      <c r="L14" s="93">
        <v>16303</v>
      </c>
      <c r="M14" s="61" t="s">
        <v>382</v>
      </c>
      <c r="N14" s="93">
        <v>384</v>
      </c>
    </row>
    <row r="15" spans="1:14" x14ac:dyDescent="0.45">
      <c r="A15">
        <f t="shared" ca="1" si="0"/>
        <v>1</v>
      </c>
      <c r="B15" t="s">
        <v>16</v>
      </c>
      <c r="C15" s="93">
        <v>256</v>
      </c>
      <c r="D15">
        <v>1</v>
      </c>
      <c r="E15">
        <v>4.7786483788365936E-4</v>
      </c>
      <c r="F15">
        <v>4.126247983906206E-4</v>
      </c>
      <c r="G15">
        <v>2.7838675636872568E-3</v>
      </c>
      <c r="H15">
        <v>2.8260088592059918E-4</v>
      </c>
      <c r="I15" s="93">
        <v>10318</v>
      </c>
      <c r="J15" s="93">
        <v>11923</v>
      </c>
      <c r="K15" s="93">
        <v>1792</v>
      </c>
      <c r="L15" s="93">
        <v>17281</v>
      </c>
      <c r="M15" s="61" t="s">
        <v>383</v>
      </c>
      <c r="N15" s="93">
        <v>768</v>
      </c>
    </row>
    <row r="16" spans="1:14" x14ac:dyDescent="0.45">
      <c r="A16">
        <f t="shared" ca="1" si="0"/>
        <v>1</v>
      </c>
      <c r="B16" t="s">
        <v>16</v>
      </c>
      <c r="C16" s="93">
        <v>512</v>
      </c>
      <c r="D16">
        <v>1</v>
      </c>
      <c r="E16">
        <v>7.7359609947777637E-4</v>
      </c>
      <c r="F16">
        <v>7.190268665547611E-4</v>
      </c>
      <c r="G16">
        <v>4.0034945671300198E-3</v>
      </c>
      <c r="H16">
        <v>3.0607859081141671E-4</v>
      </c>
      <c r="I16" s="93">
        <v>6408</v>
      </c>
      <c r="J16" s="93">
        <v>6890</v>
      </c>
      <c r="K16" s="93">
        <v>1247</v>
      </c>
      <c r="L16" s="93">
        <v>15984</v>
      </c>
      <c r="M16" s="61" t="s">
        <v>384</v>
      </c>
      <c r="N16" s="93">
        <v>1536</v>
      </c>
    </row>
    <row r="17" spans="1:14" x14ac:dyDescent="0.45">
      <c r="A17">
        <f t="shared" ca="1" si="0"/>
        <v>1</v>
      </c>
      <c r="B17" t="s">
        <v>16</v>
      </c>
      <c r="C17" s="93">
        <v>1024</v>
      </c>
      <c r="D17">
        <v>1</v>
      </c>
      <c r="E17">
        <v>1.4036576279942801E-3</v>
      </c>
      <c r="F17">
        <v>1.3235845595495686E-3</v>
      </c>
      <c r="G17">
        <v>5.9917658980161836E-3</v>
      </c>
      <c r="H17">
        <v>3.6118336445923672E-4</v>
      </c>
      <c r="I17" s="93">
        <v>3546</v>
      </c>
      <c r="J17" s="93">
        <v>3759</v>
      </c>
      <c r="K17" s="93">
        <v>834</v>
      </c>
      <c r="L17" s="93">
        <v>13590</v>
      </c>
      <c r="M17" s="61" t="s">
        <v>385</v>
      </c>
      <c r="N17" s="93">
        <v>3072</v>
      </c>
    </row>
    <row r="18" spans="1:14" x14ac:dyDescent="0.45">
      <c r="A18">
        <f t="shared" ca="1" si="0"/>
        <v>1</v>
      </c>
      <c r="B18" t="s">
        <v>16</v>
      </c>
      <c r="C18" s="93">
        <v>2048</v>
      </c>
      <c r="D18">
        <v>1</v>
      </c>
      <c r="E18">
        <v>2.4649081408069E-3</v>
      </c>
      <c r="F18">
        <v>2.5379231316563686E-3</v>
      </c>
      <c r="G18">
        <v>1.0048256340261089E-2</v>
      </c>
      <c r="H18">
        <v>5.0253446815953285E-4</v>
      </c>
      <c r="I18" s="93">
        <v>2023</v>
      </c>
      <c r="J18" s="93">
        <v>1965</v>
      </c>
      <c r="K18" s="93">
        <v>498</v>
      </c>
      <c r="L18" s="93">
        <v>9818</v>
      </c>
      <c r="M18" s="61" t="s">
        <v>386</v>
      </c>
      <c r="N18" s="93">
        <v>6144</v>
      </c>
    </row>
    <row r="19" spans="1:14" x14ac:dyDescent="0.45">
      <c r="A19">
        <f t="shared" ca="1" si="0"/>
        <v>1</v>
      </c>
      <c r="B19" t="s">
        <v>16</v>
      </c>
      <c r="C19" s="93">
        <v>4096</v>
      </c>
      <c r="D19">
        <v>1</v>
      </c>
      <c r="E19">
        <v>5.4210732616429315E-3</v>
      </c>
      <c r="F19">
        <v>5.113973556763937E-3</v>
      </c>
      <c r="G19">
        <v>1.8208484687422061E-2</v>
      </c>
      <c r="H19">
        <v>9.5795804116665328E-4</v>
      </c>
      <c r="I19" s="93">
        <v>922</v>
      </c>
      <c r="J19" s="93">
        <v>977</v>
      </c>
      <c r="K19" s="93">
        <v>275</v>
      </c>
      <c r="L19" s="93">
        <v>5183</v>
      </c>
      <c r="M19" s="61" t="s">
        <v>387</v>
      </c>
      <c r="N19" s="93">
        <v>12288</v>
      </c>
    </row>
    <row r="20" spans="1:14" x14ac:dyDescent="0.45">
      <c r="A20">
        <f t="shared" ca="1" si="0"/>
        <v>1</v>
      </c>
      <c r="B20" t="s">
        <v>16</v>
      </c>
      <c r="C20" s="93">
        <v>8192</v>
      </c>
      <c r="D20">
        <v>1</v>
      </c>
      <c r="E20">
        <v>9.4039939734076768E-3</v>
      </c>
      <c r="F20">
        <v>9.4264644596294862E-3</v>
      </c>
      <c r="G20">
        <v>3.5457157267139237E-2</v>
      </c>
      <c r="H20">
        <v>1.5074995756969684E-3</v>
      </c>
      <c r="I20" s="93">
        <v>532</v>
      </c>
      <c r="J20" s="93">
        <v>531</v>
      </c>
      <c r="K20" s="93">
        <v>141</v>
      </c>
      <c r="L20" s="93">
        <v>3302</v>
      </c>
      <c r="M20" s="61" t="s">
        <v>388</v>
      </c>
      <c r="N20" s="93">
        <v>24576</v>
      </c>
    </row>
    <row r="21" spans="1:14" x14ac:dyDescent="0.45">
      <c r="A21">
        <f t="shared" ca="1" si="0"/>
        <v>1</v>
      </c>
      <c r="B21" t="s">
        <v>16</v>
      </c>
      <c r="C21" s="93">
        <v>16384</v>
      </c>
      <c r="D21">
        <v>1</v>
      </c>
      <c r="E21">
        <v>1.8997340020811267E-2</v>
      </c>
      <c r="F21">
        <v>2.0293272660289935E-2</v>
      </c>
      <c r="G21">
        <v>6.8686065780043618E-2</v>
      </c>
      <c r="H21">
        <v>2.7881232402680281E-3</v>
      </c>
      <c r="I21" s="93">
        <v>264</v>
      </c>
      <c r="J21" s="93">
        <v>247</v>
      </c>
      <c r="K21" s="93">
        <v>73</v>
      </c>
      <c r="L21" s="93">
        <v>1789</v>
      </c>
      <c r="M21" s="61" t="s">
        <v>389</v>
      </c>
      <c r="N21" s="93">
        <v>49152</v>
      </c>
    </row>
    <row r="22" spans="1:14" x14ac:dyDescent="0.45">
      <c r="A22">
        <f t="shared" ca="1" si="0"/>
        <v>1</v>
      </c>
      <c r="B22" t="s">
        <v>16</v>
      </c>
      <c r="C22" s="93">
        <v>32768</v>
      </c>
      <c r="D22">
        <v>1</v>
      </c>
      <c r="E22">
        <v>3.8866916547415128E-2</v>
      </c>
      <c r="F22">
        <v>4.0604016584666718E-2</v>
      </c>
      <c r="G22">
        <v>0.15207090214199936</v>
      </c>
      <c r="H22">
        <v>4.3381833852438956E-3</v>
      </c>
      <c r="I22" s="93">
        <v>130</v>
      </c>
      <c r="J22" s="93">
        <v>124</v>
      </c>
      <c r="K22" s="93">
        <v>33</v>
      </c>
      <c r="L22" s="93">
        <v>1151</v>
      </c>
      <c r="M22" s="61" t="s">
        <v>390</v>
      </c>
      <c r="N22" s="93">
        <v>98304</v>
      </c>
    </row>
    <row r="23" spans="1:14" x14ac:dyDescent="0.45">
      <c r="A23">
        <f t="shared" ca="1" si="0"/>
        <v>1</v>
      </c>
      <c r="B23" t="s">
        <v>16</v>
      </c>
      <c r="C23" s="93">
        <v>65536</v>
      </c>
      <c r="D23">
        <v>1</v>
      </c>
      <c r="E23">
        <v>7.8566664211944442E-2</v>
      </c>
      <c r="F23">
        <v>7.8597207968964938E-2</v>
      </c>
      <c r="G23">
        <v>0.27244137630697512</v>
      </c>
      <c r="H23">
        <v>7.7770914016725371E-3</v>
      </c>
      <c r="I23" s="93">
        <v>64</v>
      </c>
      <c r="J23" s="93">
        <v>64</v>
      </c>
      <c r="K23" s="93">
        <v>19</v>
      </c>
      <c r="L23" s="93">
        <v>643</v>
      </c>
      <c r="M23" s="61" t="s">
        <v>391</v>
      </c>
      <c r="N23" s="93">
        <v>196608</v>
      </c>
    </row>
    <row r="24" spans="1:14" x14ac:dyDescent="0.45">
      <c r="A24">
        <f t="shared" ca="1" si="0"/>
        <v>1</v>
      </c>
      <c r="B24" t="s">
        <v>16</v>
      </c>
      <c r="C24" s="93">
        <v>131072</v>
      </c>
      <c r="D24">
        <v>1</v>
      </c>
      <c r="E24">
        <v>0.15957210015458753</v>
      </c>
      <c r="F24">
        <v>0.16199267868792983</v>
      </c>
      <c r="G24">
        <v>0.53052822578156833</v>
      </c>
      <c r="H24">
        <v>1.6580723812551754E-2</v>
      </c>
      <c r="I24" s="93">
        <v>32</v>
      </c>
      <c r="J24" s="93">
        <v>31</v>
      </c>
      <c r="K24" s="93">
        <v>10</v>
      </c>
      <c r="L24" s="93">
        <v>303</v>
      </c>
      <c r="M24" s="61" t="s">
        <v>392</v>
      </c>
      <c r="N24" s="93">
        <v>393216</v>
      </c>
    </row>
    <row r="25" spans="1:14" x14ac:dyDescent="0.45">
      <c r="A25">
        <f t="shared" ca="1" si="0"/>
        <v>1</v>
      </c>
      <c r="B25" t="s">
        <v>16</v>
      </c>
      <c r="C25" s="93">
        <v>262144</v>
      </c>
      <c r="D25">
        <v>1</v>
      </c>
      <c r="E25">
        <v>0.33857723910751292</v>
      </c>
      <c r="F25">
        <v>0.38710039654491651</v>
      </c>
      <c r="G25">
        <v>1.0321761257799202</v>
      </c>
      <c r="H25">
        <v>3.0925364037159151E-2</v>
      </c>
      <c r="I25" s="93">
        <v>15</v>
      </c>
      <c r="J25" s="93">
        <v>13</v>
      </c>
      <c r="K25" s="93">
        <v>5</v>
      </c>
      <c r="L25" s="93">
        <v>162</v>
      </c>
      <c r="M25" s="61" t="s">
        <v>393</v>
      </c>
      <c r="N25" s="93">
        <v>786432</v>
      </c>
    </row>
    <row r="26" spans="1:14" x14ac:dyDescent="0.45">
      <c r="A26">
        <f t="shared" ca="1" si="0"/>
        <v>1</v>
      </c>
      <c r="B26" t="s">
        <v>16</v>
      </c>
      <c r="C26" s="93">
        <v>524288</v>
      </c>
      <c r="D26">
        <v>1</v>
      </c>
      <c r="E26">
        <v>0.64016811578458643</v>
      </c>
      <c r="F26">
        <v>0.66210677829495168</v>
      </c>
      <c r="G26">
        <v>2.0118259991061422</v>
      </c>
      <c r="H26">
        <v>6.2227835256916608E-2</v>
      </c>
      <c r="I26" s="93">
        <v>8</v>
      </c>
      <c r="J26" s="93">
        <v>8</v>
      </c>
      <c r="K26" s="93">
        <v>3</v>
      </c>
      <c r="L26" s="93">
        <v>81</v>
      </c>
      <c r="M26" s="61" t="s">
        <v>394</v>
      </c>
      <c r="N26" s="93">
        <v>1572864</v>
      </c>
    </row>
    <row r="27" spans="1:14" x14ac:dyDescent="0.45">
      <c r="A27">
        <f t="shared" ca="1" si="0"/>
        <v>1</v>
      </c>
      <c r="B27" t="s">
        <v>16</v>
      </c>
      <c r="C27" s="93">
        <v>1048576</v>
      </c>
      <c r="D27">
        <v>1</v>
      </c>
      <c r="E27">
        <v>1.257797040740666</v>
      </c>
      <c r="F27">
        <v>1.2764607907707664</v>
      </c>
      <c r="G27">
        <v>3.9950963156849006</v>
      </c>
      <c r="H27">
        <v>0.13415116181986872</v>
      </c>
      <c r="I27" s="93">
        <v>4</v>
      </c>
      <c r="J27" s="93">
        <v>4</v>
      </c>
      <c r="K27" s="93">
        <v>2</v>
      </c>
      <c r="L27" s="93">
        <v>38</v>
      </c>
      <c r="M27" s="61" t="s">
        <v>395</v>
      </c>
      <c r="N27" s="93">
        <v>3145728</v>
      </c>
    </row>
    <row r="28" spans="1:14" x14ac:dyDescent="0.45">
      <c r="A28">
        <f t="shared" ca="1" si="0"/>
        <v>1</v>
      </c>
      <c r="B28" t="s">
        <v>16</v>
      </c>
      <c r="C28" s="93">
        <v>2097152</v>
      </c>
      <c r="D28">
        <v>1</v>
      </c>
      <c r="E28">
        <v>2.5548323657682026</v>
      </c>
      <c r="F28">
        <v>2.7674913657216216</v>
      </c>
      <c r="G28">
        <v>8.0545469659233326</v>
      </c>
      <c r="H28">
        <v>0.27860436947164285</v>
      </c>
      <c r="I28" s="93">
        <v>2</v>
      </c>
      <c r="J28" s="93">
        <v>2</v>
      </c>
      <c r="K28" s="93">
        <v>1</v>
      </c>
      <c r="L28" s="93">
        <v>18</v>
      </c>
      <c r="M28" s="61" t="s">
        <v>396</v>
      </c>
      <c r="N28" s="93">
        <v>6291456</v>
      </c>
    </row>
    <row r="29" spans="1:14" x14ac:dyDescent="0.45">
      <c r="I29" s="93"/>
      <c r="J29" s="93"/>
      <c r="K29" s="93"/>
      <c r="L29" s="93"/>
    </row>
    <row r="30" spans="1:14" x14ac:dyDescent="0.45">
      <c r="N30">
        <f ca="1">N28/1000000/E28</f>
        <v>2.4625709632844135</v>
      </c>
    </row>
    <row r="31" spans="1:14" x14ac:dyDescent="0.45">
      <c r="I31" s="93"/>
      <c r="J31" s="93"/>
      <c r="K31" s="93"/>
      <c r="L31" s="93"/>
      <c r="M31" s="14" t="s">
        <v>530</v>
      </c>
      <c r="N31" s="93">
        <f ca="1">C28*D28/E28</f>
        <v>820856.98776147119</v>
      </c>
    </row>
    <row r="32" spans="1:14" x14ac:dyDescent="0.45">
      <c r="I32" s="93"/>
      <c r="J32" s="93"/>
      <c r="K32" s="93"/>
      <c r="L32" s="93"/>
      <c r="M32" t="s">
        <v>536</v>
      </c>
    </row>
    <row r="33" spans="1:14" ht="42.75" x14ac:dyDescent="0.45">
      <c r="A33" s="12" t="s">
        <v>10</v>
      </c>
      <c r="B33" s="12" t="s">
        <v>11</v>
      </c>
      <c r="C33" s="12" t="s">
        <v>12</v>
      </c>
      <c r="D33" s="12" t="s">
        <v>13</v>
      </c>
      <c r="E33" s="13" t="s">
        <v>957</v>
      </c>
      <c r="F33" s="13" t="s">
        <v>372</v>
      </c>
      <c r="G33" s="13" t="s">
        <v>373</v>
      </c>
      <c r="H33" s="13" t="s">
        <v>374</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1.811923762563623E-4</v>
      </c>
      <c r="F34">
        <v>1.2514291897787206E-4</v>
      </c>
      <c r="G34">
        <v>1.7712383339877483E-3</v>
      </c>
      <c r="H34">
        <v>3.3530983327292321E-4</v>
      </c>
      <c r="I34" s="93">
        <v>26607</v>
      </c>
      <c r="J34" s="93">
        <v>37915</v>
      </c>
      <c r="K34" s="93">
        <v>2813</v>
      </c>
      <c r="L34" s="93">
        <v>14618</v>
      </c>
      <c r="M34" s="93" t="s">
        <v>397</v>
      </c>
      <c r="N34" s="93">
        <v>34</v>
      </c>
    </row>
    <row r="35" spans="1:14" x14ac:dyDescent="0.45">
      <c r="A35">
        <f t="shared" ref="A35:A54" ca="1" si="1">LEN(B35)</f>
        <v>32</v>
      </c>
      <c r="B35" t="str">
        <f t="shared" ref="B35:B54" ca="1" si="2">REPT("x",32)</f>
        <v>xxxxxxxxxxxxxxxxxxxxxxxxxxxxxxxx</v>
      </c>
      <c r="C35" s="93">
        <v>2</v>
      </c>
      <c r="D35">
        <v>1</v>
      </c>
      <c r="E35">
        <v>1.8163085993881152E-4</v>
      </c>
      <c r="F35">
        <v>1.3080395261522181E-4</v>
      </c>
      <c r="G35">
        <v>2.0018817217776134E-3</v>
      </c>
      <c r="H35">
        <v>2.879469521028309E-4</v>
      </c>
      <c r="I35" s="93">
        <v>26545</v>
      </c>
      <c r="J35" s="93">
        <v>36354</v>
      </c>
      <c r="K35" s="93">
        <v>2490</v>
      </c>
      <c r="L35" s="93">
        <v>17015</v>
      </c>
      <c r="M35" s="93" t="s">
        <v>398</v>
      </c>
      <c r="N35" s="93">
        <v>68</v>
      </c>
    </row>
    <row r="36" spans="1:14" x14ac:dyDescent="0.45">
      <c r="A36">
        <f t="shared" ca="1" si="1"/>
        <v>32</v>
      </c>
      <c r="B36" t="str">
        <f t="shared" ca="1" si="2"/>
        <v>xxxxxxxxxxxxxxxxxxxxxxxxxxxxxxxx</v>
      </c>
      <c r="C36" s="93">
        <v>4</v>
      </c>
      <c r="D36">
        <v>1</v>
      </c>
      <c r="E36">
        <v>1.9105720996500075E-4</v>
      </c>
      <c r="F36">
        <v>1.3908644060830238E-4</v>
      </c>
      <c r="G36">
        <v>2.7606050143062148E-3</v>
      </c>
      <c r="H36">
        <v>2.7249525468876312E-4</v>
      </c>
      <c r="I36" s="93">
        <v>25280</v>
      </c>
      <c r="J36" s="93">
        <v>34289</v>
      </c>
      <c r="K36" s="93">
        <v>1807</v>
      </c>
      <c r="L36" s="93">
        <v>17910</v>
      </c>
      <c r="M36" s="93" t="s">
        <v>399</v>
      </c>
      <c r="N36" s="93">
        <v>136</v>
      </c>
    </row>
    <row r="37" spans="1:14" x14ac:dyDescent="0.45">
      <c r="A37">
        <f t="shared" ca="1" si="1"/>
        <v>32</v>
      </c>
      <c r="B37" t="str">
        <f t="shared" ca="1" si="2"/>
        <v>xxxxxxxxxxxxxxxxxxxxxxxxxxxxxxxx</v>
      </c>
      <c r="C37" s="93">
        <v>8</v>
      </c>
      <c r="D37">
        <v>1</v>
      </c>
      <c r="E37">
        <v>2.2974710691253485E-4</v>
      </c>
      <c r="F37">
        <v>1.5985868130965366E-4</v>
      </c>
      <c r="G37">
        <v>3.4849310014806118E-3</v>
      </c>
      <c r="H37">
        <v>2.7865390585248516E-4</v>
      </c>
      <c r="I37" s="93">
        <v>21145</v>
      </c>
      <c r="J37" s="93">
        <v>30014</v>
      </c>
      <c r="K37" s="93">
        <v>1432</v>
      </c>
      <c r="L37" s="93">
        <v>17520</v>
      </c>
      <c r="M37" s="93" t="s">
        <v>400</v>
      </c>
      <c r="N37" s="93">
        <v>272</v>
      </c>
    </row>
    <row r="38" spans="1:14" x14ac:dyDescent="0.45">
      <c r="A38">
        <f t="shared" ca="1" si="1"/>
        <v>32</v>
      </c>
      <c r="B38" t="str">
        <f t="shared" ca="1" si="2"/>
        <v>xxxxxxxxxxxxxxxxxxxxxxxxxxxxxxxx</v>
      </c>
      <c r="C38" s="93">
        <v>16</v>
      </c>
      <c r="D38">
        <v>1</v>
      </c>
      <c r="E38">
        <v>2.3696840509435509E-4</v>
      </c>
      <c r="F38">
        <v>2.0246312120931795E-4</v>
      </c>
      <c r="G38">
        <v>2.0985918832999214E-3</v>
      </c>
      <c r="H38">
        <v>2.8779923699954639E-4</v>
      </c>
      <c r="I38" s="93">
        <v>20517</v>
      </c>
      <c r="J38" s="93">
        <v>23901</v>
      </c>
      <c r="K38" s="93">
        <v>2375</v>
      </c>
      <c r="L38" s="93">
        <v>16976</v>
      </c>
      <c r="M38" s="93" t="s">
        <v>401</v>
      </c>
      <c r="N38" s="93">
        <v>544</v>
      </c>
    </row>
    <row r="39" spans="1:14" x14ac:dyDescent="0.45">
      <c r="A39">
        <f t="shared" ca="1" si="1"/>
        <v>32</v>
      </c>
      <c r="B39" t="str">
        <f t="shared" ca="1" si="2"/>
        <v>xxxxxxxxxxxxxxxxxxxxxxxxxxxxxxxx</v>
      </c>
      <c r="C39" s="93">
        <v>32</v>
      </c>
      <c r="D39">
        <v>1</v>
      </c>
      <c r="E39">
        <v>3.827906708994942E-4</v>
      </c>
      <c r="F39">
        <v>2.5607068180983326E-4</v>
      </c>
      <c r="G39">
        <v>2.4883617859405975E-3</v>
      </c>
      <c r="H39">
        <v>2.8628031151946656E-4</v>
      </c>
      <c r="I39" s="93">
        <v>12839</v>
      </c>
      <c r="J39" s="93">
        <v>19026</v>
      </c>
      <c r="K39" s="93">
        <v>2004</v>
      </c>
      <c r="L39" s="93">
        <v>17064</v>
      </c>
      <c r="M39" s="93" t="s">
        <v>402</v>
      </c>
      <c r="N39" s="93">
        <v>1088</v>
      </c>
    </row>
    <row r="40" spans="1:14" x14ac:dyDescent="0.45">
      <c r="A40">
        <f t="shared" ca="1" si="1"/>
        <v>32</v>
      </c>
      <c r="B40" t="str">
        <f t="shared" ca="1" si="2"/>
        <v>xxxxxxxxxxxxxxxxxxxxxxxxxxxxxxxx</v>
      </c>
      <c r="C40" s="93">
        <v>64</v>
      </c>
      <c r="D40">
        <v>1</v>
      </c>
      <c r="E40">
        <v>3.8018016984127492E-4</v>
      </c>
      <c r="F40">
        <v>3.214383364085049E-4</v>
      </c>
      <c r="G40">
        <v>2.5882085906455223E-3</v>
      </c>
      <c r="H40">
        <v>2.7242383729177567E-4</v>
      </c>
      <c r="I40" s="93">
        <v>12924</v>
      </c>
      <c r="J40" s="93">
        <v>15236</v>
      </c>
      <c r="K40" s="93">
        <v>1927</v>
      </c>
      <c r="L40" s="93">
        <v>17911</v>
      </c>
      <c r="M40" s="93" t="s">
        <v>403</v>
      </c>
      <c r="N40" s="93">
        <v>2176</v>
      </c>
    </row>
    <row r="41" spans="1:14" x14ac:dyDescent="0.45">
      <c r="A41">
        <f t="shared" ca="1" si="1"/>
        <v>32</v>
      </c>
      <c r="B41" t="str">
        <f t="shared" ca="1" si="2"/>
        <v>xxxxxxxxxxxxxxxxxxxxxxxxxxxxxxxx</v>
      </c>
      <c r="C41" s="93">
        <v>128</v>
      </c>
      <c r="D41">
        <v>1</v>
      </c>
      <c r="E41">
        <v>6.197042771242734E-4</v>
      </c>
      <c r="F41">
        <v>5.7399351319434983E-4</v>
      </c>
      <c r="G41">
        <v>2.5697046239999432E-3</v>
      </c>
      <c r="H41">
        <v>3.0221288625367066E-4</v>
      </c>
      <c r="I41" s="93">
        <v>7982</v>
      </c>
      <c r="J41" s="93">
        <v>8610</v>
      </c>
      <c r="K41" s="93">
        <v>1941</v>
      </c>
      <c r="L41" s="93">
        <v>16184</v>
      </c>
      <c r="M41" s="93" t="s">
        <v>404</v>
      </c>
      <c r="N41" s="93">
        <v>4352</v>
      </c>
    </row>
    <row r="42" spans="1:14" x14ac:dyDescent="0.45">
      <c r="A42">
        <f t="shared" ca="1" si="1"/>
        <v>32</v>
      </c>
      <c r="B42" t="str">
        <f t="shared" ca="1" si="2"/>
        <v>xxxxxxxxxxxxxxxxxxxxxxxxxxxxxxxx</v>
      </c>
      <c r="C42" s="93">
        <v>256</v>
      </c>
      <c r="D42">
        <v>1</v>
      </c>
      <c r="E42">
        <v>1.0260172856429541E-3</v>
      </c>
      <c r="F42">
        <v>9.4512142242309644E-4</v>
      </c>
      <c r="G42">
        <v>3.5727773028426842E-3</v>
      </c>
      <c r="H42">
        <v>3.9198986093321315E-4</v>
      </c>
      <c r="I42" s="93">
        <v>4842</v>
      </c>
      <c r="J42" s="93">
        <v>5253</v>
      </c>
      <c r="K42" s="93">
        <v>1397</v>
      </c>
      <c r="L42" s="93">
        <v>12540</v>
      </c>
      <c r="M42" s="93" t="s">
        <v>405</v>
      </c>
      <c r="N42" s="93">
        <v>8704</v>
      </c>
    </row>
    <row r="43" spans="1:14" x14ac:dyDescent="0.45">
      <c r="A43">
        <f t="shared" ca="1" si="1"/>
        <v>32</v>
      </c>
      <c r="B43" t="str">
        <f t="shared" ca="1" si="2"/>
        <v>xxxxxxxxxxxxxxxxxxxxxxxxxxxxxxxx</v>
      </c>
      <c r="C43" s="93">
        <v>512</v>
      </c>
      <c r="D43">
        <v>1</v>
      </c>
      <c r="E43">
        <v>1.7274307225242931E-3</v>
      </c>
      <c r="F43">
        <v>1.7536388508926938E-3</v>
      </c>
      <c r="G43">
        <v>4.4662147940481619E-3</v>
      </c>
      <c r="H43">
        <v>4.097242154465466E-4</v>
      </c>
      <c r="I43" s="93">
        <v>2884</v>
      </c>
      <c r="J43" s="93">
        <v>2841</v>
      </c>
      <c r="K43" s="93">
        <v>1118</v>
      </c>
      <c r="L43" s="93">
        <v>12006</v>
      </c>
      <c r="M43" s="93" t="s">
        <v>406</v>
      </c>
      <c r="N43" s="93">
        <v>17408</v>
      </c>
    </row>
    <row r="44" spans="1:14" x14ac:dyDescent="0.45">
      <c r="A44">
        <f t="shared" ca="1" si="1"/>
        <v>32</v>
      </c>
      <c r="B44" t="str">
        <f t="shared" ca="1" si="2"/>
        <v>xxxxxxxxxxxxxxxxxxxxxxxxxxxxxxxx</v>
      </c>
      <c r="C44" s="93">
        <v>1024</v>
      </c>
      <c r="D44">
        <v>1</v>
      </c>
      <c r="E44">
        <v>2.9560974722705404E-3</v>
      </c>
      <c r="F44">
        <v>2.930916335931952E-3</v>
      </c>
      <c r="G44">
        <v>6.7093593352415834E-3</v>
      </c>
      <c r="H44">
        <v>5.1864142158376727E-4</v>
      </c>
      <c r="I44" s="93">
        <v>1688</v>
      </c>
      <c r="J44" s="93">
        <v>1703</v>
      </c>
      <c r="K44" s="93">
        <v>745</v>
      </c>
      <c r="L44" s="93">
        <v>9517</v>
      </c>
      <c r="M44" s="93" t="s">
        <v>407</v>
      </c>
      <c r="N44" s="93">
        <v>34816</v>
      </c>
    </row>
    <row r="45" spans="1:14" x14ac:dyDescent="0.45">
      <c r="A45">
        <f t="shared" ca="1" si="1"/>
        <v>32</v>
      </c>
      <c r="B45" t="str">
        <f t="shared" ca="1" si="2"/>
        <v>xxxxxxxxxxxxxxxxxxxxxxxxxxxxxxxx</v>
      </c>
      <c r="C45" s="93">
        <v>2048</v>
      </c>
      <c r="D45">
        <v>1</v>
      </c>
      <c r="E45">
        <v>5.6742972194499235E-3</v>
      </c>
      <c r="F45">
        <v>5.8143379549062358E-3</v>
      </c>
      <c r="G45">
        <v>1.1269866453798631E-2</v>
      </c>
      <c r="H45">
        <v>7.0959815622209958E-4</v>
      </c>
      <c r="I45" s="93">
        <v>881</v>
      </c>
      <c r="J45" s="93">
        <v>859</v>
      </c>
      <c r="K45" s="93">
        <v>444</v>
      </c>
      <c r="L45" s="93">
        <v>6980</v>
      </c>
      <c r="M45" s="93" t="s">
        <v>408</v>
      </c>
      <c r="N45" s="93">
        <v>69632</v>
      </c>
    </row>
    <row r="46" spans="1:14" x14ac:dyDescent="0.45">
      <c r="A46">
        <f t="shared" ca="1" si="1"/>
        <v>32</v>
      </c>
      <c r="B46" t="str">
        <f t="shared" ca="1" si="2"/>
        <v>xxxxxxxxxxxxxxxxxxxxxxxxxxxxxxxx</v>
      </c>
      <c r="C46" s="93">
        <v>4096</v>
      </c>
      <c r="D46">
        <v>1</v>
      </c>
      <c r="E46">
        <v>1.1532499648983169E-2</v>
      </c>
      <c r="F46">
        <v>1.1350102966511063E-2</v>
      </c>
      <c r="G46">
        <v>2.2118670202947499E-2</v>
      </c>
      <c r="H46">
        <v>1.1201533146224488E-3</v>
      </c>
      <c r="I46" s="93">
        <v>434</v>
      </c>
      <c r="J46" s="93">
        <v>441</v>
      </c>
      <c r="K46" s="93">
        <v>226</v>
      </c>
      <c r="L46" s="93">
        <v>4437</v>
      </c>
      <c r="M46" s="93" t="s">
        <v>409</v>
      </c>
      <c r="N46" s="93">
        <v>139264</v>
      </c>
    </row>
    <row r="47" spans="1:14" x14ac:dyDescent="0.45">
      <c r="A47">
        <f t="shared" ca="1" si="1"/>
        <v>32</v>
      </c>
      <c r="B47" t="str">
        <f t="shared" ca="1" si="2"/>
        <v>xxxxxxxxxxxxxxxxxxxxxxxxxxxxxxxx</v>
      </c>
      <c r="C47" s="93">
        <v>8192</v>
      </c>
      <c r="D47">
        <v>1</v>
      </c>
      <c r="E47">
        <v>2.3658730871831415E-2</v>
      </c>
      <c r="F47">
        <v>2.576700907633539E-2</v>
      </c>
      <c r="G47">
        <v>5.0042374775917269E-2</v>
      </c>
      <c r="H47">
        <v>2.2163768246837167E-3</v>
      </c>
      <c r="I47" s="93">
        <v>212</v>
      </c>
      <c r="J47" s="93">
        <v>194</v>
      </c>
      <c r="K47" s="93">
        <v>100</v>
      </c>
      <c r="L47" s="93">
        <v>2250</v>
      </c>
      <c r="M47" s="93" t="s">
        <v>410</v>
      </c>
      <c r="N47" s="93">
        <v>278528</v>
      </c>
    </row>
    <row r="48" spans="1:14" x14ac:dyDescent="0.45">
      <c r="A48">
        <f t="shared" ca="1" si="1"/>
        <v>32</v>
      </c>
      <c r="B48" t="str">
        <f t="shared" ca="1" si="2"/>
        <v>xxxxxxxxxxxxxxxxxxxxxxxxxxxxxxxx</v>
      </c>
      <c r="C48" s="93">
        <v>16384</v>
      </c>
      <c r="D48">
        <v>1</v>
      </c>
      <c r="E48">
        <v>4.8813621117697749E-2</v>
      </c>
      <c r="F48">
        <v>4.9506663817646367E-2</v>
      </c>
      <c r="G48">
        <v>8.2104837911009379E-2</v>
      </c>
      <c r="H48">
        <v>4.2831457895424144E-3</v>
      </c>
      <c r="I48" s="93">
        <v>103</v>
      </c>
      <c r="J48" s="93">
        <v>102</v>
      </c>
      <c r="K48" s="93">
        <v>61</v>
      </c>
      <c r="L48" s="93">
        <v>1166</v>
      </c>
      <c r="M48" s="93" t="s">
        <v>411</v>
      </c>
      <c r="N48" s="93">
        <v>557056</v>
      </c>
    </row>
    <row r="49" spans="1:14" x14ac:dyDescent="0.45">
      <c r="A49">
        <f t="shared" ca="1" si="1"/>
        <v>32</v>
      </c>
      <c r="B49" t="str">
        <f t="shared" ca="1" si="2"/>
        <v>xxxxxxxxxxxxxxxxxxxxxxxxxxxxxxxx</v>
      </c>
      <c r="C49" s="93">
        <v>32768</v>
      </c>
      <c r="D49">
        <v>1</v>
      </c>
      <c r="E49">
        <v>0.10489301786274649</v>
      </c>
      <c r="F49">
        <v>0.10935498316939334</v>
      </c>
      <c r="G49">
        <v>0.19945003500777117</v>
      </c>
      <c r="H49">
        <v>7.6011682149941823E-3</v>
      </c>
      <c r="I49" s="93">
        <v>48</v>
      </c>
      <c r="J49" s="93">
        <v>46</v>
      </c>
      <c r="K49" s="93">
        <v>26</v>
      </c>
      <c r="L49" s="93">
        <v>658</v>
      </c>
      <c r="M49" s="93" t="s">
        <v>412</v>
      </c>
      <c r="N49" s="93">
        <v>1114112</v>
      </c>
    </row>
    <row r="50" spans="1:14" x14ac:dyDescent="0.45">
      <c r="A50">
        <f t="shared" ca="1" si="1"/>
        <v>32</v>
      </c>
      <c r="B50" t="str">
        <f t="shared" ca="1" si="2"/>
        <v>xxxxxxxxxxxxxxxxxxxxxxxxxxxxxxxx</v>
      </c>
      <c r="C50" s="93">
        <v>65536</v>
      </c>
      <c r="D50">
        <v>1</v>
      </c>
      <c r="E50">
        <v>0.23347021578184879</v>
      </c>
      <c r="F50">
        <v>0.20658884577842895</v>
      </c>
      <c r="G50">
        <v>0.3063432422456247</v>
      </c>
      <c r="H50">
        <v>1.4197811232544058E-2</v>
      </c>
      <c r="I50" s="93">
        <v>22</v>
      </c>
      <c r="J50" s="93">
        <v>25</v>
      </c>
      <c r="K50" s="93">
        <v>17</v>
      </c>
      <c r="L50" s="93">
        <v>352</v>
      </c>
      <c r="M50" s="93" t="s">
        <v>413</v>
      </c>
      <c r="N50" s="93">
        <v>2228224</v>
      </c>
    </row>
    <row r="51" spans="1:14" x14ac:dyDescent="0.45">
      <c r="A51">
        <f t="shared" ca="1" si="1"/>
        <v>32</v>
      </c>
      <c r="B51" t="str">
        <f t="shared" ca="1" si="2"/>
        <v>xxxxxxxxxxxxxxxxxxxxxxxxxxxxxxxx</v>
      </c>
      <c r="C51" s="93">
        <v>131072</v>
      </c>
      <c r="D51">
        <v>1</v>
      </c>
      <c r="E51">
        <v>0.43887281578579146</v>
      </c>
      <c r="F51">
        <v>0.45195568243974665</v>
      </c>
      <c r="G51">
        <v>0.64548612828057728</v>
      </c>
      <c r="H51">
        <v>2.8889818170804733E-2</v>
      </c>
      <c r="I51" s="93">
        <v>12</v>
      </c>
      <c r="J51" s="93">
        <v>12</v>
      </c>
      <c r="K51" s="93">
        <v>8</v>
      </c>
      <c r="L51" s="93">
        <v>174</v>
      </c>
      <c r="M51" s="93" t="s">
        <v>414</v>
      </c>
      <c r="N51" s="93">
        <v>4456448</v>
      </c>
    </row>
    <row r="52" spans="1:14" x14ac:dyDescent="0.45">
      <c r="A52">
        <f t="shared" ca="1" si="1"/>
        <v>32</v>
      </c>
      <c r="B52" t="str">
        <f t="shared" ca="1" si="2"/>
        <v>xxxxxxxxxxxxxxxxxxxxxxxxxxxxxxxx</v>
      </c>
      <c r="C52" s="93">
        <v>262144</v>
      </c>
      <c r="D52">
        <v>1</v>
      </c>
      <c r="E52">
        <v>0.88361693245127648</v>
      </c>
      <c r="F52">
        <v>0.81978596577810592</v>
      </c>
      <c r="G52">
        <v>1.258020190751818</v>
      </c>
      <c r="H52">
        <v>6.1371314465445012E-2</v>
      </c>
      <c r="I52" s="93">
        <v>6</v>
      </c>
      <c r="J52" s="93">
        <v>7</v>
      </c>
      <c r="K52" s="93">
        <v>4</v>
      </c>
      <c r="L52" s="93">
        <v>82</v>
      </c>
      <c r="M52" s="93" t="s">
        <v>415</v>
      </c>
      <c r="N52" s="93">
        <v>8912896</v>
      </c>
    </row>
    <row r="53" spans="1:14" x14ac:dyDescent="0.45">
      <c r="A53">
        <f t="shared" ca="1" si="1"/>
        <v>32</v>
      </c>
      <c r="B53" t="str">
        <f t="shared" ca="1" si="2"/>
        <v>xxxxxxxxxxxxxxxxxxxxxxxxxxxxxxxx</v>
      </c>
      <c r="C53" s="93">
        <v>524288</v>
      </c>
      <c r="D53">
        <v>1</v>
      </c>
      <c r="E53">
        <v>1.6127352407753328</v>
      </c>
      <c r="F53">
        <v>1.6149421908163326</v>
      </c>
      <c r="G53">
        <v>2.3997564657443995</v>
      </c>
      <c r="H53">
        <v>0.11159326743103408</v>
      </c>
      <c r="I53" s="93">
        <v>4</v>
      </c>
      <c r="J53" s="93">
        <v>4</v>
      </c>
      <c r="K53" s="93">
        <v>3</v>
      </c>
      <c r="L53" s="93">
        <v>45</v>
      </c>
      <c r="M53" s="93" t="s">
        <v>416</v>
      </c>
      <c r="N53" s="93">
        <v>17825792</v>
      </c>
    </row>
    <row r="54" spans="1:14" x14ac:dyDescent="0.45">
      <c r="A54">
        <f t="shared" ca="1" si="1"/>
        <v>32</v>
      </c>
      <c r="B54" t="str">
        <f t="shared" ca="1" si="2"/>
        <v>xxxxxxxxxxxxxxxxxxxxxxxxxxxxxxxx</v>
      </c>
      <c r="C54" s="93">
        <v>1048576</v>
      </c>
      <c r="D54">
        <v>1</v>
      </c>
      <c r="E54">
        <v>3.3945661157455156</v>
      </c>
      <c r="F54">
        <v>3.2334244658091897</v>
      </c>
      <c r="G54">
        <v>4.9734313157938281</v>
      </c>
      <c r="H54">
        <v>0.24123136028948483</v>
      </c>
      <c r="I54" s="93">
        <v>2</v>
      </c>
      <c r="J54" s="93">
        <v>2</v>
      </c>
      <c r="K54" s="93">
        <v>2</v>
      </c>
      <c r="L54" s="93">
        <v>21</v>
      </c>
      <c r="M54" s="93" t="s">
        <v>417</v>
      </c>
      <c r="N54" s="93">
        <v>35651584</v>
      </c>
    </row>
    <row r="55" spans="1:14" x14ac:dyDescent="0.45">
      <c r="C55" s="93"/>
      <c r="I55" s="93"/>
      <c r="J55" s="93"/>
      <c r="K55" s="93"/>
      <c r="L55" s="93"/>
    </row>
    <row r="56" spans="1:14" x14ac:dyDescent="0.45">
      <c r="I56" s="93"/>
      <c r="J56" s="93"/>
      <c r="K56" s="93"/>
      <c r="L56" s="93"/>
      <c r="N56">
        <f ca="1">N54/1000000/E54</f>
        <v>10.502545180850069</v>
      </c>
    </row>
    <row r="57" spans="1:14" x14ac:dyDescent="0.45">
      <c r="I57" s="93"/>
      <c r="J57" s="93"/>
      <c r="K57" s="93"/>
      <c r="L57" s="93"/>
      <c r="N57" s="93">
        <f ca="1">C54*D54/E54</f>
        <v>308898.38767206081</v>
      </c>
    </row>
    <row r="58" spans="1:14" x14ac:dyDescent="0.45">
      <c r="I58" s="93"/>
      <c r="J58" s="93"/>
      <c r="K58" s="93"/>
      <c r="L58" s="93"/>
      <c r="M58" s="14" t="s">
        <v>529</v>
      </c>
    </row>
    <row r="59" spans="1:14" x14ac:dyDescent="0.45">
      <c r="I59" s="93"/>
      <c r="J59" s="93"/>
      <c r="K59" s="93"/>
      <c r="L59" s="93"/>
      <c r="M59" t="s">
        <v>537</v>
      </c>
    </row>
    <row r="60" spans="1:14" ht="42.75" x14ac:dyDescent="0.45">
      <c r="A60" s="12" t="s">
        <v>10</v>
      </c>
      <c r="B60" s="12" t="s">
        <v>11</v>
      </c>
      <c r="C60" s="12" t="s">
        <v>12</v>
      </c>
      <c r="D60" s="12" t="s">
        <v>13</v>
      </c>
      <c r="E60" s="13" t="s">
        <v>957</v>
      </c>
      <c r="F60" s="13" t="s">
        <v>372</v>
      </c>
      <c r="G60" s="13" t="s">
        <v>373</v>
      </c>
      <c r="H60" s="13" t="s">
        <v>374</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1.8878200933476432E-4</v>
      </c>
      <c r="F61">
        <v>1.3892059913427838E-4</v>
      </c>
      <c r="G61">
        <v>1.9302897516760929E-3</v>
      </c>
      <c r="H61">
        <v>2.6307710492264258E-4</v>
      </c>
      <c r="I61" s="93">
        <v>25574</v>
      </c>
      <c r="J61" s="93">
        <v>34328</v>
      </c>
      <c r="K61" s="93">
        <v>2582</v>
      </c>
      <c r="L61" s="93">
        <v>18550</v>
      </c>
      <c r="M61" s="93" t="s">
        <v>418</v>
      </c>
      <c r="N61" s="93">
        <v>26</v>
      </c>
    </row>
    <row r="62" spans="1:14" x14ac:dyDescent="0.45">
      <c r="A62">
        <f t="shared" ref="A62:A81" ca="1" si="3">LEN(B62)</f>
        <v>20</v>
      </c>
      <c r="B62" t="str">
        <f t="shared" ref="B62:B81" ca="1" si="4">"""xxxxxxxx"&amp;CHAR(13)&amp;CHAR(10)&amp;"yyyyyyyy"""</f>
        <v>"xxxxxxxx_x000D_
yyyyyyyy"</v>
      </c>
      <c r="C62" s="93">
        <v>2</v>
      </c>
      <c r="D62">
        <v>1</v>
      </c>
      <c r="E62">
        <v>1.9160126391901141E-4</v>
      </c>
      <c r="F62">
        <v>1.3927764868786318E-4</v>
      </c>
      <c r="G62">
        <v>1.9373678386552565E-3</v>
      </c>
      <c r="H62">
        <v>2.4706000164207375E-4</v>
      </c>
      <c r="I62" s="93">
        <v>25210</v>
      </c>
      <c r="J62" s="93">
        <v>34244</v>
      </c>
      <c r="K62" s="93">
        <v>2572</v>
      </c>
      <c r="L62" s="93">
        <v>19701</v>
      </c>
      <c r="M62" s="93" t="s">
        <v>419</v>
      </c>
      <c r="N62" s="93">
        <v>52</v>
      </c>
    </row>
    <row r="63" spans="1:14" x14ac:dyDescent="0.45">
      <c r="A63">
        <f t="shared" ca="1" si="3"/>
        <v>20</v>
      </c>
      <c r="B63" t="str">
        <f t="shared" ca="1" si="4"/>
        <v>"xxxxxxxx_x000D_
yyyyyyyy"</v>
      </c>
      <c r="C63" s="93">
        <v>4</v>
      </c>
      <c r="D63">
        <v>1</v>
      </c>
      <c r="E63">
        <v>1.9714857443540001E-4</v>
      </c>
      <c r="F63">
        <v>1.4611976735833321E-4</v>
      </c>
      <c r="G63">
        <v>2.204023779769458E-3</v>
      </c>
      <c r="H63">
        <v>2.4599525636496056E-4</v>
      </c>
      <c r="I63" s="93">
        <v>24524</v>
      </c>
      <c r="J63" s="93">
        <v>32712</v>
      </c>
      <c r="K63" s="93">
        <v>2262</v>
      </c>
      <c r="L63" s="93">
        <v>19784</v>
      </c>
      <c r="M63" s="93" t="s">
        <v>420</v>
      </c>
      <c r="N63" s="93">
        <v>104</v>
      </c>
    </row>
    <row r="64" spans="1:14" x14ac:dyDescent="0.45">
      <c r="A64">
        <f t="shared" ca="1" si="3"/>
        <v>20</v>
      </c>
      <c r="B64" t="str">
        <f t="shared" ca="1" si="4"/>
        <v>"xxxxxxxx_x000D_
yyyyyyyy"</v>
      </c>
      <c r="C64" s="93">
        <v>8</v>
      </c>
      <c r="D64">
        <v>1</v>
      </c>
      <c r="E64">
        <v>2.1795413065449744E-4</v>
      </c>
      <c r="F64">
        <v>1.6422909389319032E-4</v>
      </c>
      <c r="G64">
        <v>2.2011722680341729E-3</v>
      </c>
      <c r="H64">
        <v>2.5615806247112412E-4</v>
      </c>
      <c r="I64" s="93">
        <v>22254</v>
      </c>
      <c r="J64" s="93">
        <v>29247</v>
      </c>
      <c r="K64" s="93">
        <v>2265</v>
      </c>
      <c r="L64" s="93">
        <v>19023</v>
      </c>
      <c r="M64" s="93" t="s">
        <v>421</v>
      </c>
      <c r="N64" s="93">
        <v>208</v>
      </c>
    </row>
    <row r="65" spans="1:14" x14ac:dyDescent="0.45">
      <c r="A65">
        <f t="shared" ca="1" si="3"/>
        <v>20</v>
      </c>
      <c r="B65" t="str">
        <f t="shared" ca="1" si="4"/>
        <v>"xxxxxxxx_x000D_
yyyyyyyy"</v>
      </c>
      <c r="C65" s="93">
        <v>16</v>
      </c>
      <c r="D65">
        <v>1</v>
      </c>
      <c r="E65">
        <v>2.5359206528781977E-4</v>
      </c>
      <c r="F65">
        <v>2.0562981707410126E-4</v>
      </c>
      <c r="G65">
        <v>2.5331081852598123E-3</v>
      </c>
      <c r="H65">
        <v>2.5699276781874207E-4</v>
      </c>
      <c r="I65" s="93">
        <v>19207</v>
      </c>
      <c r="J65" s="93">
        <v>23545</v>
      </c>
      <c r="K65" s="93">
        <v>1969</v>
      </c>
      <c r="L65" s="93">
        <v>18959</v>
      </c>
      <c r="M65" s="93" t="s">
        <v>422</v>
      </c>
      <c r="N65" s="93">
        <v>416</v>
      </c>
    </row>
    <row r="66" spans="1:14" x14ac:dyDescent="0.45">
      <c r="A66">
        <f t="shared" ca="1" si="3"/>
        <v>20</v>
      </c>
      <c r="B66" t="str">
        <f t="shared" ca="1" si="4"/>
        <v>"xxxxxxxx_x000D_
yyyyyyyy"</v>
      </c>
      <c r="C66" s="93">
        <v>32</v>
      </c>
      <c r="D66">
        <v>1</v>
      </c>
      <c r="E66">
        <v>3.2513496895237426E-4</v>
      </c>
      <c r="F66">
        <v>3.0476117421901575E-4</v>
      </c>
      <c r="G66">
        <v>3.2256424574542298E-3</v>
      </c>
      <c r="H66">
        <v>2.7955263743175589E-4</v>
      </c>
      <c r="I66" s="93">
        <v>15067</v>
      </c>
      <c r="J66" s="93">
        <v>16052</v>
      </c>
      <c r="K66" s="93">
        <v>1548</v>
      </c>
      <c r="L66" s="93">
        <v>17465</v>
      </c>
      <c r="M66" s="93" t="s">
        <v>423</v>
      </c>
      <c r="N66" s="93">
        <v>832</v>
      </c>
    </row>
    <row r="67" spans="1:14" x14ac:dyDescent="0.45">
      <c r="A67">
        <f t="shared" ca="1" si="3"/>
        <v>20</v>
      </c>
      <c r="B67" t="str">
        <f t="shared" ca="1" si="4"/>
        <v>"xxxxxxxx_x000D_
yyyyyyyy"</v>
      </c>
      <c r="C67" s="93">
        <v>64</v>
      </c>
      <c r="D67">
        <v>1</v>
      </c>
      <c r="E67">
        <v>5.3285480358954292E-4</v>
      </c>
      <c r="F67">
        <v>4.6614733654200589E-4</v>
      </c>
      <c r="G67">
        <v>5.7689603506880073E-3</v>
      </c>
      <c r="H67">
        <v>2.743067537728718E-4</v>
      </c>
      <c r="I67" s="93">
        <v>9267</v>
      </c>
      <c r="J67" s="93">
        <v>10574</v>
      </c>
      <c r="K67" s="93">
        <v>866</v>
      </c>
      <c r="L67" s="93">
        <v>17791</v>
      </c>
      <c r="M67" s="93" t="s">
        <v>424</v>
      </c>
      <c r="N67" s="93">
        <v>1664</v>
      </c>
    </row>
    <row r="68" spans="1:14" x14ac:dyDescent="0.45">
      <c r="A68">
        <f t="shared" ca="1" si="3"/>
        <v>20</v>
      </c>
      <c r="B68" t="str">
        <f t="shared" ca="1" si="4"/>
        <v>"xxxxxxxx_x000D_
yyyyyyyy"</v>
      </c>
      <c r="C68" s="93">
        <v>128</v>
      </c>
      <c r="D68">
        <v>1</v>
      </c>
      <c r="E68">
        <v>7.9371845930403502E-4</v>
      </c>
      <c r="F68">
        <v>6.9831486148297741E-4</v>
      </c>
      <c r="G68">
        <v>9.1521888550272178E-3</v>
      </c>
      <c r="H68">
        <v>2.8467503315654773E-4</v>
      </c>
      <c r="I68" s="93">
        <v>6247</v>
      </c>
      <c r="J68" s="93">
        <v>7092</v>
      </c>
      <c r="K68" s="93">
        <v>546</v>
      </c>
      <c r="L68" s="93">
        <v>17158</v>
      </c>
      <c r="M68" s="93" t="s">
        <v>425</v>
      </c>
      <c r="N68" s="93">
        <v>3328</v>
      </c>
    </row>
    <row r="69" spans="1:14" x14ac:dyDescent="0.45">
      <c r="A69">
        <f t="shared" ca="1" si="3"/>
        <v>20</v>
      </c>
      <c r="B69" t="str">
        <f t="shared" ca="1" si="4"/>
        <v>"xxxxxxxx_x000D_
yyyyyyyy"</v>
      </c>
      <c r="C69" s="93">
        <v>256</v>
      </c>
      <c r="D69">
        <v>1</v>
      </c>
      <c r="E69">
        <v>1.511025838720547E-3</v>
      </c>
      <c r="F69">
        <v>1.3744874354399668E-3</v>
      </c>
      <c r="G69">
        <v>1.2081297178610076E-2</v>
      </c>
      <c r="H69">
        <v>3.1901989878823191E-4</v>
      </c>
      <c r="I69" s="93">
        <v>3295</v>
      </c>
      <c r="J69" s="93">
        <v>3620</v>
      </c>
      <c r="K69" s="93">
        <v>414</v>
      </c>
      <c r="L69" s="93">
        <v>15349</v>
      </c>
      <c r="M69" s="93" t="s">
        <v>426</v>
      </c>
      <c r="N69" s="93">
        <v>6656</v>
      </c>
    </row>
    <row r="70" spans="1:14" x14ac:dyDescent="0.45">
      <c r="A70">
        <f t="shared" ca="1" si="3"/>
        <v>20</v>
      </c>
      <c r="B70" t="str">
        <f t="shared" ca="1" si="4"/>
        <v>"xxxxxxxx_x000D_
yyyyyyyy"</v>
      </c>
      <c r="C70" s="93">
        <v>512</v>
      </c>
      <c r="D70">
        <v>1</v>
      </c>
      <c r="E70">
        <v>2.1862581903040572E-3</v>
      </c>
      <c r="F70">
        <v>2.4033578261660683E-3</v>
      </c>
      <c r="G70">
        <v>2.3152996795786439E-2</v>
      </c>
      <c r="H70">
        <v>4.4897121000735346E-4</v>
      </c>
      <c r="I70" s="93">
        <v>2280</v>
      </c>
      <c r="J70" s="93">
        <v>2075</v>
      </c>
      <c r="K70" s="93">
        <v>216</v>
      </c>
      <c r="L70" s="93">
        <v>10972</v>
      </c>
      <c r="M70" s="93" t="s">
        <v>427</v>
      </c>
      <c r="N70" s="93">
        <v>13312</v>
      </c>
    </row>
    <row r="71" spans="1:14" x14ac:dyDescent="0.45">
      <c r="A71">
        <f t="shared" ca="1" si="3"/>
        <v>20</v>
      </c>
      <c r="B71" t="str">
        <f t="shared" ca="1" si="4"/>
        <v>"xxxxxxxx_x000D_
yyyyyyyy"</v>
      </c>
      <c r="C71" s="93">
        <v>1024</v>
      </c>
      <c r="D71">
        <v>1</v>
      </c>
      <c r="E71">
        <v>4.4517374356819895E-3</v>
      </c>
      <c r="F71">
        <v>4.7723386529136547E-3</v>
      </c>
      <c r="G71">
        <v>4.1983679112374474E-2</v>
      </c>
      <c r="H71">
        <v>6.0116851356091397E-4</v>
      </c>
      <c r="I71" s="93">
        <v>1122</v>
      </c>
      <c r="J71" s="93">
        <v>1047</v>
      </c>
      <c r="K71" s="93">
        <v>120</v>
      </c>
      <c r="L71" s="93">
        <v>8225</v>
      </c>
      <c r="M71" s="93" t="s">
        <v>428</v>
      </c>
      <c r="N71" s="93">
        <v>26624</v>
      </c>
    </row>
    <row r="72" spans="1:14" x14ac:dyDescent="0.45">
      <c r="A72">
        <f t="shared" ca="1" si="3"/>
        <v>20</v>
      </c>
      <c r="B72" t="str">
        <f t="shared" ca="1" si="4"/>
        <v>"xxxxxxxx_x000D_
yyyyyyyy"</v>
      </c>
      <c r="C72" s="93">
        <v>2048</v>
      </c>
      <c r="D72">
        <v>1</v>
      </c>
      <c r="E72">
        <v>8.9338157781559437E-3</v>
      </c>
      <c r="F72">
        <v>9.5595514374704187E-3</v>
      </c>
      <c r="G72">
        <v>8.8279018407304316E-2</v>
      </c>
      <c r="H72">
        <v>7.5779177188239595E-4</v>
      </c>
      <c r="I72" s="93">
        <v>560</v>
      </c>
      <c r="J72" s="93">
        <v>523</v>
      </c>
      <c r="K72" s="93">
        <v>57</v>
      </c>
      <c r="L72" s="93">
        <v>6540</v>
      </c>
      <c r="M72" s="93" t="s">
        <v>429</v>
      </c>
      <c r="N72" s="93">
        <v>53248</v>
      </c>
    </row>
    <row r="73" spans="1:14" x14ac:dyDescent="0.45">
      <c r="A73">
        <f t="shared" ca="1" si="3"/>
        <v>20</v>
      </c>
      <c r="B73" t="str">
        <f t="shared" ca="1" si="4"/>
        <v>"xxxxxxxx_x000D_
yyyyyyyy"</v>
      </c>
      <c r="C73" s="93">
        <v>4096</v>
      </c>
      <c r="D73">
        <v>1</v>
      </c>
      <c r="E73">
        <v>1.9029272622625916E-2</v>
      </c>
      <c r="F73">
        <v>2.1403000820783506E-2</v>
      </c>
      <c r="G73">
        <v>0.16907290911070846</v>
      </c>
      <c r="H73">
        <v>1.1476979492680709E-3</v>
      </c>
      <c r="I73" s="93">
        <v>263</v>
      </c>
      <c r="J73" s="93">
        <v>234</v>
      </c>
      <c r="K73" s="93">
        <v>30</v>
      </c>
      <c r="L73" s="93">
        <v>4332</v>
      </c>
      <c r="M73" s="93" t="s">
        <v>430</v>
      </c>
      <c r="N73" s="93">
        <v>106496</v>
      </c>
    </row>
    <row r="74" spans="1:14" x14ac:dyDescent="0.45">
      <c r="A74">
        <f t="shared" ca="1" si="3"/>
        <v>20</v>
      </c>
      <c r="B74" t="str">
        <f t="shared" ca="1" si="4"/>
        <v>"xxxxxxxx_x000D_
yyyyyyyy"</v>
      </c>
      <c r="C74" s="93">
        <v>8192</v>
      </c>
      <c r="D74">
        <v>1</v>
      </c>
      <c r="E74">
        <v>3.707497392653436E-2</v>
      </c>
      <c r="F74">
        <v>4.6761994750228464E-2</v>
      </c>
      <c r="G74">
        <v>0.33924069912252175</v>
      </c>
      <c r="H74">
        <v>2.8487769144920363E-3</v>
      </c>
      <c r="I74" s="93">
        <v>135</v>
      </c>
      <c r="J74" s="93">
        <v>107</v>
      </c>
      <c r="K74" s="93">
        <v>15</v>
      </c>
      <c r="L74" s="93">
        <v>1751</v>
      </c>
      <c r="M74" s="93" t="s">
        <v>431</v>
      </c>
      <c r="N74" s="93">
        <v>212992</v>
      </c>
    </row>
    <row r="75" spans="1:14" x14ac:dyDescent="0.45">
      <c r="A75">
        <f t="shared" ca="1" si="3"/>
        <v>20</v>
      </c>
      <c r="B75" t="str">
        <f t="shared" ca="1" si="4"/>
        <v>"xxxxxxxx_x000D_
yyyyyyyy"</v>
      </c>
      <c r="C75" s="93">
        <v>16384</v>
      </c>
      <c r="D75">
        <v>1</v>
      </c>
      <c r="E75">
        <v>7.3906198130599773E-2</v>
      </c>
      <c r="F75">
        <v>8.4223919110389733E-2</v>
      </c>
      <c r="G75">
        <v>0.62544371577369517</v>
      </c>
      <c r="H75">
        <v>4.6733406339208071E-3</v>
      </c>
      <c r="I75" s="93">
        <v>68</v>
      </c>
      <c r="J75" s="93">
        <v>60</v>
      </c>
      <c r="K75" s="93">
        <v>8</v>
      </c>
      <c r="L75" s="93">
        <v>1069</v>
      </c>
      <c r="M75" s="93" t="s">
        <v>432</v>
      </c>
      <c r="N75" s="93">
        <v>425984</v>
      </c>
    </row>
    <row r="76" spans="1:14" x14ac:dyDescent="0.45">
      <c r="A76">
        <f t="shared" ca="1" si="3"/>
        <v>20</v>
      </c>
      <c r="B76" t="str">
        <f t="shared" ca="1" si="4"/>
        <v>"xxxxxxxx_x000D_
yyyyyyyy"</v>
      </c>
      <c r="C76" s="93">
        <v>32768</v>
      </c>
      <c r="D76">
        <v>1</v>
      </c>
      <c r="E76">
        <v>0.13320276314561869</v>
      </c>
      <c r="F76">
        <v>0.17193932244633481</v>
      </c>
      <c r="G76">
        <v>1.4136699407796236</v>
      </c>
      <c r="H76">
        <v>8.4551945893704353E-3</v>
      </c>
      <c r="I76" s="93">
        <v>38</v>
      </c>
      <c r="J76" s="93">
        <v>30</v>
      </c>
      <c r="K76" s="93">
        <v>4</v>
      </c>
      <c r="L76" s="93">
        <v>591</v>
      </c>
      <c r="M76" s="93" t="s">
        <v>433</v>
      </c>
      <c r="N76" s="93">
        <v>851968</v>
      </c>
    </row>
    <row r="77" spans="1:14" x14ac:dyDescent="0.45">
      <c r="A77">
        <f t="shared" ca="1" si="3"/>
        <v>20</v>
      </c>
      <c r="B77" t="str">
        <f t="shared" ca="1" si="4"/>
        <v>"xxxxxxxx_x000D_
yyyyyyyy"</v>
      </c>
      <c r="C77" s="93">
        <v>65536</v>
      </c>
      <c r="D77">
        <v>1</v>
      </c>
      <c r="E77">
        <v>0.28044423800196344</v>
      </c>
      <c r="F77">
        <v>0.31105447166824746</v>
      </c>
      <c r="G77">
        <v>2.5857511657298091</v>
      </c>
      <c r="H77">
        <v>1.4874218158950984E-2</v>
      </c>
      <c r="I77" s="93">
        <v>18</v>
      </c>
      <c r="J77" s="93">
        <v>17</v>
      </c>
      <c r="K77" s="93">
        <v>3</v>
      </c>
      <c r="L77" s="93">
        <v>336</v>
      </c>
      <c r="M77" s="93" t="s">
        <v>434</v>
      </c>
      <c r="N77" s="93">
        <v>1703936</v>
      </c>
    </row>
    <row r="78" spans="1:14" x14ac:dyDescent="0.45">
      <c r="A78">
        <f t="shared" ca="1" si="3"/>
        <v>20</v>
      </c>
      <c r="B78" t="str">
        <f t="shared" ca="1" si="4"/>
        <v>"xxxxxxxx_x000D_
yyyyyyyy"</v>
      </c>
      <c r="C78" s="93">
        <v>131072</v>
      </c>
      <c r="D78">
        <v>1</v>
      </c>
      <c r="E78">
        <v>0.59790038800256795</v>
      </c>
      <c r="F78">
        <v>0.62102098800838668</v>
      </c>
      <c r="G78">
        <v>5.0652579657586152</v>
      </c>
      <c r="H78">
        <v>3.2744899228874476E-2</v>
      </c>
      <c r="I78" s="93">
        <v>9</v>
      </c>
      <c r="J78" s="93">
        <v>9</v>
      </c>
      <c r="K78" s="93">
        <v>1</v>
      </c>
      <c r="L78" s="93">
        <v>153</v>
      </c>
      <c r="M78" s="93" t="s">
        <v>435</v>
      </c>
      <c r="N78" s="93">
        <v>3407872</v>
      </c>
    </row>
    <row r="79" spans="1:14" x14ac:dyDescent="0.45">
      <c r="A79">
        <f t="shared" ca="1" si="3"/>
        <v>20</v>
      </c>
      <c r="B79" t="str">
        <f t="shared" ca="1" si="4"/>
        <v>"xxxxxxxx_x000D_
yyyyyyyy"</v>
      </c>
      <c r="C79" s="93">
        <v>262144</v>
      </c>
      <c r="D79">
        <v>1</v>
      </c>
      <c r="E79">
        <v>1.1027669657805794</v>
      </c>
      <c r="F79">
        <v>1.2801262157705473</v>
      </c>
      <c r="G79">
        <v>9.7437088656557584</v>
      </c>
      <c r="H79">
        <v>6.133473175127116E-2</v>
      </c>
      <c r="I79" s="93">
        <v>5</v>
      </c>
      <c r="J79" s="93">
        <v>4</v>
      </c>
      <c r="K79" s="93">
        <v>1</v>
      </c>
      <c r="L79" s="93">
        <v>82</v>
      </c>
      <c r="M79" s="93" t="s">
        <v>436</v>
      </c>
      <c r="N79" s="93">
        <v>6815744</v>
      </c>
    </row>
    <row r="80" spans="1:14" x14ac:dyDescent="0.45">
      <c r="A80">
        <f t="shared" ca="1" si="3"/>
        <v>20</v>
      </c>
      <c r="B80" t="str">
        <f t="shared" ca="1" si="4"/>
        <v>"xxxxxxxx_x000D_
yyyyyyyy"</v>
      </c>
      <c r="C80" s="93">
        <v>524288</v>
      </c>
      <c r="D80">
        <v>1</v>
      </c>
      <c r="E80">
        <v>2.2443678657842661</v>
      </c>
      <c r="F80">
        <v>2.716952815707014</v>
      </c>
      <c r="G80">
        <v>19.326338865732946</v>
      </c>
      <c r="H80">
        <v>0.12018373860790815</v>
      </c>
      <c r="I80" s="93">
        <v>3</v>
      </c>
      <c r="J80" s="93">
        <v>2</v>
      </c>
      <c r="K80" s="93">
        <v>1</v>
      </c>
      <c r="L80" s="93">
        <v>42</v>
      </c>
      <c r="M80" s="93" t="s">
        <v>437</v>
      </c>
      <c r="N80" s="93">
        <v>13631488</v>
      </c>
    </row>
    <row r="81" spans="1:14" x14ac:dyDescent="0.45">
      <c r="A81">
        <f t="shared" ca="1" si="3"/>
        <v>20</v>
      </c>
      <c r="B81" t="str">
        <f t="shared" ca="1" si="4"/>
        <v>"xxxxxxxx_x000D_
yyyyyyyy"</v>
      </c>
      <c r="C81" s="93">
        <v>1048576</v>
      </c>
      <c r="D81">
        <v>1</v>
      </c>
      <c r="E81">
        <v>4.842568815740929</v>
      </c>
      <c r="F81">
        <v>5.1018227657155926</v>
      </c>
      <c r="G81">
        <v>38.841709165772592</v>
      </c>
      <c r="H81">
        <v>0.31799326947348661</v>
      </c>
      <c r="I81" s="93">
        <v>2</v>
      </c>
      <c r="J81" s="93">
        <v>1</v>
      </c>
      <c r="K81" s="93">
        <v>1</v>
      </c>
      <c r="L81" s="93">
        <v>16</v>
      </c>
      <c r="M81" s="93" t="s">
        <v>438</v>
      </c>
      <c r="N81" s="93">
        <v>27262976</v>
      </c>
    </row>
    <row r="82" spans="1:14" x14ac:dyDescent="0.45">
      <c r="C82" s="93"/>
      <c r="I82" s="93"/>
      <c r="J82" s="93"/>
      <c r="K82" s="93"/>
      <c r="L82" s="93"/>
    </row>
    <row r="83" spans="1:14" x14ac:dyDescent="0.45">
      <c r="I83" s="93"/>
      <c r="J83" s="93"/>
      <c r="K83" s="93"/>
      <c r="L83" s="93"/>
      <c r="N83">
        <f ca="1">N81/1000000/E81</f>
        <v>5.6298582503114458</v>
      </c>
    </row>
    <row r="84" spans="1:14" x14ac:dyDescent="0.45">
      <c r="G84">
        <f ca="1">G81/E81</f>
        <v>8.0208894584040475</v>
      </c>
      <c r="I84" s="93"/>
      <c r="J84" s="93"/>
      <c r="K84" s="93"/>
      <c r="L84" s="93"/>
      <c r="N84" s="93">
        <f ca="1">C81*D81/E81</f>
        <v>216533.00962736332</v>
      </c>
    </row>
    <row r="85" spans="1:14" x14ac:dyDescent="0.45">
      <c r="G85">
        <f ca="1">E81/H81</f>
        <v>15.228526137546723</v>
      </c>
      <c r="I85" s="93"/>
      <c r="J85" s="93"/>
      <c r="K85" s="93"/>
      <c r="L85" s="93"/>
      <c r="M85" s="14" t="s">
        <v>532</v>
      </c>
    </row>
    <row r="86" spans="1:14" x14ac:dyDescent="0.45">
      <c r="I86" s="93"/>
      <c r="J86" s="93"/>
      <c r="K86" s="93"/>
      <c r="L86" s="93"/>
      <c r="M86" t="s">
        <v>538</v>
      </c>
    </row>
    <row r="87" spans="1:14" ht="42.75" x14ac:dyDescent="0.45">
      <c r="A87" s="12" t="s">
        <v>10</v>
      </c>
      <c r="B87" s="12" t="s">
        <v>11</v>
      </c>
      <c r="C87" s="12" t="s">
        <v>12</v>
      </c>
      <c r="D87" s="12" t="s">
        <v>13</v>
      </c>
      <c r="E87" s="13" t="s">
        <v>957</v>
      </c>
      <c r="F87" s="13" t="s">
        <v>372</v>
      </c>
      <c r="G87" s="13" t="s">
        <v>373</v>
      </c>
      <c r="H87" s="13" t="s">
        <v>374</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3">
        <v>23375</v>
      </c>
      <c r="J88" s="93">
        <v>34044</v>
      </c>
      <c r="K88" s="93">
        <v>2560</v>
      </c>
      <c r="L88" s="93">
        <v>15856</v>
      </c>
      <c r="M88" s="93" t="s">
        <v>439</v>
      </c>
      <c r="N88" s="93">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3">
        <v>22049</v>
      </c>
      <c r="J89" s="93">
        <v>24588</v>
      </c>
      <c r="K89" s="93">
        <v>1419</v>
      </c>
      <c r="L89" s="93">
        <v>15919</v>
      </c>
      <c r="M89" s="93" t="s">
        <v>440</v>
      </c>
      <c r="N89" s="93">
        <v>362</v>
      </c>
    </row>
    <row r="90" spans="1:14" x14ac:dyDescent="0.45">
      <c r="A90">
        <f t="shared" ca="1" si="5"/>
        <v>17</v>
      </c>
      <c r="B90">
        <v>0.71905720709757637</v>
      </c>
      <c r="C90" s="15">
        <v>4</v>
      </c>
      <c r="D90" s="16">
        <v>10</v>
      </c>
      <c r="E90">
        <v>2.6707377865266112E-4</v>
      </c>
      <c r="F90">
        <v>2.2770691171679393E-4</v>
      </c>
      <c r="G90">
        <v>2.3553393726720795E-3</v>
      </c>
      <c r="H90">
        <v>3.1056492763688288E-4</v>
      </c>
      <c r="I90" s="93">
        <v>18261</v>
      </c>
      <c r="J90" s="93">
        <v>21328</v>
      </c>
      <c r="K90" s="93">
        <v>2117</v>
      </c>
      <c r="L90" s="93">
        <v>15758</v>
      </c>
      <c r="M90" s="93" t="s">
        <v>441</v>
      </c>
      <c r="N90" s="93">
        <v>724</v>
      </c>
    </row>
    <row r="91" spans="1:14" x14ac:dyDescent="0.45">
      <c r="A91">
        <f t="shared" ca="1" si="5"/>
        <v>17</v>
      </c>
      <c r="B91">
        <v>0.71905720709757637</v>
      </c>
      <c r="C91" s="15">
        <v>8</v>
      </c>
      <c r="D91" s="16">
        <v>10</v>
      </c>
      <c r="E91">
        <v>3.6393239770090489E-4</v>
      </c>
      <c r="F91">
        <v>2.9225207913073669E-4</v>
      </c>
      <c r="G91">
        <v>4.2806390427872531E-3</v>
      </c>
      <c r="H91">
        <v>3.2811710400985488E-4</v>
      </c>
      <c r="I91" s="93">
        <v>13490</v>
      </c>
      <c r="J91" s="93">
        <v>16724</v>
      </c>
      <c r="K91" s="93">
        <v>1167</v>
      </c>
      <c r="L91" s="93">
        <v>14932</v>
      </c>
      <c r="M91" s="93" t="s">
        <v>442</v>
      </c>
      <c r="N91" s="93">
        <v>1448</v>
      </c>
    </row>
    <row r="92" spans="1:14" x14ac:dyDescent="0.45">
      <c r="A92">
        <f t="shared" ca="1" si="5"/>
        <v>17</v>
      </c>
      <c r="B92">
        <v>0.71905720709757637</v>
      </c>
      <c r="C92" s="15">
        <v>16</v>
      </c>
      <c r="D92" s="16">
        <v>10</v>
      </c>
      <c r="E92">
        <v>8.737676797668896E-4</v>
      </c>
      <c r="F92">
        <v>4.5991117231536317E-4</v>
      </c>
      <c r="G92">
        <v>2.6149205997097061E-3</v>
      </c>
      <c r="H92">
        <v>3.2659911133193722E-4</v>
      </c>
      <c r="I92" s="93">
        <v>5679</v>
      </c>
      <c r="J92" s="93">
        <v>10715</v>
      </c>
      <c r="K92" s="93">
        <v>1908</v>
      </c>
      <c r="L92" s="93">
        <v>15000</v>
      </c>
      <c r="M92" s="93" t="s">
        <v>443</v>
      </c>
      <c r="N92" s="93">
        <v>2896</v>
      </c>
    </row>
    <row r="93" spans="1:14" x14ac:dyDescent="0.45">
      <c r="A93">
        <f t="shared" ca="1" si="5"/>
        <v>17</v>
      </c>
      <c r="B93">
        <v>0.71905720709757637</v>
      </c>
      <c r="C93" s="15">
        <v>32</v>
      </c>
      <c r="D93" s="16">
        <v>10</v>
      </c>
      <c r="E93">
        <v>7.6022574732145809E-4</v>
      </c>
      <c r="F93">
        <v>6.9226995746574766E-4</v>
      </c>
      <c r="G93">
        <v>2.947623663410389E-3</v>
      </c>
      <c r="H93">
        <v>3.5310744766395112E-4</v>
      </c>
      <c r="I93" s="93">
        <v>6520</v>
      </c>
      <c r="J93" s="93">
        <v>7154</v>
      </c>
      <c r="K93" s="93">
        <v>1693</v>
      </c>
      <c r="L93" s="93">
        <v>13895</v>
      </c>
      <c r="M93" s="93" t="s">
        <v>444</v>
      </c>
      <c r="N93" s="93">
        <v>5792</v>
      </c>
    </row>
    <row r="94" spans="1:14" x14ac:dyDescent="0.45">
      <c r="A94">
        <f t="shared" ca="1" si="5"/>
        <v>17</v>
      </c>
      <c r="B94">
        <v>0.71905720709757637</v>
      </c>
      <c r="C94" s="15">
        <v>64</v>
      </c>
      <c r="D94" s="16">
        <v>10</v>
      </c>
      <c r="E94">
        <v>1.3647445766798087E-3</v>
      </c>
      <c r="F94">
        <v>1.2358358326608825E-3</v>
      </c>
      <c r="G94">
        <v>3.955630516507545E-3</v>
      </c>
      <c r="H94">
        <v>4.7776190202961164E-4</v>
      </c>
      <c r="I94" s="93">
        <v>3646</v>
      </c>
      <c r="J94" s="93">
        <v>4024</v>
      </c>
      <c r="K94" s="93">
        <v>1262</v>
      </c>
      <c r="L94" s="93">
        <v>10320</v>
      </c>
      <c r="M94" s="93" t="s">
        <v>445</v>
      </c>
      <c r="N94" s="93">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3">
        <v>2056</v>
      </c>
      <c r="J95" s="93">
        <v>2158</v>
      </c>
      <c r="K95" s="93">
        <v>829</v>
      </c>
      <c r="L95" s="93">
        <v>9602</v>
      </c>
      <c r="M95" s="93" t="s">
        <v>446</v>
      </c>
      <c r="N95" s="93">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3">
        <v>1063</v>
      </c>
      <c r="J96" s="93">
        <v>1100</v>
      </c>
      <c r="K96" s="93">
        <v>490</v>
      </c>
      <c r="L96" s="93">
        <v>6327</v>
      </c>
      <c r="M96" s="93" t="s">
        <v>447</v>
      </c>
      <c r="N96" s="93">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3">
        <v>529</v>
      </c>
      <c r="J97" s="93">
        <v>498</v>
      </c>
      <c r="K97" s="93">
        <v>233</v>
      </c>
      <c r="L97" s="93">
        <v>2493</v>
      </c>
      <c r="M97" s="93" t="s">
        <v>448</v>
      </c>
      <c r="N97" s="93">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3">
        <v>255</v>
      </c>
      <c r="J98" s="93">
        <v>161</v>
      </c>
      <c r="K98" s="93">
        <v>106</v>
      </c>
      <c r="L98" s="93">
        <v>2946</v>
      </c>
      <c r="M98" s="93" t="s">
        <v>449</v>
      </c>
      <c r="N98" s="93">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3">
        <v>125</v>
      </c>
      <c r="J99" s="93">
        <v>131</v>
      </c>
      <c r="K99" s="93">
        <v>74</v>
      </c>
      <c r="L99" s="93">
        <v>2196</v>
      </c>
      <c r="M99" s="93" t="s">
        <v>450</v>
      </c>
      <c r="N99" s="93">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3">
        <v>62</v>
      </c>
      <c r="J100" s="93">
        <v>67</v>
      </c>
      <c r="K100" s="93">
        <v>37</v>
      </c>
      <c r="L100" s="93">
        <v>1473</v>
      </c>
      <c r="M100" s="93" t="s">
        <v>451</v>
      </c>
      <c r="N100" s="93">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3">
        <v>27</v>
      </c>
      <c r="J101" s="93">
        <v>31</v>
      </c>
      <c r="K101" s="93">
        <v>20</v>
      </c>
      <c r="L101" s="93">
        <v>763</v>
      </c>
      <c r="M101" s="93" t="s">
        <v>452</v>
      </c>
      <c r="N101" s="93">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3">
        <v>15</v>
      </c>
      <c r="J102" s="93">
        <v>15</v>
      </c>
      <c r="K102" s="93">
        <v>10</v>
      </c>
      <c r="L102" s="93">
        <v>433</v>
      </c>
      <c r="M102" s="93" t="s">
        <v>453</v>
      </c>
      <c r="N102" s="93">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3">
        <v>7</v>
      </c>
      <c r="J103" s="93">
        <v>7</v>
      </c>
      <c r="K103" s="93">
        <v>5</v>
      </c>
      <c r="L103" s="93">
        <v>188</v>
      </c>
      <c r="M103" s="93" t="s">
        <v>454</v>
      </c>
      <c r="N103" s="93">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3">
        <v>4</v>
      </c>
      <c r="J104" s="93">
        <v>4</v>
      </c>
      <c r="K104" s="93">
        <v>3</v>
      </c>
      <c r="L104" s="93">
        <v>114</v>
      </c>
      <c r="M104" s="93" t="s">
        <v>455</v>
      </c>
      <c r="N104" s="93">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3">
        <v>2</v>
      </c>
      <c r="J105" s="93">
        <v>2</v>
      </c>
      <c r="K105" s="93">
        <v>2</v>
      </c>
      <c r="L105" s="93">
        <v>54</v>
      </c>
      <c r="M105" s="93" t="s">
        <v>456</v>
      </c>
      <c r="N105" s="93">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3">
        <v>1</v>
      </c>
      <c r="J106" s="93">
        <v>1</v>
      </c>
      <c r="K106" s="93">
        <v>1</v>
      </c>
      <c r="L106" s="93">
        <v>30</v>
      </c>
      <c r="M106" s="93" t="s">
        <v>457</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8.0705818227265222</v>
      </c>
    </row>
    <row r="109" spans="1:14" x14ac:dyDescent="0.45">
      <c r="I109" s="93"/>
      <c r="J109" s="93"/>
      <c r="K109" s="93"/>
      <c r="L109" s="93"/>
      <c r="N109" s="93">
        <f ca="1">C106*D106/E106</f>
        <v>445888.49849317805</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533</v>
      </c>
    </row>
    <row r="113" spans="1:14" x14ac:dyDescent="0.45">
      <c r="I113" s="93"/>
      <c r="J113" s="93"/>
      <c r="K113" s="93"/>
      <c r="L113" s="93"/>
      <c r="M113" t="s">
        <v>539</v>
      </c>
    </row>
    <row r="114" spans="1:14" ht="42.75" x14ac:dyDescent="0.45">
      <c r="A114" s="12" t="s">
        <v>10</v>
      </c>
      <c r="B114" s="12" t="s">
        <v>11</v>
      </c>
      <c r="C114" s="12" t="s">
        <v>12</v>
      </c>
      <c r="D114" s="12" t="s">
        <v>13</v>
      </c>
      <c r="E114" s="13" t="s">
        <v>957</v>
      </c>
      <c r="F114" s="13" t="s">
        <v>372</v>
      </c>
      <c r="G114" s="13" t="s">
        <v>373</v>
      </c>
      <c r="H114" s="13" t="s">
        <v>374</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3">
        <v>23059</v>
      </c>
      <c r="J115" s="93">
        <v>33025</v>
      </c>
      <c r="K115" s="93">
        <v>2374</v>
      </c>
      <c r="L115" s="93">
        <v>19360</v>
      </c>
      <c r="M115" s="93" t="s">
        <v>458</v>
      </c>
      <c r="N115" s="93">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3">
        <v>22617</v>
      </c>
      <c r="J116" s="93">
        <v>29639</v>
      </c>
      <c r="K116" s="93">
        <v>2489</v>
      </c>
      <c r="L116" s="93">
        <v>17751</v>
      </c>
      <c r="M116" s="93" t="s">
        <v>459</v>
      </c>
      <c r="N116" s="93">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3">
        <v>20052</v>
      </c>
      <c r="J117" s="93">
        <v>25922</v>
      </c>
      <c r="K117" s="93">
        <v>2373</v>
      </c>
      <c r="L117" s="93">
        <v>16402</v>
      </c>
      <c r="M117" s="93" t="s">
        <v>460</v>
      </c>
      <c r="N117" s="93">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3">
        <v>15591</v>
      </c>
      <c r="J118" s="93">
        <v>20487</v>
      </c>
      <c r="K118" s="93">
        <v>2234</v>
      </c>
      <c r="L118" s="93">
        <v>14253</v>
      </c>
      <c r="M118" s="93" t="s">
        <v>461</v>
      </c>
      <c r="N118" s="93">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3">
        <v>12008</v>
      </c>
      <c r="J119" s="93">
        <v>13746</v>
      </c>
      <c r="K119" s="93">
        <v>1623</v>
      </c>
      <c r="L119" s="93">
        <v>11533</v>
      </c>
      <c r="M119" s="93" t="s">
        <v>462</v>
      </c>
      <c r="N119" s="93">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3">
        <v>6998</v>
      </c>
      <c r="J120" s="93">
        <v>7696</v>
      </c>
      <c r="K120" s="93">
        <v>1272</v>
      </c>
      <c r="L120" s="93">
        <v>8855</v>
      </c>
      <c r="M120" s="93" t="s">
        <v>463</v>
      </c>
      <c r="N120" s="93">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3">
        <v>4637</v>
      </c>
      <c r="J121" s="93">
        <v>4780</v>
      </c>
      <c r="K121" s="93">
        <v>666</v>
      </c>
      <c r="L121" s="93">
        <v>5471</v>
      </c>
      <c r="M121" s="93" t="s">
        <v>464</v>
      </c>
      <c r="N121" s="93">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3">
        <v>2627</v>
      </c>
      <c r="J122" s="93">
        <v>2655</v>
      </c>
      <c r="K122" s="93">
        <v>251</v>
      </c>
      <c r="L122" s="93">
        <v>3511</v>
      </c>
      <c r="M122" s="93" t="s">
        <v>465</v>
      </c>
      <c r="N122" s="93">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3">
        <v>1383</v>
      </c>
      <c r="J123" s="93">
        <v>1198</v>
      </c>
      <c r="K123" s="93">
        <v>75</v>
      </c>
      <c r="L123" s="93">
        <v>1875</v>
      </c>
      <c r="M123" s="93" t="s">
        <v>466</v>
      </c>
      <c r="N123" s="93">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3">
        <v>528</v>
      </c>
      <c r="J124" s="93">
        <v>666</v>
      </c>
      <c r="K124" s="93">
        <v>21</v>
      </c>
      <c r="L124" s="93">
        <v>1032</v>
      </c>
      <c r="M124" s="93" t="s">
        <v>467</v>
      </c>
      <c r="N124" s="93">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3">
        <v>349</v>
      </c>
      <c r="J125" s="93">
        <v>350</v>
      </c>
      <c r="K125" s="93">
        <v>6</v>
      </c>
      <c r="L125" s="93">
        <v>483</v>
      </c>
      <c r="M125" s="93" t="s">
        <v>468</v>
      </c>
      <c r="N125" s="93">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3">
        <v>174</v>
      </c>
      <c r="J126" s="93">
        <v>169</v>
      </c>
      <c r="K126" s="93">
        <v>2</v>
      </c>
      <c r="L126" s="93">
        <v>245</v>
      </c>
      <c r="M126" s="93" t="s">
        <v>469</v>
      </c>
      <c r="N126" s="93">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3">
        <v>77</v>
      </c>
      <c r="J127" s="93">
        <v>78</v>
      </c>
      <c r="K127" s="93">
        <v>1</v>
      </c>
      <c r="L127" s="93">
        <v>116</v>
      </c>
      <c r="M127" s="93" t="s">
        <v>470</v>
      </c>
      <c r="N127" s="93">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3">
        <v>37</v>
      </c>
      <c r="J128" s="93">
        <v>42</v>
      </c>
      <c r="K128" s="93">
        <v>1</v>
      </c>
      <c r="L128" s="93">
        <v>62</v>
      </c>
      <c r="M128" s="93" t="s">
        <v>471</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534</v>
      </c>
    </row>
    <row r="140" spans="1:14" x14ac:dyDescent="0.45">
      <c r="I140" s="93"/>
      <c r="J140" s="93"/>
      <c r="K140" s="93"/>
      <c r="L140" s="93"/>
      <c r="M140" t="s">
        <v>540</v>
      </c>
    </row>
    <row r="141" spans="1:14" ht="42.75" x14ac:dyDescent="0.45">
      <c r="A141" s="12" t="s">
        <v>10</v>
      </c>
      <c r="B141" s="12" t="s">
        <v>11</v>
      </c>
      <c r="C141" s="12" t="s">
        <v>12</v>
      </c>
      <c r="D141" s="12" t="s">
        <v>13</v>
      </c>
      <c r="E141" s="13" t="s">
        <v>957</v>
      </c>
      <c r="F141" s="13" t="s">
        <v>372</v>
      </c>
      <c r="G141" s="13" t="s">
        <v>373</v>
      </c>
      <c r="H141" s="13" t="s">
        <v>374</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1.0598101794603913E-2</v>
      </c>
      <c r="F142">
        <v>8.415446586379929E-3</v>
      </c>
      <c r="G142">
        <v>2.3482317890794399E-2</v>
      </c>
      <c r="H142">
        <v>1.3575222582168848E-3</v>
      </c>
      <c r="I142" s="93">
        <v>472</v>
      </c>
      <c r="J142" s="93">
        <v>594</v>
      </c>
      <c r="K142" s="93">
        <v>213</v>
      </c>
      <c r="L142" s="93">
        <v>3665</v>
      </c>
      <c r="M142" s="93" t="s">
        <v>472</v>
      </c>
      <c r="N142" s="93">
        <v>17408</v>
      </c>
    </row>
    <row r="143" spans="1:14" x14ac:dyDescent="0.45">
      <c r="A143" s="93">
        <f ca="1"/>
        <v>2</v>
      </c>
      <c r="B143" t="s">
        <v>17</v>
      </c>
      <c r="C143" s="93">
        <v>1024</v>
      </c>
      <c r="D143">
        <v>8</v>
      </c>
      <c r="E143">
        <v>9.434147853225135E-3</v>
      </c>
      <c r="F143">
        <v>8.7146690883141385E-3</v>
      </c>
      <c r="G143">
        <v>2.5093010277892461E-2</v>
      </c>
      <c r="H143">
        <v>2.5965974625063244E-3</v>
      </c>
      <c r="I143" s="93">
        <v>530</v>
      </c>
      <c r="J143" s="93">
        <v>574</v>
      </c>
      <c r="K143" s="93">
        <v>200</v>
      </c>
      <c r="L143" s="93">
        <v>1921</v>
      </c>
      <c r="M143" s="93" t="s">
        <v>473</v>
      </c>
      <c r="N143" s="93">
        <v>25600</v>
      </c>
    </row>
    <row r="144" spans="1:14" x14ac:dyDescent="0.45">
      <c r="A144" s="93">
        <f ca="1"/>
        <v>4</v>
      </c>
      <c r="B144" t="s">
        <v>18</v>
      </c>
      <c r="C144" s="93">
        <v>1024</v>
      </c>
      <c r="D144">
        <v>8</v>
      </c>
      <c r="E144">
        <v>1.1298746590302746E-2</v>
      </c>
      <c r="F144">
        <v>1.0678793341873778E-2</v>
      </c>
      <c r="G144">
        <v>2.5249549616780272E-2</v>
      </c>
      <c r="H144">
        <v>2.736231149060317E-3</v>
      </c>
      <c r="I144" s="93">
        <v>443</v>
      </c>
      <c r="J144" s="93">
        <v>468</v>
      </c>
      <c r="K144" s="93">
        <v>198</v>
      </c>
      <c r="L144" s="93">
        <v>1848</v>
      </c>
      <c r="M144" s="93" t="s">
        <v>474</v>
      </c>
      <c r="N144" s="93">
        <v>41984</v>
      </c>
    </row>
    <row r="145" spans="1:14" x14ac:dyDescent="0.45">
      <c r="A145" s="93">
        <f ca="1"/>
        <v>8</v>
      </c>
      <c r="B145" t="s">
        <v>19</v>
      </c>
      <c r="C145" s="93">
        <v>1024</v>
      </c>
      <c r="D145">
        <v>8</v>
      </c>
      <c r="E145">
        <v>1.1016836482969949E-2</v>
      </c>
      <c r="F145">
        <v>1.0783766424869156E-2</v>
      </c>
      <c r="G145">
        <v>2.5874211138373036E-2</v>
      </c>
      <c r="H145">
        <v>1.7911801972722464E-3</v>
      </c>
      <c r="I145" s="93">
        <v>454</v>
      </c>
      <c r="J145" s="93">
        <v>464</v>
      </c>
      <c r="K145" s="93">
        <v>194</v>
      </c>
      <c r="L145" s="93">
        <v>2781</v>
      </c>
      <c r="M145" s="93" t="s">
        <v>475</v>
      </c>
      <c r="N145" s="93">
        <v>74752</v>
      </c>
    </row>
    <row r="146" spans="1:14" x14ac:dyDescent="0.45">
      <c r="A146" s="93">
        <f ca="1"/>
        <v>16</v>
      </c>
      <c r="B146" t="s">
        <v>20</v>
      </c>
      <c r="C146" s="93">
        <v>1024</v>
      </c>
      <c r="D146">
        <v>8</v>
      </c>
      <c r="E146">
        <v>1.5532808324274583E-2</v>
      </c>
      <c r="F146">
        <v>1.7302738881296284E-2</v>
      </c>
      <c r="G146">
        <v>3.6174709661439722E-2</v>
      </c>
      <c r="H146">
        <v>1.3751392036744127E-3</v>
      </c>
      <c r="I146" s="93">
        <v>322</v>
      </c>
      <c r="J146" s="93">
        <v>290</v>
      </c>
      <c r="K146" s="93">
        <v>139</v>
      </c>
      <c r="L146" s="93">
        <v>3619</v>
      </c>
      <c r="M146" s="93" t="s">
        <v>476</v>
      </c>
      <c r="N146" s="93">
        <v>140288</v>
      </c>
    </row>
    <row r="147" spans="1:14" x14ac:dyDescent="0.45">
      <c r="A147" s="93">
        <f ca="1"/>
        <v>32</v>
      </c>
      <c r="B147" t="s">
        <v>21</v>
      </c>
      <c r="C147" s="93">
        <v>1024</v>
      </c>
      <c r="D147">
        <v>8</v>
      </c>
      <c r="E147">
        <v>2.5093472777339629E-2</v>
      </c>
      <c r="F147">
        <v>2.2644649035153567E-2</v>
      </c>
      <c r="G147">
        <v>3.1494887790457671E-2</v>
      </c>
      <c r="H147">
        <v>1.8478651845267938E-3</v>
      </c>
      <c r="I147" s="93">
        <v>200</v>
      </c>
      <c r="J147" s="93">
        <v>221</v>
      </c>
      <c r="K147" s="93">
        <v>159</v>
      </c>
      <c r="L147" s="93">
        <v>2696</v>
      </c>
      <c r="M147" s="93" t="s">
        <v>477</v>
      </c>
      <c r="N147" s="93">
        <v>271360</v>
      </c>
    </row>
    <row r="148" spans="1:14" x14ac:dyDescent="0.45">
      <c r="A148" s="93">
        <f ca="1"/>
        <v>64</v>
      </c>
      <c r="B148" t="s">
        <v>22</v>
      </c>
      <c r="C148" s="93">
        <v>1024</v>
      </c>
      <c r="D148">
        <v>8</v>
      </c>
      <c r="E148">
        <v>3.6243054907266384E-2</v>
      </c>
      <c r="F148">
        <v>4.0041239377283488E-2</v>
      </c>
      <c r="G148">
        <v>3.2934607225630283E-2</v>
      </c>
      <c r="H148">
        <v>2.5796152376891439E-3</v>
      </c>
      <c r="I148" s="93">
        <v>138</v>
      </c>
      <c r="J148" s="93">
        <v>125</v>
      </c>
      <c r="K148" s="93">
        <v>152</v>
      </c>
      <c r="L148" s="93">
        <v>1934</v>
      </c>
      <c r="M148" s="93" t="s">
        <v>478</v>
      </c>
      <c r="N148" s="93">
        <v>533504</v>
      </c>
    </row>
    <row r="149" spans="1:14" x14ac:dyDescent="0.45">
      <c r="A149" s="93">
        <f ca="1"/>
        <v>128</v>
      </c>
      <c r="B149" t="s">
        <v>23</v>
      </c>
      <c r="C149" s="93">
        <v>1024</v>
      </c>
      <c r="D149">
        <v>8</v>
      </c>
      <c r="E149">
        <v>6.58506013048379E-2</v>
      </c>
      <c r="F149">
        <v>6.3895207550383901E-2</v>
      </c>
      <c r="G149">
        <v>3.8877607637351166E-2</v>
      </c>
      <c r="H149">
        <v>2.4887747238672426E-3</v>
      </c>
      <c r="I149" s="93">
        <v>76</v>
      </c>
      <c r="J149" s="93">
        <v>79</v>
      </c>
      <c r="K149" s="93">
        <v>129</v>
      </c>
      <c r="L149" s="93">
        <v>2004</v>
      </c>
      <c r="M149" s="93" t="s">
        <v>479</v>
      </c>
      <c r="N149" s="93">
        <v>1057792</v>
      </c>
    </row>
    <row r="150" spans="1:14" x14ac:dyDescent="0.45">
      <c r="A150" s="93">
        <f ca="1"/>
        <v>256</v>
      </c>
      <c r="B150" t="s">
        <v>24</v>
      </c>
      <c r="C150" s="93">
        <v>1024</v>
      </c>
      <c r="D150">
        <v>8</v>
      </c>
      <c r="E150">
        <v>0.12281947797167921</v>
      </c>
      <c r="F150">
        <v>0.11628291804817886</v>
      </c>
      <c r="G150">
        <v>5.0329839779702013E-2</v>
      </c>
      <c r="H150">
        <v>4.0361113135853072E-3</v>
      </c>
      <c r="I150" s="93">
        <v>41</v>
      </c>
      <c r="J150" s="93">
        <v>44</v>
      </c>
      <c r="K150" s="93">
        <v>100</v>
      </c>
      <c r="L150" s="93">
        <v>1237</v>
      </c>
      <c r="M150" s="93" t="s">
        <v>480</v>
      </c>
      <c r="N150" s="93">
        <v>2106368</v>
      </c>
    </row>
    <row r="151" spans="1:14" x14ac:dyDescent="0.45">
      <c r="A151" s="93">
        <f ca="1"/>
        <v>512</v>
      </c>
      <c r="B151" t="s">
        <v>25</v>
      </c>
      <c r="C151" s="93">
        <v>1024</v>
      </c>
      <c r="D151">
        <v>8</v>
      </c>
      <c r="E151">
        <v>0.22852722486828497</v>
      </c>
      <c r="F151">
        <v>0.22238960055295276</v>
      </c>
      <c r="G151">
        <v>9.0132108632813734E-2</v>
      </c>
      <c r="H151">
        <v>1.0019317924252782E-2</v>
      </c>
      <c r="I151" s="93">
        <v>22</v>
      </c>
      <c r="J151" s="93">
        <v>23</v>
      </c>
      <c r="K151" s="93">
        <v>56</v>
      </c>
      <c r="L151" s="93">
        <v>499</v>
      </c>
      <c r="M151" s="93" t="s">
        <v>481</v>
      </c>
      <c r="N151" s="93">
        <v>4203520</v>
      </c>
    </row>
    <row r="152" spans="1:14" x14ac:dyDescent="0.45">
      <c r="A152" s="93">
        <f ca="1"/>
        <v>1024</v>
      </c>
      <c r="B152" t="s">
        <v>26</v>
      </c>
      <c r="C152" s="93">
        <v>1024</v>
      </c>
      <c r="D152">
        <v>8</v>
      </c>
      <c r="E152">
        <v>0.47703483849137646</v>
      </c>
      <c r="F152">
        <v>0.43964122410089246</v>
      </c>
      <c r="G152">
        <v>0.28547152133427406</v>
      </c>
      <c r="H152">
        <v>9.9297735101477585E-3</v>
      </c>
      <c r="I152" s="93">
        <v>11</v>
      </c>
      <c r="J152" s="93">
        <v>12</v>
      </c>
      <c r="K152" s="93">
        <v>18</v>
      </c>
      <c r="L152" s="93">
        <v>504</v>
      </c>
      <c r="M152" s="93" t="s">
        <v>482</v>
      </c>
      <c r="N152" s="93">
        <v>8397824</v>
      </c>
    </row>
    <row r="153" spans="1:14" x14ac:dyDescent="0.45">
      <c r="A153" s="93">
        <f ca="1"/>
        <v>2048</v>
      </c>
      <c r="B153" t="s">
        <v>27</v>
      </c>
      <c r="C153" s="93">
        <v>1024</v>
      </c>
      <c r="D153">
        <v>8</v>
      </c>
      <c r="E153">
        <v>1.0596952857768023</v>
      </c>
      <c r="F153">
        <v>0.89912946578194541</v>
      </c>
      <c r="G153">
        <v>0.63229017829563006</v>
      </c>
      <c r="H153">
        <v>2.1975722286434303E-2</v>
      </c>
      <c r="I153" s="93">
        <v>5</v>
      </c>
      <c r="J153" s="93">
        <v>6</v>
      </c>
      <c r="K153" s="93">
        <v>8</v>
      </c>
      <c r="L153" s="93">
        <v>228</v>
      </c>
      <c r="M153" s="93" t="s">
        <v>483</v>
      </c>
      <c r="N153" s="93">
        <v>16786432</v>
      </c>
    </row>
    <row r="154" spans="1:14" x14ac:dyDescent="0.45">
      <c r="A154" s="93">
        <f ca="1"/>
        <v>4096</v>
      </c>
      <c r="B154" t="s">
        <v>28</v>
      </c>
      <c r="C154" s="93">
        <v>1024</v>
      </c>
      <c r="D154">
        <v>8</v>
      </c>
      <c r="E154">
        <v>1.981273965771172</v>
      </c>
      <c r="F154">
        <v>1.7883072324881191</v>
      </c>
      <c r="G154">
        <v>2.0777080990537242</v>
      </c>
      <c r="H154">
        <v>5.0673264175825752E-2</v>
      </c>
      <c r="I154" s="93">
        <v>3</v>
      </c>
      <c r="J154" s="93">
        <v>3</v>
      </c>
      <c r="K154" s="93">
        <v>3</v>
      </c>
      <c r="L154" s="93">
        <v>100</v>
      </c>
      <c r="M154" s="93" t="s">
        <v>484</v>
      </c>
      <c r="N154" s="93">
        <v>33563648</v>
      </c>
    </row>
    <row r="155" spans="1:14" x14ac:dyDescent="0.45">
      <c r="A155" s="93">
        <f ca="1"/>
        <v>8192</v>
      </c>
      <c r="B155" t="s">
        <v>29</v>
      </c>
      <c r="C155" s="93">
        <v>1024</v>
      </c>
      <c r="D155">
        <v>8</v>
      </c>
      <c r="E155">
        <v>3.931536965709352</v>
      </c>
      <c r="F155">
        <v>3.5809152657717327</v>
      </c>
      <c r="G155">
        <v>8.1563698658106709</v>
      </c>
      <c r="H155">
        <v>9.8150129345874484E-2</v>
      </c>
      <c r="I155" s="93">
        <v>2</v>
      </c>
      <c r="J155" s="93">
        <v>2</v>
      </c>
      <c r="K155" s="93">
        <v>1</v>
      </c>
      <c r="L155" s="93">
        <v>51</v>
      </c>
      <c r="M155" s="93" t="s">
        <v>485</v>
      </c>
      <c r="N155" s="93">
        <v>67118080</v>
      </c>
    </row>
    <row r="156" spans="1:14" x14ac:dyDescent="0.45">
      <c r="A156" s="93">
        <f ca="1"/>
        <v>16384</v>
      </c>
      <c r="B156" t="s">
        <v>30</v>
      </c>
      <c r="C156" s="93">
        <v>1024</v>
      </c>
      <c r="D156">
        <v>8</v>
      </c>
      <c r="E156">
        <v>8.7372791657077009</v>
      </c>
      <c r="F156">
        <v>8.6674430658427859</v>
      </c>
      <c r="G156">
        <v>50.206020765643736</v>
      </c>
      <c r="H156">
        <v>0.14027104885396702</v>
      </c>
      <c r="I156" s="93">
        <v>1</v>
      </c>
      <c r="J156" s="93">
        <v>1</v>
      </c>
      <c r="K156" s="93">
        <v>1</v>
      </c>
      <c r="L156" s="93">
        <v>36</v>
      </c>
      <c r="M156" s="93" t="s">
        <v>486</v>
      </c>
      <c r="N156" s="93">
        <v>134226944</v>
      </c>
    </row>
    <row r="157" spans="1:14" x14ac:dyDescent="0.45">
      <c r="I157" s="93"/>
      <c r="J157" s="93"/>
      <c r="K157" s="93"/>
      <c r="L157" s="93"/>
    </row>
    <row r="158" spans="1:14" x14ac:dyDescent="0.45">
      <c r="I158" s="93"/>
      <c r="J158" s="93"/>
      <c r="K158" s="93"/>
      <c r="L158" s="93"/>
      <c r="N158">
        <f ca="1">N156/1000000/E156</f>
        <v>15.362556403922332</v>
      </c>
    </row>
    <row r="159" spans="1:14" x14ac:dyDescent="0.45">
      <c r="I159" s="93"/>
      <c r="J159" s="93"/>
      <c r="K159" s="93"/>
      <c r="L159" s="93"/>
      <c r="N159" s="93">
        <f ca="1">C156*D156/E156</f>
        <v>937.59165120329146</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535</v>
      </c>
    </row>
    <row r="167" spans="1:14" ht="57" x14ac:dyDescent="0.45">
      <c r="I167" s="93"/>
      <c r="J167" s="93"/>
      <c r="K167" s="93"/>
      <c r="L167" s="93"/>
      <c r="M167" s="65" t="s">
        <v>541</v>
      </c>
    </row>
    <row r="168" spans="1:14" ht="42.75" x14ac:dyDescent="0.45">
      <c r="A168" s="12" t="s">
        <v>10</v>
      </c>
      <c r="B168" s="12" t="s">
        <v>11</v>
      </c>
      <c r="C168" s="12" t="s">
        <v>12</v>
      </c>
      <c r="D168" s="12" t="s">
        <v>13</v>
      </c>
      <c r="E168" s="13" t="s">
        <v>957</v>
      </c>
      <c r="F168" s="13" t="s">
        <v>372</v>
      </c>
      <c r="G168" s="13" t="s">
        <v>373</v>
      </c>
      <c r="H168" s="13" t="s">
        <v>374</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2.5177629597395279E-2</v>
      </c>
      <c r="F169">
        <v>2.5231595928723708E-2</v>
      </c>
      <c r="G169">
        <v>4.2417805608218548E-2</v>
      </c>
      <c r="H169">
        <v>2.2623220064562953E-3</v>
      </c>
      <c r="I169" s="93">
        <v>199</v>
      </c>
      <c r="J169" s="93">
        <v>199</v>
      </c>
      <c r="K169" s="93">
        <v>118</v>
      </c>
      <c r="L169" s="93">
        <v>2204</v>
      </c>
      <c r="M169" s="62" t="s">
        <v>487</v>
      </c>
      <c r="N169" s="93">
        <v>66560</v>
      </c>
    </row>
    <row r="170" spans="1:14" x14ac:dyDescent="0.45">
      <c r="A170" s="93">
        <v>4</v>
      </c>
      <c r="B170" t="s">
        <v>32</v>
      </c>
      <c r="C170" s="93">
        <v>1024</v>
      </c>
      <c r="D170">
        <v>8</v>
      </c>
      <c r="E170">
        <v>2.8862353133552534E-2</v>
      </c>
      <c r="F170">
        <v>2.5581493838786488E-2</v>
      </c>
      <c r="G170">
        <v>4.6786925591874785E-2</v>
      </c>
      <c r="H170">
        <v>2.1958197601474735E-3</v>
      </c>
      <c r="I170" s="93">
        <v>174</v>
      </c>
      <c r="J170" s="93">
        <v>196</v>
      </c>
      <c r="K170" s="93">
        <v>107</v>
      </c>
      <c r="L170" s="93">
        <v>2271</v>
      </c>
      <c r="M170" s="93" t="s">
        <v>488</v>
      </c>
      <c r="N170" s="93">
        <v>74752</v>
      </c>
    </row>
    <row r="171" spans="1:14" x14ac:dyDescent="0.45">
      <c r="A171" s="93">
        <v>6</v>
      </c>
      <c r="B171" t="s">
        <v>33</v>
      </c>
      <c r="C171" s="93">
        <v>1024</v>
      </c>
      <c r="D171">
        <v>8</v>
      </c>
      <c r="E171">
        <v>2.618465321201565E-2</v>
      </c>
      <c r="F171">
        <v>2.7082592805566744E-2</v>
      </c>
      <c r="G171">
        <v>4.6345277815660356E-2</v>
      </c>
      <c r="H171">
        <v>2.296812497261963E-3</v>
      </c>
      <c r="I171" s="93">
        <v>191</v>
      </c>
      <c r="J171" s="93">
        <v>185</v>
      </c>
      <c r="K171" s="93">
        <v>108</v>
      </c>
      <c r="L171" s="93">
        <v>2171</v>
      </c>
      <c r="M171" s="93" t="s">
        <v>489</v>
      </c>
      <c r="N171" s="93">
        <v>91136</v>
      </c>
    </row>
    <row r="172" spans="1:14" x14ac:dyDescent="0.45">
      <c r="A172" s="93">
        <v>10</v>
      </c>
      <c r="B172" t="s">
        <v>34</v>
      </c>
      <c r="C172" s="93">
        <v>1024</v>
      </c>
      <c r="D172">
        <v>8</v>
      </c>
      <c r="E172">
        <v>2.9063171591652056E-2</v>
      </c>
      <c r="F172">
        <v>2.7610834460345627E-2</v>
      </c>
      <c r="G172">
        <v>5.0137651778464201E-2</v>
      </c>
      <c r="H172">
        <v>1.6956832107531152E-3</v>
      </c>
      <c r="I172" s="93">
        <v>172</v>
      </c>
      <c r="J172" s="93">
        <v>182</v>
      </c>
      <c r="K172" s="93">
        <v>100</v>
      </c>
      <c r="L172" s="93">
        <v>2937</v>
      </c>
      <c r="M172" s="93" t="s">
        <v>490</v>
      </c>
      <c r="N172" s="93">
        <v>123904</v>
      </c>
    </row>
    <row r="173" spans="1:14" x14ac:dyDescent="0.45">
      <c r="A173" s="93">
        <v>18</v>
      </c>
      <c r="B173" t="s">
        <v>35</v>
      </c>
      <c r="C173" s="93">
        <v>1024</v>
      </c>
      <c r="D173">
        <v>8</v>
      </c>
      <c r="E173">
        <v>3.4994932911381275E-2</v>
      </c>
      <c r="F173">
        <v>5.7684145089304126E-2</v>
      </c>
      <c r="G173">
        <v>5.6865655552069655E-2</v>
      </c>
      <c r="H173">
        <v>1.8461742357684266E-3</v>
      </c>
      <c r="I173" s="93">
        <v>143</v>
      </c>
      <c r="J173" s="93">
        <v>87</v>
      </c>
      <c r="K173" s="93">
        <v>88</v>
      </c>
      <c r="L173" s="93">
        <v>2699</v>
      </c>
      <c r="M173" s="93" t="s">
        <v>491</v>
      </c>
      <c r="N173" s="93">
        <v>189440</v>
      </c>
    </row>
    <row r="174" spans="1:14" x14ac:dyDescent="0.45">
      <c r="A174" s="93">
        <v>34</v>
      </c>
      <c r="B174" t="s">
        <v>36</v>
      </c>
      <c r="C174" s="93">
        <v>1024</v>
      </c>
      <c r="D174">
        <v>8</v>
      </c>
      <c r="E174">
        <v>6.4496846548597178E-2</v>
      </c>
      <c r="F174">
        <v>4.1587071562819988E-2</v>
      </c>
      <c r="G174">
        <v>5.04861377777392E-2</v>
      </c>
      <c r="H174">
        <v>2.859474910660418E-3</v>
      </c>
      <c r="I174" s="93">
        <v>78</v>
      </c>
      <c r="J174" s="93">
        <v>121</v>
      </c>
      <c r="K174" s="93">
        <v>100</v>
      </c>
      <c r="L174" s="93">
        <v>1749</v>
      </c>
      <c r="M174" s="93" t="s">
        <v>492</v>
      </c>
      <c r="N174" s="93">
        <v>320512</v>
      </c>
    </row>
    <row r="175" spans="1:14" x14ac:dyDescent="0.45">
      <c r="A175" s="93">
        <v>66</v>
      </c>
      <c r="B175" t="s">
        <v>37</v>
      </c>
      <c r="C175" s="93">
        <v>1024</v>
      </c>
      <c r="D175">
        <v>8</v>
      </c>
      <c r="E175">
        <v>5.5679532443966402E-2</v>
      </c>
      <c r="F175">
        <v>5.7036969188519075E-2</v>
      </c>
      <c r="G175">
        <v>5.4250772230078827E-2</v>
      </c>
      <c r="H175">
        <v>3.0495004968250101E-3</v>
      </c>
      <c r="I175" s="93">
        <v>90</v>
      </c>
      <c r="J175" s="93">
        <v>88</v>
      </c>
      <c r="K175" s="93">
        <v>93</v>
      </c>
      <c r="L175" s="93">
        <v>1636</v>
      </c>
      <c r="M175" s="93" t="s">
        <v>493</v>
      </c>
      <c r="N175" s="93">
        <v>582656</v>
      </c>
    </row>
    <row r="176" spans="1:14" x14ac:dyDescent="0.45">
      <c r="A176" s="93">
        <v>130</v>
      </c>
      <c r="B176" t="s">
        <v>38</v>
      </c>
      <c r="C176" s="93">
        <v>1024</v>
      </c>
      <c r="D176">
        <v>8</v>
      </c>
      <c r="E176">
        <v>8.5131489507868432E-2</v>
      </c>
      <c r="F176">
        <v>8.607973018451065E-2</v>
      </c>
      <c r="G176">
        <v>6.295845702680293E-2</v>
      </c>
      <c r="H176">
        <v>3.264473949058573E-3</v>
      </c>
      <c r="I176" s="93">
        <v>59</v>
      </c>
      <c r="J176" s="93">
        <v>59</v>
      </c>
      <c r="K176" s="93">
        <v>80</v>
      </c>
      <c r="L176" s="93">
        <v>1556</v>
      </c>
      <c r="M176" s="93" t="s">
        <v>494</v>
      </c>
      <c r="N176" s="93">
        <v>1106944</v>
      </c>
    </row>
    <row r="177" spans="1:14" x14ac:dyDescent="0.45">
      <c r="A177" s="93">
        <v>258</v>
      </c>
      <c r="B177" t="s">
        <v>39</v>
      </c>
      <c r="C177" s="93">
        <v>1024</v>
      </c>
      <c r="D177">
        <v>8</v>
      </c>
      <c r="E177">
        <v>0.15538661426266556</v>
      </c>
      <c r="F177">
        <v>0.14524172006165542</v>
      </c>
      <c r="G177">
        <v>7.5416810551191149E-2</v>
      </c>
      <c r="H177">
        <v>5.5398289941636092E-3</v>
      </c>
      <c r="I177" s="93">
        <v>33</v>
      </c>
      <c r="J177" s="93">
        <v>35</v>
      </c>
      <c r="K177" s="93">
        <v>67</v>
      </c>
      <c r="L177" s="93">
        <v>902</v>
      </c>
      <c r="M177" s="93" t="s">
        <v>495</v>
      </c>
      <c r="N177" s="93">
        <v>2155520</v>
      </c>
    </row>
    <row r="178" spans="1:14" x14ac:dyDescent="0.45">
      <c r="A178" s="93">
        <v>514</v>
      </c>
      <c r="B178" t="s">
        <v>40</v>
      </c>
      <c r="C178" s="93">
        <v>1024</v>
      </c>
      <c r="D178">
        <v>8</v>
      </c>
      <c r="E178">
        <v>0.25936279577127197</v>
      </c>
      <c r="F178">
        <v>0.25722655077388978</v>
      </c>
      <c r="G178">
        <v>9.4918378984833324E-2</v>
      </c>
      <c r="H178">
        <v>1.0111608728733E-2</v>
      </c>
      <c r="I178" s="93">
        <v>20</v>
      </c>
      <c r="J178" s="93">
        <v>20</v>
      </c>
      <c r="K178" s="93">
        <v>53</v>
      </c>
      <c r="L178" s="93">
        <v>507</v>
      </c>
      <c r="M178" s="93" t="s">
        <v>496</v>
      </c>
      <c r="N178" s="93">
        <v>4252672</v>
      </c>
    </row>
    <row r="179" spans="1:14" x14ac:dyDescent="0.45">
      <c r="A179" s="93">
        <v>1026</v>
      </c>
      <c r="B179" t="s">
        <v>41</v>
      </c>
      <c r="C179" s="93">
        <v>1024</v>
      </c>
      <c r="D179">
        <v>8</v>
      </c>
      <c r="E179">
        <v>0.49119090215015437</v>
      </c>
      <c r="F179">
        <v>0.48536880215088374</v>
      </c>
      <c r="G179">
        <v>0.1986330465445442</v>
      </c>
      <c r="H179">
        <v>1.3884932905607857E-2</v>
      </c>
      <c r="I179" s="93">
        <v>11</v>
      </c>
      <c r="J179" s="93">
        <v>11</v>
      </c>
      <c r="K179" s="93">
        <v>26</v>
      </c>
      <c r="L179" s="93">
        <v>360</v>
      </c>
      <c r="M179" s="93" t="s">
        <v>497</v>
      </c>
      <c r="N179" s="93">
        <v>8446976</v>
      </c>
    </row>
    <row r="180" spans="1:14" x14ac:dyDescent="0.45">
      <c r="A180" s="93">
        <v>2050</v>
      </c>
      <c r="B180" t="s">
        <v>42</v>
      </c>
      <c r="C180" s="93">
        <v>1024</v>
      </c>
      <c r="D180">
        <v>8</v>
      </c>
      <c r="E180">
        <v>0.97208999910005522</v>
      </c>
      <c r="F180">
        <v>0.94924359909958989</v>
      </c>
      <c r="G180">
        <v>0.57941665465815873</v>
      </c>
      <c r="H180">
        <v>2.173674476034352E-2</v>
      </c>
      <c r="I180" s="93">
        <v>6</v>
      </c>
      <c r="J180" s="93">
        <v>6</v>
      </c>
      <c r="K180" s="93">
        <v>9</v>
      </c>
      <c r="L180" s="93">
        <v>230</v>
      </c>
      <c r="M180" s="93" t="s">
        <v>498</v>
      </c>
      <c r="N180" s="93">
        <v>16835584</v>
      </c>
    </row>
    <row r="181" spans="1:14" x14ac:dyDescent="0.45">
      <c r="A181" s="93">
        <v>4098</v>
      </c>
      <c r="B181" t="s">
        <v>43</v>
      </c>
      <c r="C181" s="93">
        <v>1024</v>
      </c>
      <c r="D181">
        <v>8</v>
      </c>
      <c r="E181">
        <v>2.0148139991184557</v>
      </c>
      <c r="F181">
        <v>1.8654757990509754</v>
      </c>
      <c r="G181">
        <v>2.3207992657716559</v>
      </c>
      <c r="H181">
        <v>4.6437710522673849E-2</v>
      </c>
      <c r="I181" s="93">
        <v>3</v>
      </c>
      <c r="J181" s="93">
        <v>3</v>
      </c>
      <c r="K181" s="93">
        <v>3</v>
      </c>
      <c r="L181" s="93">
        <v>108</v>
      </c>
      <c r="M181" s="93" t="s">
        <v>499</v>
      </c>
      <c r="N181" s="93">
        <v>33612800</v>
      </c>
    </row>
    <row r="182" spans="1:14" x14ac:dyDescent="0.45">
      <c r="A182" s="93">
        <v>8194</v>
      </c>
      <c r="B182" t="s">
        <v>44</v>
      </c>
      <c r="C182" s="93">
        <v>1024</v>
      </c>
      <c r="D182">
        <v>8</v>
      </c>
      <c r="E182">
        <v>4.2352066657591472</v>
      </c>
      <c r="F182">
        <v>3.8387738657735149</v>
      </c>
      <c r="G182">
        <v>9.6259524656312401</v>
      </c>
      <c r="H182">
        <v>9.0993264994623277E-2</v>
      </c>
      <c r="I182" s="93">
        <v>2</v>
      </c>
      <c r="J182" s="93">
        <v>2</v>
      </c>
      <c r="K182" s="93">
        <v>1</v>
      </c>
      <c r="L182" s="93">
        <v>56</v>
      </c>
      <c r="M182" s="93" t="s">
        <v>500</v>
      </c>
      <c r="N182" s="93">
        <v>67167232</v>
      </c>
    </row>
    <row r="183" spans="1:14" x14ac:dyDescent="0.45">
      <c r="A183" s="93">
        <v>16386</v>
      </c>
      <c r="B183" t="s">
        <v>45</v>
      </c>
      <c r="C183" s="93">
        <v>1024</v>
      </c>
      <c r="D183">
        <v>8</v>
      </c>
      <c r="E183">
        <v>9.3678896659372235</v>
      </c>
      <c r="F183">
        <v>8.2778288658561046</v>
      </c>
      <c r="G183">
        <v>51.397218865746801</v>
      </c>
      <c r="H183">
        <v>0.74888215572652561</v>
      </c>
      <c r="I183" s="93">
        <v>1</v>
      </c>
      <c r="J183" s="93">
        <v>1</v>
      </c>
      <c r="K183" s="93">
        <v>1</v>
      </c>
      <c r="L183" s="93">
        <v>9</v>
      </c>
      <c r="M183" s="93" t="s">
        <v>501</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317</v>
      </c>
    </row>
    <row r="2" spans="2:13" x14ac:dyDescent="0.45">
      <c r="K2" s="35" t="s">
        <v>287</v>
      </c>
      <c r="L2" s="14" t="s">
        <v>289</v>
      </c>
    </row>
    <row r="3" spans="2:13" x14ac:dyDescent="0.45">
      <c r="B3" s="14" t="s">
        <v>316</v>
      </c>
      <c r="K3" s="35" t="s">
        <v>290</v>
      </c>
      <c r="L3" s="14" t="s">
        <v>302</v>
      </c>
    </row>
    <row r="4" spans="2:13" x14ac:dyDescent="0.45">
      <c r="B4" s="48" t="s">
        <v>549</v>
      </c>
      <c r="F4" s="14"/>
      <c r="G4" s="14"/>
      <c r="H4" s="14"/>
      <c r="I4" s="14"/>
      <c r="K4" s="50" t="s">
        <v>288</v>
      </c>
      <c r="L4" s="14" t="s">
        <v>303</v>
      </c>
    </row>
    <row r="5" spans="2:13" x14ac:dyDescent="0.45">
      <c r="B5" s="49" t="s">
        <v>315</v>
      </c>
      <c r="F5" s="14"/>
      <c r="G5" s="14"/>
      <c r="H5" s="14"/>
      <c r="I5" s="14"/>
      <c r="K5" s="50" t="s">
        <v>301</v>
      </c>
      <c r="L5" s="14" t="s">
        <v>293</v>
      </c>
    </row>
    <row r="6" spans="2:13" x14ac:dyDescent="0.45">
      <c r="F6" s="14"/>
      <c r="G6" s="14"/>
      <c r="H6" s="14"/>
      <c r="I6" s="14"/>
      <c r="K6" s="50" t="s">
        <v>300</v>
      </c>
      <c r="L6" t="str">
        <f ca="1">L4&amp;"("&amp;L5&amp;")?"</f>
        <v>T[0-2][0-9]:[0-5][0-9]:[0-5][0-9](\.[0-9]+)?</v>
      </c>
    </row>
    <row r="7" spans="2:13" x14ac:dyDescent="0.45">
      <c r="K7" s="35" t="s">
        <v>313</v>
      </c>
      <c r="L7" s="14" t="s">
        <v>310</v>
      </c>
    </row>
    <row r="8" spans="2:13" x14ac:dyDescent="0.45">
      <c r="F8" s="14"/>
      <c r="G8" s="14"/>
      <c r="H8" s="14"/>
      <c r="I8" s="14"/>
      <c r="K8" s="50" t="s">
        <v>318</v>
      </c>
      <c r="L8" t="str">
        <f ca="1">L6&amp;"("&amp;L7&amp;")?"</f>
        <v>T[0-2][0-9]:[0-5][0-9]:[0-5][0-9](\.[0-9]+)?((Z|((\+|\-)[0-2][0-9]:[0-5][0-9])))?</v>
      </c>
    </row>
    <row r="9" spans="2:13" x14ac:dyDescent="0.45">
      <c r="B9" s="40"/>
      <c r="F9" s="47"/>
      <c r="G9" s="47"/>
      <c r="H9" s="47"/>
      <c r="I9" s="47"/>
      <c r="K9" s="50" t="s">
        <v>314</v>
      </c>
      <c r="L9" t="str">
        <f ca="1">L6&amp;L7</f>
        <v>T[0-2][0-9]:[0-5][0-9]:[0-5][0-9](\.[0-9]+)?(Z|((\+|\-)[0-2][0-9]:[0-5][0-9]))</v>
      </c>
    </row>
    <row r="10" spans="2:13" x14ac:dyDescent="0.45">
      <c r="F10" s="14"/>
      <c r="G10" s="14"/>
      <c r="H10" s="14"/>
      <c r="I10" s="14"/>
      <c r="K10" s="35" t="s">
        <v>291</v>
      </c>
      <c r="L10" t="s">
        <v>292</v>
      </c>
    </row>
    <row r="11" spans="2:13" x14ac:dyDescent="0.45">
      <c r="B11" t="s">
        <v>295</v>
      </c>
      <c r="F11" s="14"/>
      <c r="G11" s="14"/>
      <c r="H11" s="14"/>
      <c r="I11" s="14"/>
      <c r="K11" s="50" t="s">
        <v>319</v>
      </c>
      <c r="L11" s="53" t="str">
        <f ca="1">L2&amp;L3&amp;L10</f>
        <v>^[0-9][0-9][0-9][0-9]\-[[0-1][0-9]\-[0-3][0-9]$</v>
      </c>
    </row>
    <row r="12" spans="2:13" x14ac:dyDescent="0.45">
      <c r="B12" s="69" t="str" cm="1">
        <f t="array" aca="1" ref="B12" ca="1">TestFolder()&amp;"\test_good_ISO8601.csv"</f>
        <v>C:\Projects\VBA-CSV\testfiles\\test_good_ISO8601.csv</v>
      </c>
      <c r="K12" s="50" t="s">
        <v>320</v>
      </c>
      <c r="L12" s="53" t="str">
        <f ca="1">L2&amp;L3&amp;"("&amp;L6&amp;")?"&amp;L10</f>
        <v>^[0-9][0-9][0-9][0-9]\-[[0-1][0-9]\-[0-3][0-9](T[0-2][0-9]:[0-5][0-9]:[0-5][0-9](\.[0-9]+)?)?$</v>
      </c>
    </row>
    <row r="13" spans="2:13" x14ac:dyDescent="0.45">
      <c r="B13" t="s">
        <v>296</v>
      </c>
      <c r="K13" s="50" t="s">
        <v>321</v>
      </c>
      <c r="L13" s="53" t="str">
        <f ca="1">L2&amp;L3&amp;"("&amp;L9&amp;")?"&amp;L10</f>
        <v>^[0-9][0-9][0-9][0-9]\-[[0-1][0-9]\-[0-3][0-9](T[0-2][0-9]:[0-5][0-9]:[0-5][0-9](\.[0-9]+)?(Z|((\+|\-)[0-2][0-9]:[0-5][0-9])))?$</v>
      </c>
    </row>
    <row r="14" spans="2:13" x14ac:dyDescent="0.45">
      <c r="B14" s="69" t="str" cm="1">
        <f t="array" aca="1" ref="B14" ca="1">TestFolder()&amp;"\test_bad_ISO8601.csv"</f>
        <v>C:\Projects\VBA-CSV\testfiles\\test_bad_ISO8601.csv</v>
      </c>
      <c r="K14" s="50" t="s">
        <v>322</v>
      </c>
      <c r="L14" s="53" t="str">
        <f ca="1">L2&amp;L3&amp;"("&amp;L8&amp;")?"&amp;L10</f>
        <v>^[0-9][0-9][0-9][0-9]\-[[0-1][0-9]\-[0-3][0-9](T[0-2][0-9]:[0-5][0-9]:[0-5][0-9](\.[0-9]+)?((Z|((\+|\-)[0-2][0-9]:[0-5][0-9])))?)?$</v>
      </c>
    </row>
    <row r="15" spans="2:13" x14ac:dyDescent="0.45">
      <c r="E15" s="47"/>
    </row>
    <row r="16" spans="2:13" x14ac:dyDescent="0.45">
      <c r="B16" t="s">
        <v>297</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298</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552</v>
      </c>
    </row>
    <row r="2" spans="1:6" x14ac:dyDescent="0.45">
      <c r="B2" s="14"/>
    </row>
    <row r="3" spans="1:6" x14ac:dyDescent="0.45">
      <c r="A3" s="3" t="s">
        <v>633</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631</v>
      </c>
      <c r="B1" s="84"/>
      <c r="C1" s="84"/>
      <c r="D1" s="84"/>
      <c r="E1" s="84"/>
      <c r="F1" s="83" t="s">
        <v>632</v>
      </c>
      <c r="G1" s="84"/>
      <c r="H1" s="85" t="s">
        <v>635</v>
      </c>
      <c r="I1" s="84"/>
      <c r="J1" s="83" t="s">
        <v>633</v>
      </c>
      <c r="K1" s="84"/>
      <c r="L1" s="84"/>
      <c r="M1" s="78"/>
      <c r="N1" s="76"/>
      <c r="O1" s="76"/>
      <c r="P1" s="12"/>
    </row>
    <row r="2" spans="1:16" ht="28.5" x14ac:dyDescent="0.45">
      <c r="A2" s="78" t="s">
        <v>636</v>
      </c>
      <c r="B2" s="78" t="s">
        <v>640</v>
      </c>
      <c r="C2" s="82" t="s">
        <v>627</v>
      </c>
      <c r="D2" s="82" t="s">
        <v>629</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630</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642</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644</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643</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630</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631</v>
      </c>
      <c r="B1" s="84"/>
      <c r="C1" s="84"/>
      <c r="D1" s="84"/>
    </row>
    <row r="2" spans="1:4" x14ac:dyDescent="0.45">
      <c r="A2" s="78" t="s">
        <v>636</v>
      </c>
      <c r="B2" s="78" t="s">
        <v>640</v>
      </c>
      <c r="C2" s="82" t="s">
        <v>627</v>
      </c>
      <c r="D2" s="82" t="s">
        <v>629</v>
      </c>
    </row>
    <row r="3" spans="1:4" x14ac:dyDescent="0.45">
      <c r="A3" s="78" cm="1">
        <f t="array" aca="1" ref="A3:A7" ca="1">_xlfn.SEQUENCE(5)</f>
        <v>1</v>
      </c>
      <c r="B3" s="78" t="b" cm="1">
        <f t="array" aca="1" ref="B3:B7" ca="1">MOD(_xlfn.ANCHORARRAY(A3),2)=0</f>
        <v>0</v>
      </c>
      <c r="C3" s="82" cm="1">
        <f t="array" aca="1" ref="C3:C7" ca="1">TODAY()+_xlfn.ANCHORARRAY(A3)</f>
        <v>44502</v>
      </c>
      <c r="D3" s="81" t="s">
        <v>630</v>
      </c>
    </row>
    <row r="4" spans="1:4" x14ac:dyDescent="0.45">
      <c r="A4" s="78">
        <f ca="1"/>
        <v>2</v>
      </c>
      <c r="B4" s="78" t="b">
        <f ca="1"/>
        <v>1</v>
      </c>
      <c r="C4" s="82">
        <f ca="1"/>
        <v>44503</v>
      </c>
      <c r="D4" s="13" t="s">
        <v>642</v>
      </c>
    </row>
    <row r="5" spans="1:4" ht="28.5" x14ac:dyDescent="0.45">
      <c r="A5" s="78">
        <f ca="1"/>
        <v>3</v>
      </c>
      <c r="B5" s="78" t="b">
        <f ca="1"/>
        <v>0</v>
      </c>
      <c r="C5" s="82">
        <f ca="1"/>
        <v>44504</v>
      </c>
      <c r="D5" s="81" t="s">
        <v>644</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643</v>
      </c>
    </row>
    <row r="9" spans="1:4" x14ac:dyDescent="0.45">
      <c r="A9" s="87" t="s">
        <v>632</v>
      </c>
    </row>
    <row r="10" spans="1:4" x14ac:dyDescent="0.45">
      <c r="A10" t="str" cm="1">
        <f t="array" aca="1" ref="A10" ca="1">CSVWrite(A2:D7,"C:\Temp\Test.csv")</f>
        <v>C:\Temp\Test.csv</v>
      </c>
    </row>
    <row r="12" spans="1:4" x14ac:dyDescent="0.45">
      <c r="A12" s="88" t="s">
        <v>635</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633</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645</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779</v>
      </c>
    </row>
    <row r="3" spans="1:23" x14ac:dyDescent="0.45">
      <c r="B3" t="s">
        <v>763</v>
      </c>
    </row>
    <row r="4" spans="1:23" x14ac:dyDescent="0.45">
      <c r="B4" s="18" t="s">
        <v>762</v>
      </c>
    </row>
    <row r="6" spans="1:23" ht="16.5" x14ac:dyDescent="0.6">
      <c r="B6" s="96" t="s">
        <v>769</v>
      </c>
      <c r="C6" s="96" t="s">
        <v>770</v>
      </c>
      <c r="D6" s="98" t="s">
        <v>777</v>
      </c>
    </row>
    <row r="7" spans="1:23" ht="16.5" x14ac:dyDescent="0.6">
      <c r="B7" s="96" t="s">
        <v>745</v>
      </c>
      <c r="C7" s="96" t="s">
        <v>771</v>
      </c>
      <c r="D7" s="98">
        <f ca="1">_xlfn.UNICODE(B7)</f>
        <v>9251</v>
      </c>
    </row>
    <row r="8" spans="1:23" ht="16.5" x14ac:dyDescent="0.6">
      <c r="B8" s="96" t="s">
        <v>765</v>
      </c>
      <c r="C8" s="96" t="s">
        <v>772</v>
      </c>
      <c r="D8" s="98">
        <f t="shared" ref="D8:D14" ca="1" si="0">_xlfn.UNICODE(B8)</f>
        <v>9229</v>
      </c>
    </row>
    <row r="9" spans="1:23" ht="16.5" x14ac:dyDescent="0.6">
      <c r="B9" s="96" t="s">
        <v>764</v>
      </c>
      <c r="C9" s="96" t="s">
        <v>773</v>
      </c>
      <c r="D9" s="98">
        <f t="shared" ca="1" si="0"/>
        <v>9226</v>
      </c>
    </row>
    <row r="10" spans="1:23" ht="16.5" x14ac:dyDescent="0.6">
      <c r="B10" s="96" t="s">
        <v>721</v>
      </c>
      <c r="C10" s="97" t="s">
        <v>778</v>
      </c>
      <c r="D10" s="98"/>
    </row>
    <row r="11" spans="1:23" ht="16.5" x14ac:dyDescent="0.6">
      <c r="B11" s="96" t="s">
        <v>766</v>
      </c>
      <c r="C11" s="96" t="s">
        <v>774</v>
      </c>
      <c r="D11" s="98">
        <f t="shared" ca="1" si="0"/>
        <v>9166</v>
      </c>
    </row>
    <row r="12" spans="1:23" ht="16.5" x14ac:dyDescent="0.6">
      <c r="B12" s="96" t="s">
        <v>767</v>
      </c>
      <c r="C12" s="96" t="s">
        <v>775</v>
      </c>
      <c r="D12" s="98">
        <f t="shared" ca="1" si="0"/>
        <v>8631</v>
      </c>
    </row>
    <row r="13" spans="1:23" ht="16.5" x14ac:dyDescent="0.6">
      <c r="B13" s="103" t="s">
        <v>768</v>
      </c>
      <c r="C13" s="103" t="s">
        <v>776</v>
      </c>
      <c r="D13" s="104">
        <f t="shared" ca="1" si="0"/>
        <v>9711</v>
      </c>
    </row>
    <row r="14" spans="1:23" ht="16.5" x14ac:dyDescent="0.6">
      <c r="B14" s="96" t="s">
        <v>720</v>
      </c>
      <c r="C14" s="96" t="s">
        <v>786</v>
      </c>
      <c r="D14" s="98">
        <f t="shared" ca="1" si="0"/>
        <v>10134</v>
      </c>
    </row>
    <row r="15" spans="1:23" ht="16.5" x14ac:dyDescent="0.6">
      <c r="B15" s="96" t="s">
        <v>673</v>
      </c>
      <c r="C15" s="101" t="s">
        <v>787</v>
      </c>
      <c r="D15" s="98">
        <f ca="1">_xlfn.UNICODE(B15)</f>
        <v>9989</v>
      </c>
    </row>
    <row r="16" spans="1:23" ht="16.5" x14ac:dyDescent="0.6">
      <c r="B16" s="105" t="s">
        <v>679</v>
      </c>
      <c r="C16" s="96" t="s">
        <v>788</v>
      </c>
      <c r="D16" s="102">
        <f ca="1">_xlfn.UNICODE(B16)</f>
        <v>128165</v>
      </c>
      <c r="U16" t="s">
        <v>838</v>
      </c>
      <c r="W16" s="14"/>
    </row>
    <row r="17" spans="1:25" x14ac:dyDescent="0.45">
      <c r="E17" s="125" t="s">
        <v>854</v>
      </c>
      <c r="F17" s="125"/>
      <c r="G17" s="125"/>
      <c r="H17" s="125"/>
      <c r="I17" s="125"/>
      <c r="J17" s="125"/>
      <c r="K17" s="125"/>
      <c r="L17" s="125"/>
      <c r="M17" s="125"/>
      <c r="O17" s="124" t="s">
        <v>853</v>
      </c>
      <c r="P17" s="124"/>
      <c r="Q17" s="124"/>
    </row>
    <row r="18" spans="1:25" ht="16.5" x14ac:dyDescent="0.6">
      <c r="A18" s="98"/>
      <c r="B18" s="96" t="s">
        <v>761</v>
      </c>
      <c r="C18" s="96" t="s">
        <v>760</v>
      </c>
      <c r="D18" s="96" t="s">
        <v>759</v>
      </c>
      <c r="E18" s="96" t="s">
        <v>758</v>
      </c>
      <c r="F18" s="96" t="s">
        <v>757</v>
      </c>
      <c r="G18" s="96" t="s">
        <v>756</v>
      </c>
      <c r="H18" s="96" t="s">
        <v>755</v>
      </c>
      <c r="I18" s="96" t="s">
        <v>754</v>
      </c>
      <c r="J18" s="96" t="s">
        <v>753</v>
      </c>
      <c r="K18" s="96" t="s">
        <v>752</v>
      </c>
      <c r="L18" s="96" t="s">
        <v>751</v>
      </c>
      <c r="M18" s="96" t="s">
        <v>750</v>
      </c>
      <c r="N18" s="96"/>
      <c r="O18" s="96" t="s">
        <v>633</v>
      </c>
      <c r="P18" s="99" t="s">
        <v>782</v>
      </c>
      <c r="Q18" s="100" t="s">
        <v>783</v>
      </c>
      <c r="R18" s="97" t="s">
        <v>749</v>
      </c>
      <c r="S18" s="96" t="s">
        <v>52</v>
      </c>
    </row>
    <row r="19" spans="1:25" ht="16.5" x14ac:dyDescent="0.6">
      <c r="A19" s="98" cm="1">
        <f t="array" aca="1" ref="A19:A67" ca="1">_xlfn.SEQUENCE(49)</f>
        <v>1</v>
      </c>
      <c r="B19" s="96" t="s">
        <v>212</v>
      </c>
      <c r="C19" s="96" t="s">
        <v>675</v>
      </c>
      <c r="D19" s="96" t="s">
        <v>212</v>
      </c>
      <c r="E19" s="96" t="s">
        <v>673</v>
      </c>
      <c r="F19" s="96" t="s">
        <v>673</v>
      </c>
      <c r="G19" s="96" t="s">
        <v>673</v>
      </c>
      <c r="H19" s="96" t="s">
        <v>673</v>
      </c>
      <c r="I19" s="96" t="s">
        <v>673</v>
      </c>
      <c r="J19" s="96" t="s">
        <v>673</v>
      </c>
      <c r="K19" s="96" t="s">
        <v>673</v>
      </c>
      <c r="L19" s="96" t="s">
        <v>673</v>
      </c>
      <c r="M19" s="96" t="s">
        <v>673</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789</v>
      </c>
      <c r="Y19" s="95"/>
    </row>
    <row r="20" spans="1:25" ht="16.5" x14ac:dyDescent="0.6">
      <c r="A20" s="98">
        <f ca="1"/>
        <v>2</v>
      </c>
      <c r="B20" s="96" t="s">
        <v>748</v>
      </c>
      <c r="C20" s="96" t="s">
        <v>675</v>
      </c>
      <c r="D20" s="96" t="s">
        <v>714</v>
      </c>
      <c r="E20" s="96" t="s">
        <v>673</v>
      </c>
      <c r="F20" s="96" t="s">
        <v>673</v>
      </c>
      <c r="G20" s="96" t="s">
        <v>673</v>
      </c>
      <c r="H20" s="96" t="s">
        <v>673</v>
      </c>
      <c r="I20" s="96" t="s">
        <v>673</v>
      </c>
      <c r="J20" s="96" t="s">
        <v>673</v>
      </c>
      <c r="K20" s="96" t="s">
        <v>673</v>
      </c>
      <c r="L20" s="96" t="s">
        <v>673</v>
      </c>
      <c r="M20" s="96" t="s">
        <v>673</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790</v>
      </c>
      <c r="Y20" s="95"/>
    </row>
    <row r="21" spans="1:25" ht="16.5" x14ac:dyDescent="0.6">
      <c r="A21" s="98">
        <f ca="1"/>
        <v>3</v>
      </c>
      <c r="B21" s="96" t="s">
        <v>747</v>
      </c>
      <c r="C21" s="96" t="s">
        <v>675</v>
      </c>
      <c r="D21" s="96" t="s">
        <v>746</v>
      </c>
      <c r="E21" s="96" t="s">
        <v>673</v>
      </c>
      <c r="F21" s="96" t="s">
        <v>673</v>
      </c>
      <c r="G21" s="96" t="s">
        <v>673</v>
      </c>
      <c r="H21" s="96" t="s">
        <v>673</v>
      </c>
      <c r="I21" s="96" t="s">
        <v>673</v>
      </c>
      <c r="J21" s="96" t="s">
        <v>673</v>
      </c>
      <c r="K21" s="96" t="s">
        <v>673</v>
      </c>
      <c r="L21" s="96" t="s">
        <v>673</v>
      </c>
      <c r="M21" s="96" t="s">
        <v>673</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791</v>
      </c>
      <c r="Y21" s="95"/>
    </row>
    <row r="22" spans="1:25" ht="16.5" x14ac:dyDescent="0.6">
      <c r="A22" s="98">
        <f ca="1"/>
        <v>4</v>
      </c>
      <c r="B22" s="96" t="s">
        <v>745</v>
      </c>
      <c r="C22" s="96" t="s">
        <v>675</v>
      </c>
      <c r="D22" s="96" t="s">
        <v>745</v>
      </c>
      <c r="E22" s="96" t="s">
        <v>673</v>
      </c>
      <c r="F22" s="96" t="s">
        <v>673</v>
      </c>
      <c r="G22" s="96" t="s">
        <v>673</v>
      </c>
      <c r="H22" s="96" t="s">
        <v>673</v>
      </c>
      <c r="I22" s="96" t="s">
        <v>673</v>
      </c>
      <c r="J22" s="96" t="s">
        <v>673</v>
      </c>
      <c r="K22" s="96" t="s">
        <v>673</v>
      </c>
      <c r="L22" s="96" t="s">
        <v>673</v>
      </c>
      <c r="M22" s="96" t="s">
        <v>673</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792</v>
      </c>
      <c r="Y22" s="95"/>
    </row>
    <row r="23" spans="1:25" ht="16.5" x14ac:dyDescent="0.6">
      <c r="A23" s="98">
        <f ca="1"/>
        <v>5</v>
      </c>
      <c r="B23" s="96" t="s">
        <v>744</v>
      </c>
      <c r="C23" s="96" t="s">
        <v>675</v>
      </c>
      <c r="D23" s="96" t="s">
        <v>743</v>
      </c>
      <c r="E23" s="96" t="s">
        <v>673</v>
      </c>
      <c r="F23" s="96" t="s">
        <v>673</v>
      </c>
      <c r="G23" s="96" t="s">
        <v>673</v>
      </c>
      <c r="H23" s="96" t="s">
        <v>673</v>
      </c>
      <c r="I23" s="96" t="s">
        <v>673</v>
      </c>
      <c r="J23" s="96" t="s">
        <v>673</v>
      </c>
      <c r="K23" s="96" t="s">
        <v>673</v>
      </c>
      <c r="L23" s="96" t="s">
        <v>673</v>
      </c>
      <c r="M23" s="96" t="s">
        <v>673</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793</v>
      </c>
      <c r="Y23" s="95"/>
    </row>
    <row r="24" spans="1:25" ht="16.5" x14ac:dyDescent="0.6">
      <c r="A24" s="98">
        <f ca="1"/>
        <v>6</v>
      </c>
      <c r="B24" s="96" t="s">
        <v>742</v>
      </c>
      <c r="C24" s="96" t="s">
        <v>675</v>
      </c>
      <c r="D24" s="96" t="s">
        <v>741</v>
      </c>
      <c r="E24" s="96" t="s">
        <v>673</v>
      </c>
      <c r="F24" s="96" t="s">
        <v>673</v>
      </c>
      <c r="G24" s="96" t="s">
        <v>673</v>
      </c>
      <c r="H24" s="96" t="s">
        <v>673</v>
      </c>
      <c r="I24" s="96" t="s">
        <v>673</v>
      </c>
      <c r="J24" s="96" t="s">
        <v>673</v>
      </c>
      <c r="K24" s="96" t="s">
        <v>673</v>
      </c>
      <c r="L24" s="96" t="s">
        <v>673</v>
      </c>
      <c r="M24" s="96" t="s">
        <v>673</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794</v>
      </c>
      <c r="Y24" s="95"/>
    </row>
    <row r="25" spans="1:25" ht="16.5" x14ac:dyDescent="0.6">
      <c r="A25" s="98">
        <f ca="1"/>
        <v>7</v>
      </c>
      <c r="B25" s="96" t="s">
        <v>740</v>
      </c>
      <c r="C25" s="96" t="s">
        <v>675</v>
      </c>
      <c r="D25" s="96" t="s">
        <v>740</v>
      </c>
      <c r="E25" s="96" t="s">
        <v>673</v>
      </c>
      <c r="F25" s="96" t="s">
        <v>673</v>
      </c>
      <c r="G25" s="96" t="s">
        <v>673</v>
      </c>
      <c r="H25" s="96" t="s">
        <v>673</v>
      </c>
      <c r="I25" s="96" t="s">
        <v>673</v>
      </c>
      <c r="J25" s="96" t="s">
        <v>673</v>
      </c>
      <c r="K25" s="96" t="s">
        <v>673</v>
      </c>
      <c r="L25" s="96" t="s">
        <v>673</v>
      </c>
      <c r="M25" s="96" t="s">
        <v>673</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795</v>
      </c>
      <c r="Y25" s="95"/>
    </row>
    <row r="26" spans="1:25" ht="16.5" x14ac:dyDescent="0.6">
      <c r="A26" s="98">
        <f ca="1"/>
        <v>8</v>
      </c>
      <c r="B26" s="96" t="s">
        <v>739</v>
      </c>
      <c r="C26" s="96" t="s">
        <v>675</v>
      </c>
      <c r="D26" s="96" t="s">
        <v>738</v>
      </c>
      <c r="E26" s="96" t="s">
        <v>673</v>
      </c>
      <c r="F26" s="96" t="s">
        <v>673</v>
      </c>
      <c r="G26" s="96" t="s">
        <v>673</v>
      </c>
      <c r="H26" s="96" t="s">
        <v>673</v>
      </c>
      <c r="I26" s="96" t="s">
        <v>673</v>
      </c>
      <c r="J26" s="96" t="s">
        <v>673</v>
      </c>
      <c r="K26" s="96" t="s">
        <v>673</v>
      </c>
      <c r="L26" s="96" t="s">
        <v>673</v>
      </c>
      <c r="M26" s="96" t="s">
        <v>673</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796</v>
      </c>
      <c r="Y26" s="95"/>
    </row>
    <row r="27" spans="1:25" ht="16.5" x14ac:dyDescent="0.6">
      <c r="A27" s="98">
        <f ca="1"/>
        <v>9</v>
      </c>
      <c r="B27" s="96" t="s">
        <v>737</v>
      </c>
      <c r="C27" s="96" t="s">
        <v>675</v>
      </c>
      <c r="D27" s="96" t="s">
        <v>736</v>
      </c>
      <c r="E27" s="96" t="s">
        <v>673</v>
      </c>
      <c r="F27" s="96" t="s">
        <v>673</v>
      </c>
      <c r="G27" s="96" t="s">
        <v>673</v>
      </c>
      <c r="H27" s="96" t="s">
        <v>673</v>
      </c>
      <c r="I27" s="96" t="s">
        <v>673</v>
      </c>
      <c r="J27" s="96" t="s">
        <v>673</v>
      </c>
      <c r="K27" s="96" t="s">
        <v>673</v>
      </c>
      <c r="L27" s="96" t="s">
        <v>673</v>
      </c>
      <c r="M27" s="96" t="s">
        <v>673</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797</v>
      </c>
      <c r="Y27" s="95"/>
    </row>
    <row r="28" spans="1:25" ht="16.5" x14ac:dyDescent="0.6">
      <c r="A28" s="98">
        <f ca="1"/>
        <v>10</v>
      </c>
      <c r="B28" s="96" t="s">
        <v>735</v>
      </c>
      <c r="C28" s="96" t="s">
        <v>675</v>
      </c>
      <c r="D28" s="96" t="s">
        <v>734</v>
      </c>
      <c r="E28" s="96" t="s">
        <v>673</v>
      </c>
      <c r="F28" s="96" t="s">
        <v>673</v>
      </c>
      <c r="G28" s="96" t="s">
        <v>673</v>
      </c>
      <c r="H28" s="96" t="s">
        <v>673</v>
      </c>
      <c r="I28" s="96" t="s">
        <v>673</v>
      </c>
      <c r="J28" s="96" t="s">
        <v>679</v>
      </c>
      <c r="K28" s="96" t="s">
        <v>673</v>
      </c>
      <c r="L28" s="96" t="s">
        <v>673</v>
      </c>
      <c r="M28" s="96" t="s">
        <v>673</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784</v>
      </c>
      <c r="U28" t="s">
        <v>798</v>
      </c>
      <c r="Y28" s="95"/>
    </row>
    <row r="29" spans="1:25" ht="16.5" x14ac:dyDescent="0.6">
      <c r="A29" s="98">
        <f ca="1"/>
        <v>11</v>
      </c>
      <c r="B29" s="96" t="s">
        <v>733</v>
      </c>
      <c r="C29" s="96" t="s">
        <v>675</v>
      </c>
      <c r="D29" s="96" t="s">
        <v>732</v>
      </c>
      <c r="E29" s="96" t="s">
        <v>673</v>
      </c>
      <c r="F29" s="96" t="s">
        <v>673</v>
      </c>
      <c r="G29" s="96" t="s">
        <v>673</v>
      </c>
      <c r="H29" s="96" t="s">
        <v>673</v>
      </c>
      <c r="I29" s="96" t="s">
        <v>673</v>
      </c>
      <c r="J29" s="96" t="s">
        <v>673</v>
      </c>
      <c r="K29" s="96" t="s">
        <v>673</v>
      </c>
      <c r="L29" s="96" t="s">
        <v>673</v>
      </c>
      <c r="M29" s="96" t="s">
        <v>673</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799</v>
      </c>
      <c r="Y29" s="95"/>
    </row>
    <row r="30" spans="1:25" ht="16.5" x14ac:dyDescent="0.6">
      <c r="A30" s="98">
        <f ca="1"/>
        <v>12</v>
      </c>
      <c r="B30" s="96" t="s">
        <v>731</v>
      </c>
      <c r="C30" s="96" t="s">
        <v>675</v>
      </c>
      <c r="D30" s="96" t="s">
        <v>730</v>
      </c>
      <c r="E30" s="96" t="s">
        <v>673</v>
      </c>
      <c r="F30" s="96" t="s">
        <v>673</v>
      </c>
      <c r="G30" s="96" t="s">
        <v>673</v>
      </c>
      <c r="H30" s="96" t="s">
        <v>673</v>
      </c>
      <c r="I30" s="96" t="s">
        <v>673</v>
      </c>
      <c r="J30" s="96" t="s">
        <v>679</v>
      </c>
      <c r="K30" s="96" t="s">
        <v>673</v>
      </c>
      <c r="L30" s="96" t="s">
        <v>673</v>
      </c>
      <c r="M30" s="96" t="s">
        <v>673</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784</v>
      </c>
      <c r="U30" t="s">
        <v>800</v>
      </c>
      <c r="Y30" s="95"/>
    </row>
    <row r="31" spans="1:25" ht="16.5" x14ac:dyDescent="0.6">
      <c r="A31" s="98">
        <f ca="1"/>
        <v>13</v>
      </c>
      <c r="B31" s="96" t="s">
        <v>700</v>
      </c>
      <c r="C31" s="96" t="s">
        <v>675</v>
      </c>
      <c r="D31" s="96" t="s">
        <v>725</v>
      </c>
      <c r="E31" s="96" t="s">
        <v>673</v>
      </c>
      <c r="F31" s="96" t="s">
        <v>673</v>
      </c>
      <c r="G31" s="96" t="s">
        <v>673</v>
      </c>
      <c r="H31" s="96" t="s">
        <v>673</v>
      </c>
      <c r="I31" s="96" t="s">
        <v>673</v>
      </c>
      <c r="J31" s="96" t="s">
        <v>673</v>
      </c>
      <c r="K31" s="96" t="s">
        <v>673</v>
      </c>
      <c r="L31" s="96" t="s">
        <v>673</v>
      </c>
      <c r="M31" s="96" t="s">
        <v>673</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801</v>
      </c>
      <c r="Y31" s="95"/>
    </row>
    <row r="32" spans="1:25" ht="16.5" x14ac:dyDescent="0.6">
      <c r="A32" s="98">
        <f ca="1"/>
        <v>14</v>
      </c>
      <c r="B32" s="96" t="s">
        <v>729</v>
      </c>
      <c r="C32" s="96" t="s">
        <v>675</v>
      </c>
      <c r="D32" s="96" t="s">
        <v>212</v>
      </c>
      <c r="E32" s="96" t="s">
        <v>673</v>
      </c>
      <c r="F32" s="96" t="s">
        <v>673</v>
      </c>
      <c r="G32" s="96" t="s">
        <v>673</v>
      </c>
      <c r="H32" s="96" t="s">
        <v>673</v>
      </c>
      <c r="I32" s="96" t="s">
        <v>673</v>
      </c>
      <c r="J32" s="96" t="s">
        <v>673</v>
      </c>
      <c r="K32" s="96" t="s">
        <v>673</v>
      </c>
      <c r="L32" s="96" t="s">
        <v>673</v>
      </c>
      <c r="M32" s="96" t="s">
        <v>673</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802</v>
      </c>
      <c r="Y32" s="95"/>
    </row>
    <row r="33" spans="1:25" ht="16.5" x14ac:dyDescent="0.6">
      <c r="A33" s="98">
        <f ca="1"/>
        <v>15</v>
      </c>
      <c r="B33" s="96" t="s">
        <v>728</v>
      </c>
      <c r="C33" s="96" t="s">
        <v>675</v>
      </c>
      <c r="D33" s="96" t="s">
        <v>723</v>
      </c>
      <c r="E33" s="96" t="s">
        <v>673</v>
      </c>
      <c r="F33" s="96" t="s">
        <v>673</v>
      </c>
      <c r="G33" s="96" t="s">
        <v>673</v>
      </c>
      <c r="H33" s="96" t="s">
        <v>673</v>
      </c>
      <c r="I33" s="96" t="s">
        <v>673</v>
      </c>
      <c r="J33" s="96" t="s">
        <v>673</v>
      </c>
      <c r="K33" s="96" t="s">
        <v>673</v>
      </c>
      <c r="L33" s="96" t="s">
        <v>673</v>
      </c>
      <c r="M33" s="96" t="s">
        <v>673</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803</v>
      </c>
      <c r="Y33" s="95"/>
    </row>
    <row r="34" spans="1:25" ht="16.5" x14ac:dyDescent="0.6">
      <c r="A34" s="98">
        <f ca="1"/>
        <v>16</v>
      </c>
      <c r="B34" s="96" t="s">
        <v>728</v>
      </c>
      <c r="C34" s="96" t="s">
        <v>721</v>
      </c>
      <c r="D34" s="96" t="s">
        <v>212</v>
      </c>
      <c r="E34" s="96" t="s">
        <v>673</v>
      </c>
      <c r="F34" s="96" t="s">
        <v>673</v>
      </c>
      <c r="G34" s="96" t="s">
        <v>673</v>
      </c>
      <c r="H34" s="96" t="s">
        <v>673</v>
      </c>
      <c r="I34" s="96" t="s">
        <v>720</v>
      </c>
      <c r="J34" s="96" t="s">
        <v>720</v>
      </c>
      <c r="K34" s="96" t="s">
        <v>720</v>
      </c>
      <c r="L34" s="96" t="s">
        <v>673</v>
      </c>
      <c r="M34" s="96" t="s">
        <v>673</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804</v>
      </c>
      <c r="Y34" s="95"/>
    </row>
    <row r="35" spans="1:25" ht="16.5" x14ac:dyDescent="0.6">
      <c r="A35" s="98">
        <f ca="1"/>
        <v>17</v>
      </c>
      <c r="B35" s="96" t="s">
        <v>698</v>
      </c>
      <c r="C35" s="96" t="s">
        <v>675</v>
      </c>
      <c r="D35" s="96" t="s">
        <v>725</v>
      </c>
      <c r="E35" s="96" t="s">
        <v>673</v>
      </c>
      <c r="F35" s="96" t="s">
        <v>673</v>
      </c>
      <c r="G35" s="96" t="s">
        <v>673</v>
      </c>
      <c r="H35" s="96" t="s">
        <v>673</v>
      </c>
      <c r="I35" s="96" t="s">
        <v>673</v>
      </c>
      <c r="J35" s="100" t="s" cm="1">
        <v>698</v>
      </c>
      <c r="K35" s="96" t="s">
        <v>673</v>
      </c>
      <c r="L35" s="96" t="s">
        <v>673</v>
      </c>
      <c r="M35" s="100" t="s" cm="1">
        <v>698</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805</v>
      </c>
      <c r="Y35" s="95"/>
    </row>
    <row r="36" spans="1:25" ht="16.5" x14ac:dyDescent="0.6">
      <c r="A36" s="98">
        <f ca="1"/>
        <v>18</v>
      </c>
      <c r="B36" s="96" t="s">
        <v>727</v>
      </c>
      <c r="C36" s="96" t="s">
        <v>675</v>
      </c>
      <c r="D36" s="96" t="s">
        <v>212</v>
      </c>
      <c r="E36" s="96" t="s">
        <v>673</v>
      </c>
      <c r="F36" s="96" t="s">
        <v>673</v>
      </c>
      <c r="G36" s="96" t="s">
        <v>673</v>
      </c>
      <c r="H36" s="96" t="s">
        <v>673</v>
      </c>
      <c r="I36" s="96" t="s">
        <v>673</v>
      </c>
      <c r="J36" s="96" t="s">
        <v>673</v>
      </c>
      <c r="K36" s="96" t="s">
        <v>673</v>
      </c>
      <c r="L36" s="96" t="s">
        <v>673</v>
      </c>
      <c r="M36" s="100" t="s" cm="1">
        <v>727</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806</v>
      </c>
      <c r="Y36" s="95"/>
    </row>
    <row r="37" spans="1:25" ht="16.5" x14ac:dyDescent="0.6">
      <c r="A37" s="98">
        <f ca="1"/>
        <v>19</v>
      </c>
      <c r="B37" s="96" t="s">
        <v>726</v>
      </c>
      <c r="C37" s="96" t="s">
        <v>675</v>
      </c>
      <c r="D37" s="96" t="s">
        <v>723</v>
      </c>
      <c r="E37" s="96" t="s">
        <v>673</v>
      </c>
      <c r="F37" s="96" t="s">
        <v>673</v>
      </c>
      <c r="G37" s="96" t="s">
        <v>673</v>
      </c>
      <c r="H37" s="96" t="s">
        <v>673</v>
      </c>
      <c r="I37" s="96" t="s">
        <v>673</v>
      </c>
      <c r="J37" s="100" t="s" cm="1">
        <v>726</v>
      </c>
      <c r="K37" s="96" t="s">
        <v>673</v>
      </c>
      <c r="L37" s="96" t="s">
        <v>673</v>
      </c>
      <c r="M37" s="100" t="s" cm="1">
        <v>726</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807</v>
      </c>
      <c r="Y37" s="95"/>
    </row>
    <row r="38" spans="1:25" ht="16.5" x14ac:dyDescent="0.6">
      <c r="A38" s="98">
        <f ca="1"/>
        <v>20</v>
      </c>
      <c r="B38" s="96" t="s">
        <v>726</v>
      </c>
      <c r="C38" s="96" t="s">
        <v>721</v>
      </c>
      <c r="D38" s="96" t="s">
        <v>212</v>
      </c>
      <c r="E38" s="96" t="s">
        <v>673</v>
      </c>
      <c r="F38" s="96" t="s">
        <v>673</v>
      </c>
      <c r="G38" s="96" t="s">
        <v>673</v>
      </c>
      <c r="H38" s="96" t="s">
        <v>673</v>
      </c>
      <c r="I38" s="96" t="s">
        <v>720</v>
      </c>
      <c r="J38" s="96" t="s">
        <v>720</v>
      </c>
      <c r="K38" s="96" t="s">
        <v>720</v>
      </c>
      <c r="L38" s="96" t="s">
        <v>673</v>
      </c>
      <c r="M38" s="100" t="s" cm="1">
        <v>726</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808</v>
      </c>
      <c r="Y38" s="95"/>
    </row>
    <row r="39" spans="1:25" ht="16.5" x14ac:dyDescent="0.6">
      <c r="A39" s="98">
        <f ca="1"/>
        <v>21</v>
      </c>
      <c r="B39" s="96" t="s">
        <v>696</v>
      </c>
      <c r="C39" s="96" t="s">
        <v>675</v>
      </c>
      <c r="D39" s="96" t="s">
        <v>725</v>
      </c>
      <c r="E39" s="96" t="s">
        <v>673</v>
      </c>
      <c r="F39" s="96" t="s">
        <v>673</v>
      </c>
      <c r="G39" s="96" t="s">
        <v>673</v>
      </c>
      <c r="H39" s="96" t="s">
        <v>673</v>
      </c>
      <c r="I39" s="96" t="s">
        <v>673</v>
      </c>
      <c r="J39" s="96" t="s">
        <v>673</v>
      </c>
      <c r="K39" s="96" t="s">
        <v>673</v>
      </c>
      <c r="L39" s="96" t="s">
        <v>673</v>
      </c>
      <c r="M39" s="100" t="s" cm="1">
        <v>851</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809</v>
      </c>
      <c r="Y39" s="95"/>
    </row>
    <row r="40" spans="1:25" ht="16.5" x14ac:dyDescent="0.6">
      <c r="A40" s="98">
        <f ca="1"/>
        <v>22</v>
      </c>
      <c r="B40" s="96" t="s">
        <v>724</v>
      </c>
      <c r="C40" s="96" t="s">
        <v>675</v>
      </c>
      <c r="D40" s="96" t="s">
        <v>212</v>
      </c>
      <c r="E40" s="96" t="s">
        <v>673</v>
      </c>
      <c r="F40" s="96" t="s">
        <v>673</v>
      </c>
      <c r="G40" s="96" t="s">
        <v>673</v>
      </c>
      <c r="H40" s="96" t="s">
        <v>673</v>
      </c>
      <c r="I40" s="96" t="s">
        <v>673</v>
      </c>
      <c r="J40" s="96" t="s">
        <v>673</v>
      </c>
      <c r="K40" s="96" t="s">
        <v>673</v>
      </c>
      <c r="L40" s="96" t="s">
        <v>673</v>
      </c>
      <c r="M40" s="100" t="s" cm="1">
        <v>727</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810</v>
      </c>
      <c r="Y40" s="95"/>
    </row>
    <row r="41" spans="1:25" ht="16.5" x14ac:dyDescent="0.6">
      <c r="A41" s="98">
        <f ca="1"/>
        <v>23</v>
      </c>
      <c r="B41" s="96" t="s">
        <v>722</v>
      </c>
      <c r="C41" s="96" t="s">
        <v>675</v>
      </c>
      <c r="D41" s="96" t="s">
        <v>723</v>
      </c>
      <c r="E41" s="96" t="s">
        <v>673</v>
      </c>
      <c r="F41" s="96" t="s">
        <v>673</v>
      </c>
      <c r="G41" s="96" t="s">
        <v>673</v>
      </c>
      <c r="H41" s="96" t="s">
        <v>673</v>
      </c>
      <c r="I41" s="96" t="s">
        <v>673</v>
      </c>
      <c r="J41" s="96" t="s">
        <v>673</v>
      </c>
      <c r="K41" s="96" t="s">
        <v>673</v>
      </c>
      <c r="L41" s="96" t="s">
        <v>673</v>
      </c>
      <c r="M41" s="100" t="s" cm="1">
        <v>852</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811</v>
      </c>
      <c r="Y41" s="95"/>
    </row>
    <row r="42" spans="1:25" ht="16.5" x14ac:dyDescent="0.6">
      <c r="A42" s="98">
        <f ca="1"/>
        <v>24</v>
      </c>
      <c r="B42" s="96" t="s">
        <v>722</v>
      </c>
      <c r="C42" s="96" t="s">
        <v>721</v>
      </c>
      <c r="D42" s="96" t="s">
        <v>212</v>
      </c>
      <c r="E42" s="96" t="s">
        <v>673</v>
      </c>
      <c r="F42" s="96" t="s">
        <v>673</v>
      </c>
      <c r="G42" s="96" t="s">
        <v>673</v>
      </c>
      <c r="H42" s="96" t="s">
        <v>673</v>
      </c>
      <c r="I42" s="96" t="s">
        <v>720</v>
      </c>
      <c r="J42" s="96" t="s">
        <v>720</v>
      </c>
      <c r="K42" s="96" t="s">
        <v>720</v>
      </c>
      <c r="L42" s="96" t="s">
        <v>673</v>
      </c>
      <c r="M42" s="100" t="s" cm="1">
        <v>852</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812</v>
      </c>
      <c r="Y42" s="95"/>
    </row>
    <row r="43" spans="1:25" ht="16.5" x14ac:dyDescent="0.6">
      <c r="A43" s="98">
        <f ca="1"/>
        <v>25</v>
      </c>
      <c r="B43" s="96" t="s">
        <v>719</v>
      </c>
      <c r="C43" s="96" t="s">
        <v>675</v>
      </c>
      <c r="D43" s="96" t="s">
        <v>718</v>
      </c>
      <c r="E43" s="96" t="s">
        <v>673</v>
      </c>
      <c r="F43" s="96" t="s">
        <v>673</v>
      </c>
      <c r="G43" s="96" t="s">
        <v>673</v>
      </c>
      <c r="H43" s="96" t="s">
        <v>673</v>
      </c>
      <c r="I43" s="96" t="s">
        <v>673</v>
      </c>
      <c r="J43" s="96" t="s">
        <v>673</v>
      </c>
      <c r="K43" s="96" t="s">
        <v>673</v>
      </c>
      <c r="L43" s="96" t="s">
        <v>673</v>
      </c>
      <c r="M43" s="96" t="s">
        <v>673</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813</v>
      </c>
      <c r="Y43" s="95"/>
    </row>
    <row r="44" spans="1:25" ht="16.5" x14ac:dyDescent="0.6">
      <c r="A44" s="98">
        <f ca="1"/>
        <v>26</v>
      </c>
      <c r="B44" s="96" t="s">
        <v>717</v>
      </c>
      <c r="C44" s="96" t="s">
        <v>675</v>
      </c>
      <c r="D44" s="96" t="s">
        <v>212</v>
      </c>
      <c r="E44" s="96" t="s">
        <v>673</v>
      </c>
      <c r="F44" s="96" t="s">
        <v>673</v>
      </c>
      <c r="G44" s="96" t="s">
        <v>673</v>
      </c>
      <c r="H44" s="96" t="s">
        <v>673</v>
      </c>
      <c r="I44" s="96" t="s">
        <v>673</v>
      </c>
      <c r="J44" s="96" t="s">
        <v>673</v>
      </c>
      <c r="K44" s="96" t="s">
        <v>673</v>
      </c>
      <c r="L44" s="96" t="s">
        <v>673</v>
      </c>
      <c r="M44" s="96" t="s">
        <v>673</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814</v>
      </c>
      <c r="Y44" s="95"/>
    </row>
    <row r="45" spans="1:25" ht="16.5" x14ac:dyDescent="0.6">
      <c r="A45" s="98">
        <f ca="1"/>
        <v>27</v>
      </c>
      <c r="B45" s="96" t="s">
        <v>716</v>
      </c>
      <c r="C45" s="96" t="s">
        <v>675</v>
      </c>
      <c r="D45" s="96" t="s">
        <v>714</v>
      </c>
      <c r="E45" s="96" t="s">
        <v>673</v>
      </c>
      <c r="F45" s="96" t="s">
        <v>673</v>
      </c>
      <c r="G45" s="96" t="s">
        <v>673</v>
      </c>
      <c r="H45" s="96" t="s">
        <v>673</v>
      </c>
      <c r="I45" s="96" t="s">
        <v>673</v>
      </c>
      <c r="J45" s="96" t="s">
        <v>673</v>
      </c>
      <c r="K45" s="96" t="s">
        <v>673</v>
      </c>
      <c r="L45" s="96" t="s">
        <v>673</v>
      </c>
      <c r="M45" s="96" t="s">
        <v>673</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815</v>
      </c>
      <c r="Y45" s="95"/>
    </row>
    <row r="46" spans="1:25" ht="16.5" x14ac:dyDescent="0.6">
      <c r="A46" s="98">
        <f ca="1"/>
        <v>28</v>
      </c>
      <c r="B46" s="96" t="s">
        <v>715</v>
      </c>
      <c r="C46" s="96" t="s">
        <v>675</v>
      </c>
      <c r="D46" s="96" t="s">
        <v>714</v>
      </c>
      <c r="E46" s="96" t="s">
        <v>673</v>
      </c>
      <c r="F46" s="96" t="s">
        <v>673</v>
      </c>
      <c r="G46" s="96" t="s">
        <v>673</v>
      </c>
      <c r="H46" s="96" t="s">
        <v>673</v>
      </c>
      <c r="I46" s="96" t="s">
        <v>673</v>
      </c>
      <c r="J46" s="96" t="s">
        <v>673</v>
      </c>
      <c r="K46" s="96" t="s">
        <v>673</v>
      </c>
      <c r="L46" s="96" t="s">
        <v>673</v>
      </c>
      <c r="M46" s="96" t="s">
        <v>673</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816</v>
      </c>
      <c r="Y46" s="95"/>
    </row>
    <row r="47" spans="1:25" ht="16.5" x14ac:dyDescent="0.6">
      <c r="A47" s="98">
        <f ca="1"/>
        <v>29</v>
      </c>
      <c r="B47" s="96" t="s">
        <v>713</v>
      </c>
      <c r="C47" s="96" t="s">
        <v>675</v>
      </c>
      <c r="D47" s="96" t="s">
        <v>712</v>
      </c>
      <c r="E47" s="96" t="s">
        <v>679</v>
      </c>
      <c r="F47" s="96" t="s">
        <v>673</v>
      </c>
      <c r="G47" s="96" t="s">
        <v>679</v>
      </c>
      <c r="H47" s="96" t="s">
        <v>673</v>
      </c>
      <c r="I47" s="96" t="s">
        <v>679</v>
      </c>
      <c r="J47" s="96" t="s">
        <v>679</v>
      </c>
      <c r="K47" s="96" t="s">
        <v>673</v>
      </c>
      <c r="L47" s="96" t="s">
        <v>679</v>
      </c>
      <c r="M47" s="96" t="s">
        <v>673</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781</v>
      </c>
      <c r="U47" t="s">
        <v>817</v>
      </c>
      <c r="Y47" s="95"/>
    </row>
    <row r="48" spans="1:25" ht="16.5" x14ac:dyDescent="0.6">
      <c r="A48" s="98">
        <f ca="1"/>
        <v>30</v>
      </c>
      <c r="B48" s="96" t="s">
        <v>711</v>
      </c>
      <c r="C48" s="96" t="s">
        <v>675</v>
      </c>
      <c r="D48" s="96" t="s">
        <v>710</v>
      </c>
      <c r="E48" s="96" t="s">
        <v>673</v>
      </c>
      <c r="F48" s="96" t="s">
        <v>673</v>
      </c>
      <c r="G48" s="96" t="s">
        <v>673</v>
      </c>
      <c r="H48" s="96" t="s">
        <v>673</v>
      </c>
      <c r="I48" s="96" t="s">
        <v>679</v>
      </c>
      <c r="J48" s="96" t="s">
        <v>673</v>
      </c>
      <c r="K48" s="96" t="s">
        <v>673</v>
      </c>
      <c r="L48" s="96" t="s">
        <v>679</v>
      </c>
      <c r="M48" s="96" t="s">
        <v>673</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818</v>
      </c>
      <c r="Y48" s="95"/>
    </row>
    <row r="49" spans="1:25" ht="16.5" x14ac:dyDescent="0.6">
      <c r="A49" s="98">
        <f ca="1"/>
        <v>31</v>
      </c>
      <c r="B49" s="96" t="s">
        <v>709</v>
      </c>
      <c r="C49" s="96" t="s">
        <v>675</v>
      </c>
      <c r="D49" s="96" t="s">
        <v>708</v>
      </c>
      <c r="E49" s="96" t="s">
        <v>679</v>
      </c>
      <c r="F49" s="96" t="s">
        <v>673</v>
      </c>
      <c r="G49" s="96" t="s">
        <v>679</v>
      </c>
      <c r="H49" s="96" t="s">
        <v>673</v>
      </c>
      <c r="I49" s="96" t="s">
        <v>679</v>
      </c>
      <c r="J49" s="96" t="s">
        <v>679</v>
      </c>
      <c r="K49" s="96" t="s">
        <v>673</v>
      </c>
      <c r="L49" s="96" t="s">
        <v>679</v>
      </c>
      <c r="M49" s="96" t="s">
        <v>673</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781</v>
      </c>
      <c r="U49" t="s">
        <v>819</v>
      </c>
      <c r="Y49" s="95"/>
    </row>
    <row r="50" spans="1:25" ht="16.5" x14ac:dyDescent="0.6">
      <c r="A50" s="98">
        <f ca="1"/>
        <v>32</v>
      </c>
      <c r="B50" s="96" t="s">
        <v>707</v>
      </c>
      <c r="C50" s="96" t="s">
        <v>675</v>
      </c>
      <c r="D50" s="96" t="s">
        <v>706</v>
      </c>
      <c r="E50" s="96" t="s">
        <v>673</v>
      </c>
      <c r="F50" s="96" t="s">
        <v>673</v>
      </c>
      <c r="G50" s="96" t="s">
        <v>673</v>
      </c>
      <c r="H50" s="96" t="s">
        <v>673</v>
      </c>
      <c r="I50" s="96" t="s">
        <v>673</v>
      </c>
      <c r="J50" s="96" t="s">
        <v>673</v>
      </c>
      <c r="K50" s="96" t="s">
        <v>673</v>
      </c>
      <c r="L50" s="96" t="s">
        <v>673</v>
      </c>
      <c r="M50" s="96" t="s">
        <v>673</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820</v>
      </c>
    </row>
    <row r="51" spans="1:25" ht="16.5" x14ac:dyDescent="0.6">
      <c r="A51" s="98">
        <f ca="1"/>
        <v>33</v>
      </c>
      <c r="B51" s="96" t="s">
        <v>705</v>
      </c>
      <c r="C51" s="96" t="s">
        <v>675</v>
      </c>
      <c r="D51" s="96" t="s">
        <v>704</v>
      </c>
      <c r="E51" s="96" t="s">
        <v>673</v>
      </c>
      <c r="F51" s="96" t="s">
        <v>673</v>
      </c>
      <c r="G51" s="96" t="s">
        <v>673</v>
      </c>
      <c r="H51" s="96" t="s">
        <v>673</v>
      </c>
      <c r="I51" s="96" t="s">
        <v>673</v>
      </c>
      <c r="J51" s="96" t="s">
        <v>673</v>
      </c>
      <c r="K51" s="96" t="s">
        <v>673</v>
      </c>
      <c r="L51" s="96" t="s">
        <v>673</v>
      </c>
      <c r="M51" s="96" t="s">
        <v>673</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821</v>
      </c>
    </row>
    <row r="52" spans="1:25" ht="16.5" x14ac:dyDescent="0.6">
      <c r="A52" s="98">
        <f ca="1"/>
        <v>34</v>
      </c>
      <c r="B52" s="96" t="s">
        <v>703</v>
      </c>
      <c r="C52" s="96" t="s">
        <v>675</v>
      </c>
      <c r="D52" s="96" t="s">
        <v>702</v>
      </c>
      <c r="E52" s="96" t="s">
        <v>673</v>
      </c>
      <c r="F52" s="96" t="s">
        <v>673</v>
      </c>
      <c r="G52" s="96" t="s">
        <v>673</v>
      </c>
      <c r="H52" s="96" t="s">
        <v>673</v>
      </c>
      <c r="I52" s="96" t="s">
        <v>673</v>
      </c>
      <c r="J52" s="96" t="s">
        <v>673</v>
      </c>
      <c r="K52" s="96" t="s">
        <v>673</v>
      </c>
      <c r="L52" s="96" t="s">
        <v>673</v>
      </c>
      <c r="M52" s="96" t="s">
        <v>673</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822</v>
      </c>
    </row>
    <row r="53" spans="1:25" ht="16.5" x14ac:dyDescent="0.6">
      <c r="A53" s="98">
        <f ca="1"/>
        <v>35</v>
      </c>
      <c r="B53" s="96" t="s">
        <v>701</v>
      </c>
      <c r="C53" s="96" t="s">
        <v>675</v>
      </c>
      <c r="D53" s="96" t="s">
        <v>700</v>
      </c>
      <c r="E53" s="96" t="s">
        <v>673</v>
      </c>
      <c r="F53" s="96" t="s">
        <v>673</v>
      </c>
      <c r="G53" s="96" t="s">
        <v>673</v>
      </c>
      <c r="H53" s="96" t="s">
        <v>673</v>
      </c>
      <c r="I53" s="96" t="s">
        <v>673</v>
      </c>
      <c r="J53" s="96" t="s">
        <v>673</v>
      </c>
      <c r="K53" s="96" t="s">
        <v>673</v>
      </c>
      <c r="L53" s="96" t="s">
        <v>673</v>
      </c>
      <c r="M53" s="96" t="s">
        <v>673</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823</v>
      </c>
      <c r="X53" s="55"/>
    </row>
    <row r="54" spans="1:25" ht="16.5" x14ac:dyDescent="0.6">
      <c r="A54" s="98">
        <f ca="1"/>
        <v>36</v>
      </c>
      <c r="B54" s="96" t="s">
        <v>699</v>
      </c>
      <c r="C54" s="96" t="s">
        <v>675</v>
      </c>
      <c r="D54" s="96" t="s">
        <v>698</v>
      </c>
      <c r="E54" s="96" t="s">
        <v>673</v>
      </c>
      <c r="F54" s="96" t="s">
        <v>673</v>
      </c>
      <c r="G54" s="96" t="s">
        <v>673</v>
      </c>
      <c r="H54" s="96" t="s">
        <v>673</v>
      </c>
      <c r="I54" s="100" t="s" cm="1">
        <v>700</v>
      </c>
      <c r="J54" s="96" t="s">
        <v>673</v>
      </c>
      <c r="K54" s="96" t="s">
        <v>673</v>
      </c>
      <c r="L54" s="100" t="s" cm="1">
        <v>700</v>
      </c>
      <c r="M54" s="96" t="s">
        <v>673</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824</v>
      </c>
    </row>
    <row r="55" spans="1:25" ht="16.5" x14ac:dyDescent="0.6">
      <c r="A55" s="98">
        <f ca="1"/>
        <v>37</v>
      </c>
      <c r="B55" s="96" t="s">
        <v>697</v>
      </c>
      <c r="C55" s="96" t="s">
        <v>675</v>
      </c>
      <c r="D55" s="96" t="s">
        <v>696</v>
      </c>
      <c r="E55" s="96" t="s">
        <v>673</v>
      </c>
      <c r="F55" s="96" t="s">
        <v>673</v>
      </c>
      <c r="G55" s="96" t="s">
        <v>673</v>
      </c>
      <c r="H55" s="96" t="s">
        <v>673</v>
      </c>
      <c r="I55" s="100" t="s" cm="1">
        <v>700</v>
      </c>
      <c r="J55" s="96" t="s">
        <v>673</v>
      </c>
      <c r="K55" s="96" t="s">
        <v>673</v>
      </c>
      <c r="L55" s="100" t="s" cm="1">
        <v>700</v>
      </c>
      <c r="M55" s="96" t="s">
        <v>673</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825</v>
      </c>
    </row>
    <row r="56" spans="1:25" ht="16.5" x14ac:dyDescent="0.6">
      <c r="A56" s="98">
        <f ca="1"/>
        <v>38</v>
      </c>
      <c r="B56" s="96" t="s">
        <v>695</v>
      </c>
      <c r="C56" s="96" t="s">
        <v>675</v>
      </c>
      <c r="D56" s="96" t="s">
        <v>694</v>
      </c>
      <c r="E56" s="96" t="s">
        <v>673</v>
      </c>
      <c r="F56" s="96" t="s">
        <v>673</v>
      </c>
      <c r="G56" s="96" t="s">
        <v>673</v>
      </c>
      <c r="H56" s="96" t="s">
        <v>673</v>
      </c>
      <c r="I56" s="96" t="s">
        <v>673</v>
      </c>
      <c r="J56" s="100" t="s" cm="1">
        <v>846</v>
      </c>
      <c r="K56" s="96" t="s">
        <v>673</v>
      </c>
      <c r="L56" s="96" t="s">
        <v>673</v>
      </c>
      <c r="M56" s="96" t="s">
        <v>673</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784</v>
      </c>
      <c r="U56" t="s">
        <v>826</v>
      </c>
    </row>
    <row r="57" spans="1:25" ht="16.5" x14ac:dyDescent="0.6">
      <c r="A57" s="98">
        <f ca="1"/>
        <v>39</v>
      </c>
      <c r="B57" s="96" t="s">
        <v>693</v>
      </c>
      <c r="C57" s="96" t="s">
        <v>675</v>
      </c>
      <c r="D57" s="96" t="s">
        <v>692</v>
      </c>
      <c r="E57" s="96" t="s">
        <v>673</v>
      </c>
      <c r="F57" s="96" t="s">
        <v>673</v>
      </c>
      <c r="G57" s="96" t="s">
        <v>673</v>
      </c>
      <c r="H57" s="96" t="s">
        <v>673</v>
      </c>
      <c r="I57" s="96" t="s">
        <v>673</v>
      </c>
      <c r="J57" s="96" t="s">
        <v>679</v>
      </c>
      <c r="K57" s="96" t="s">
        <v>673</v>
      </c>
      <c r="L57" s="96" t="s">
        <v>673</v>
      </c>
      <c r="M57" s="96" t="s">
        <v>673</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784</v>
      </c>
      <c r="U57" t="s">
        <v>827</v>
      </c>
    </row>
    <row r="58" spans="1:25" ht="16.5" x14ac:dyDescent="0.6">
      <c r="A58" s="98">
        <f ca="1"/>
        <v>40</v>
      </c>
      <c r="B58" s="96" t="s">
        <v>691</v>
      </c>
      <c r="C58" s="96" t="s">
        <v>675</v>
      </c>
      <c r="D58" s="96" t="s">
        <v>690</v>
      </c>
      <c r="E58" s="96" t="s">
        <v>673</v>
      </c>
      <c r="F58" s="96" t="s">
        <v>673</v>
      </c>
      <c r="G58" s="96" t="s">
        <v>673</v>
      </c>
      <c r="H58" s="96" t="s">
        <v>673</v>
      </c>
      <c r="I58" s="96" t="s">
        <v>673</v>
      </c>
      <c r="J58" s="100" t="s" cm="1">
        <v>847</v>
      </c>
      <c r="K58" s="96" t="s">
        <v>673</v>
      </c>
      <c r="L58" s="96" t="s">
        <v>673</v>
      </c>
      <c r="M58" s="96" t="s">
        <v>673</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784</v>
      </c>
      <c r="U58" t="s">
        <v>828</v>
      </c>
    </row>
    <row r="59" spans="1:25" ht="16.5" x14ac:dyDescent="0.6">
      <c r="A59" s="98">
        <f ca="1"/>
        <v>41</v>
      </c>
      <c r="B59" s="96" t="s">
        <v>689</v>
      </c>
      <c r="C59" s="96" t="s">
        <v>675</v>
      </c>
      <c r="D59" s="96" t="s">
        <v>688</v>
      </c>
      <c r="E59" s="100" t="s" cm="1">
        <v>212</v>
      </c>
      <c r="F59" s="96" t="s">
        <v>673</v>
      </c>
      <c r="G59" s="100" t="s" cm="1">
        <v>212</v>
      </c>
      <c r="H59" s="100" t="s" cm="1">
        <v>212</v>
      </c>
      <c r="I59" s="96" t="s">
        <v>673</v>
      </c>
      <c r="J59" s="100" t="s" cm="1">
        <v>212</v>
      </c>
      <c r="K59" s="100" t="s" cm="1">
        <v>848</v>
      </c>
      <c r="L59" s="96" t="s">
        <v>673</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781</v>
      </c>
      <c r="U59" t="s">
        <v>829</v>
      </c>
    </row>
    <row r="60" spans="1:25" ht="16.5" x14ac:dyDescent="0.6">
      <c r="A60" s="98">
        <f ca="1"/>
        <v>42</v>
      </c>
      <c r="B60" s="96" t="s">
        <v>687</v>
      </c>
      <c r="C60" s="96" t="s">
        <v>675</v>
      </c>
      <c r="D60" s="96" t="s">
        <v>686</v>
      </c>
      <c r="E60" s="100" t="s" cm="1">
        <v>708</v>
      </c>
      <c r="F60" s="96" t="s">
        <v>673</v>
      </c>
      <c r="G60" s="100" t="s" cm="1">
        <v>708</v>
      </c>
      <c r="H60" s="100" t="s" cm="1">
        <v>708</v>
      </c>
      <c r="I60" s="100" t="s" cm="1">
        <v>840</v>
      </c>
      <c r="J60" s="100" t="s" cm="1">
        <v>708</v>
      </c>
      <c r="K60" s="100" t="s" cm="1">
        <v>840</v>
      </c>
      <c r="L60" s="96" t="s">
        <v>673</v>
      </c>
      <c r="M60" s="100" t="s" cm="1">
        <v>708</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781</v>
      </c>
      <c r="U60" t="s">
        <v>830</v>
      </c>
    </row>
    <row r="61" spans="1:25" ht="16.5" x14ac:dyDescent="0.6">
      <c r="A61" s="98">
        <f ca="1"/>
        <v>43</v>
      </c>
      <c r="B61" s="96" t="s">
        <v>685</v>
      </c>
      <c r="C61" s="96" t="s">
        <v>675</v>
      </c>
      <c r="D61" s="96" t="s">
        <v>685</v>
      </c>
      <c r="E61" s="96" t="s">
        <v>673</v>
      </c>
      <c r="F61" s="96" t="s">
        <v>673</v>
      </c>
      <c r="G61" s="96" t="s">
        <v>673</v>
      </c>
      <c r="H61" s="96" t="s">
        <v>673</v>
      </c>
      <c r="I61" s="100" t="s" cm="1">
        <v>740</v>
      </c>
      <c r="J61" s="96" t="s">
        <v>673</v>
      </c>
      <c r="K61" s="96" t="s">
        <v>673</v>
      </c>
      <c r="L61" s="100" t="s" cm="1">
        <v>740</v>
      </c>
      <c r="M61" s="96" t="s">
        <v>673</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831</v>
      </c>
    </row>
    <row r="62" spans="1:25" ht="16.5" x14ac:dyDescent="0.6">
      <c r="A62" s="98">
        <f ca="1"/>
        <v>44</v>
      </c>
      <c r="B62" s="96" t="s">
        <v>684</v>
      </c>
      <c r="C62" s="96" t="s">
        <v>675</v>
      </c>
      <c r="D62" s="96" t="s">
        <v>684</v>
      </c>
      <c r="E62" s="96" t="s">
        <v>673</v>
      </c>
      <c r="F62" s="96" t="s">
        <v>673</v>
      </c>
      <c r="G62" s="96" t="s">
        <v>673</v>
      </c>
      <c r="H62" s="96" t="s">
        <v>673</v>
      </c>
      <c r="I62" s="100" t="s" cm="1">
        <v>841</v>
      </c>
      <c r="J62" s="96" t="s">
        <v>673</v>
      </c>
      <c r="K62" s="96" t="s">
        <v>673</v>
      </c>
      <c r="L62" s="100" t="s" cm="1">
        <v>718</v>
      </c>
      <c r="M62" s="96" t="s">
        <v>673</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832</v>
      </c>
      <c r="Y62" s="95"/>
    </row>
    <row r="63" spans="1:25" ht="16.5" x14ac:dyDescent="0.6">
      <c r="A63" s="98">
        <f ca="1"/>
        <v>45</v>
      </c>
      <c r="B63" s="96" t="s">
        <v>683</v>
      </c>
      <c r="C63" s="96" t="s">
        <v>675</v>
      </c>
      <c r="D63" s="96" t="s">
        <v>682</v>
      </c>
      <c r="E63" s="96" t="s">
        <v>679</v>
      </c>
      <c r="F63" s="96" t="s">
        <v>673</v>
      </c>
      <c r="G63" s="96" t="s">
        <v>679</v>
      </c>
      <c r="H63" s="100" t="s" cm="1">
        <v>212</v>
      </c>
      <c r="I63" s="96" t="s">
        <v>673</v>
      </c>
      <c r="J63" s="100" t="s" cm="1">
        <v>212</v>
      </c>
      <c r="K63" s="100" t="s" cm="1">
        <v>849</v>
      </c>
      <c r="L63" s="96" t="s">
        <v>673</v>
      </c>
      <c r="M63" s="100" t="s" cm="1">
        <v>683</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781</v>
      </c>
      <c r="U63" t="s">
        <v>833</v>
      </c>
      <c r="Y63" s="95"/>
    </row>
    <row r="64" spans="1:25" ht="16.5" x14ac:dyDescent="0.6">
      <c r="A64" s="98">
        <f ca="1"/>
        <v>46</v>
      </c>
      <c r="B64" s="96" t="s">
        <v>681</v>
      </c>
      <c r="C64" s="96" t="s">
        <v>675</v>
      </c>
      <c r="D64" s="96" t="s">
        <v>680</v>
      </c>
      <c r="E64" s="96" t="s">
        <v>679</v>
      </c>
      <c r="F64" s="96" t="s">
        <v>673</v>
      </c>
      <c r="G64" s="96" t="s">
        <v>679</v>
      </c>
      <c r="H64" s="100" t="s" cm="1">
        <v>708</v>
      </c>
      <c r="I64" s="100" t="s" cm="1">
        <v>842</v>
      </c>
      <c r="J64" s="100" t="s" cm="1">
        <v>708</v>
      </c>
      <c r="K64" s="100" t="s" cm="1">
        <v>842</v>
      </c>
      <c r="L64" s="96" t="s">
        <v>673</v>
      </c>
      <c r="M64" s="100" t="s" cm="1">
        <v>681</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834</v>
      </c>
      <c r="Y64" s="95"/>
    </row>
    <row r="65" spans="1:25" ht="16.5" x14ac:dyDescent="0.6">
      <c r="A65" s="98">
        <f ca="1"/>
        <v>47</v>
      </c>
      <c r="B65" s="96" t="s">
        <v>678</v>
      </c>
      <c r="C65" s="96" t="s">
        <v>675</v>
      </c>
      <c r="D65" s="96" t="s">
        <v>678</v>
      </c>
      <c r="E65" s="96" t="s">
        <v>673</v>
      </c>
      <c r="F65" s="96" t="s">
        <v>673</v>
      </c>
      <c r="G65" s="96" t="s">
        <v>673</v>
      </c>
      <c r="H65" s="96" t="s">
        <v>673</v>
      </c>
      <c r="I65" s="100" t="s" cm="1">
        <v>843</v>
      </c>
      <c r="J65" s="96" t="s">
        <v>673</v>
      </c>
      <c r="K65" s="96" t="s">
        <v>673</v>
      </c>
      <c r="L65" s="100" t="s" cm="1">
        <v>843</v>
      </c>
      <c r="M65" s="96" t="s">
        <v>673</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835</v>
      </c>
      <c r="Y65" s="95"/>
    </row>
    <row r="66" spans="1:25" ht="16.5" x14ac:dyDescent="0.6">
      <c r="A66" s="98">
        <f ca="1"/>
        <v>48</v>
      </c>
      <c r="B66" s="96" t="s">
        <v>677</v>
      </c>
      <c r="C66" s="96" t="s">
        <v>675</v>
      </c>
      <c r="D66" s="96" t="s">
        <v>676</v>
      </c>
      <c r="E66" s="96" t="s">
        <v>673</v>
      </c>
      <c r="F66" s="96" t="s">
        <v>673</v>
      </c>
      <c r="G66" s="96" t="s">
        <v>673</v>
      </c>
      <c r="H66" s="96" t="s">
        <v>673</v>
      </c>
      <c r="I66" s="100" t="s" cm="1">
        <v>844</v>
      </c>
      <c r="J66" s="96" t="s">
        <v>673</v>
      </c>
      <c r="K66" s="96" t="s">
        <v>673</v>
      </c>
      <c r="L66" s="100" t="s" cm="1">
        <v>844</v>
      </c>
      <c r="M66" s="96" t="s">
        <v>673</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839</v>
      </c>
      <c r="U66" t="s">
        <v>836</v>
      </c>
      <c r="Y66" s="95"/>
    </row>
    <row r="67" spans="1:25" ht="16.5" x14ac:dyDescent="0.6">
      <c r="A67" s="98">
        <f ca="1"/>
        <v>49</v>
      </c>
      <c r="B67" s="96" t="s">
        <v>674</v>
      </c>
      <c r="C67" s="96" t="s">
        <v>675</v>
      </c>
      <c r="D67" s="96" t="s">
        <v>674</v>
      </c>
      <c r="E67" s="96" t="s">
        <v>673</v>
      </c>
      <c r="F67" s="96" t="s">
        <v>673</v>
      </c>
      <c r="G67" s="96" t="s">
        <v>673</v>
      </c>
      <c r="H67" s="96" t="s">
        <v>673</v>
      </c>
      <c r="I67" s="100" t="s" cm="1">
        <v>845</v>
      </c>
      <c r="J67" s="96" t="s">
        <v>673</v>
      </c>
      <c r="K67" s="96" t="s">
        <v>673</v>
      </c>
      <c r="L67" s="100" t="s" cm="1">
        <v>850</v>
      </c>
      <c r="M67" s="96" t="s">
        <v>673</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837</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0"/>
  <sheetViews>
    <sheetView showGridLines="0" showRowColHeaders="0" workbookViewId="0"/>
  </sheetViews>
  <sheetFormatPr defaultRowHeight="14.25" x14ac:dyDescent="0.45"/>
  <cols>
    <col min="1" max="1" width="2.59765625" customWidth="1"/>
    <col min="2" max="2" width="11.19921875" bestFit="1" customWidth="1"/>
    <col min="3" max="3" width="10.6640625" bestFit="1" customWidth="1"/>
    <col min="4" max="4" width="96.86328125" bestFit="1" customWidth="1"/>
    <col min="5" max="5" width="6.59765625" customWidth="1"/>
    <col min="6" max="6" width="96.46484375" bestFit="1" customWidth="1"/>
    <col min="19" max="19" width="138.6640625" bestFit="1" customWidth="1"/>
    <col min="20" max="20" width="1.73046875" bestFit="1" customWidth="1"/>
  </cols>
  <sheetData>
    <row r="1" spans="1:6" ht="28.5" x14ac:dyDescent="0.85">
      <c r="A1" s="1" t="s">
        <v>954</v>
      </c>
    </row>
    <row r="3" spans="1:6" x14ac:dyDescent="0.45">
      <c r="B3" s="116" t="s">
        <v>631</v>
      </c>
    </row>
    <row r="4" spans="1:6" x14ac:dyDescent="0.45">
      <c r="B4" s="9" t="s">
        <v>925</v>
      </c>
      <c r="C4" s="9" t="s">
        <v>926</v>
      </c>
      <c r="E4" s="116" t="s">
        <v>976</v>
      </c>
    </row>
    <row r="5" spans="1:6" x14ac:dyDescent="0.45">
      <c r="B5" s="119">
        <v>1</v>
      </c>
      <c r="C5" s="119" t="b">
        <v>1</v>
      </c>
      <c r="E5" t="b">
        <f ca="1">AND(_xlfn.ANCHORARRAY(E9))</f>
        <v>1</v>
      </c>
      <c r="F5" s="121" t="s">
        <v>977</v>
      </c>
    </row>
    <row r="6" spans="1:6" x14ac:dyDescent="0.45">
      <c r="B6" s="119">
        <v>3</v>
      </c>
      <c r="C6" s="119" t="b">
        <v>0</v>
      </c>
    </row>
    <row r="8" spans="1:6" x14ac:dyDescent="0.45">
      <c r="B8" s="116" t="s">
        <v>950</v>
      </c>
      <c r="C8" s="116" t="s">
        <v>951</v>
      </c>
      <c r="D8" s="116" t="s">
        <v>632</v>
      </c>
      <c r="E8" s="116" t="s">
        <v>749</v>
      </c>
      <c r="F8" s="116" t="s">
        <v>958</v>
      </c>
    </row>
    <row r="9" spans="1:6" x14ac:dyDescent="0.45">
      <c r="B9" s="48" t="s">
        <v>952</v>
      </c>
      <c r="C9" s="40" t="s">
        <v>922</v>
      </c>
      <c r="D9" t="str" cm="1">
        <f t="array" aca="1" ref="D9" ca="1">CSVWrite(Data,,,,,,,,B9,C9)</f>
        <v>#CSVWrite: TrueString cannot take the value 'false'!</v>
      </c>
      <c r="E9" t="b" cm="1">
        <f t="array" aca="1" ref="E9:E40" ca="1">EXACT(D9:D40,F9:F40)</f>
        <v>1</v>
      </c>
      <c r="F9" s="118" t="s">
        <v>959</v>
      </c>
    </row>
    <row r="10" spans="1:6" x14ac:dyDescent="0.45">
      <c r="B10" s="48" t="s">
        <v>921</v>
      </c>
      <c r="C10" s="48" t="s">
        <v>953</v>
      </c>
      <c r="D10" t="str" cm="1">
        <f t="array" aca="1" ref="D10" ca="1">CSVWrite(Data,,,,,,,,B10,C10)</f>
        <v>#CSVWrite: FalseString cannot take the value 'true'!</v>
      </c>
      <c r="E10" t="b">
        <f ca="1"/>
        <v>1</v>
      </c>
      <c r="F10" s="117" t="s">
        <v>960</v>
      </c>
    </row>
    <row r="11" spans="1:6" x14ac:dyDescent="0.45">
      <c r="B11" s="48" t="s">
        <v>938</v>
      </c>
      <c r="C11" s="48" t="s">
        <v>938</v>
      </c>
      <c r="D11" t="str" cm="1">
        <f t="array" aca="1" ref="D11" ca="1">CSVWrite(Data,,,,,,,,B11,C11)</f>
        <v>#CSVWrite: Got 'xxx' for both TrueString and FalseString, but these cannot be equal to one another!</v>
      </c>
      <c r="E11" t="b">
        <f ca="1"/>
        <v>1</v>
      </c>
      <c r="F11" s="117" t="s">
        <v>961</v>
      </c>
    </row>
    <row r="12" spans="1:6" x14ac:dyDescent="0.45">
      <c r="B12" t="s">
        <v>16</v>
      </c>
      <c r="C12" t="s">
        <v>927</v>
      </c>
      <c r="D12" t="str" cm="1">
        <f t="array" aca="1" ref="D12" ca="1">CSVWrite(Data,,,,,,,,B12,C12)</f>
        <v xml:space="preserve">"a","b"
1,x
3,y
</v>
      </c>
      <c r="E12" t="b">
        <f ca="1"/>
        <v>1</v>
      </c>
      <c r="F12" s="117" t="s">
        <v>962</v>
      </c>
    </row>
    <row r="13" spans="1:6" x14ac:dyDescent="0.45">
      <c r="B13" s="114" t="s">
        <v>929</v>
      </c>
      <c r="C13" t="s">
        <v>927</v>
      </c>
      <c r="D13" t="str" cm="1">
        <f t="array" aca="1" ref="D13" ca="1">CSVWrite(Data,,,,,,,,B13,C13)</f>
        <v xml:space="preserve">"a","b"
1,"sdfsdf"
3,y
</v>
      </c>
      <c r="E13" t="b">
        <f ca="1"/>
        <v>1</v>
      </c>
      <c r="F13" s="117" t="s">
        <v>963</v>
      </c>
    </row>
    <row r="14" spans="1:6" x14ac:dyDescent="0.45">
      <c r="B14" t="s">
        <v>937</v>
      </c>
      <c r="C14" t="s">
        <v>927</v>
      </c>
      <c r="D14" t="str" cm="1">
        <f t="array" aca="1" ref="D14" ca="1">CSVWrite(Data,,,,,,,,B14,C14)</f>
        <v xml:space="preserve">"a","b"
1,2 xxx 2002
3,y
</v>
      </c>
      <c r="E14" t="b">
        <f ca="1"/>
        <v>1</v>
      </c>
      <c r="F14" s="117" t="s">
        <v>964</v>
      </c>
    </row>
    <row r="15" spans="1:6" x14ac:dyDescent="0.45">
      <c r="B15" s="14" t="s">
        <v>930</v>
      </c>
      <c r="C15" t="s">
        <v>927</v>
      </c>
      <c r="D15" t="str" cm="1">
        <f t="array" aca="1" ref="D15" ca="1">CSVWrite(Data,,,,,,,,B15,C15)</f>
        <v>#CSVWrite: When TrueString contains any double quote characters they must be at the start, the end and nowhere else!</v>
      </c>
      <c r="E15" t="b">
        <f ca="1"/>
        <v>1</v>
      </c>
      <c r="F15" s="117" t="s">
        <v>987</v>
      </c>
    </row>
    <row r="16" spans="1:6" x14ac:dyDescent="0.45">
      <c r="B16" t="s">
        <v>931</v>
      </c>
      <c r="C16" t="s">
        <v>927</v>
      </c>
      <c r="D16" t="str" cm="1">
        <f t="array" aca="1" ref="D16" ca="1">CSVWrite(Data,,,,,,,,B16,C16)</f>
        <v>#CSVWrite: When TrueString contains any double quote characters they must be at the start, the end and nowhere else!</v>
      </c>
      <c r="E16" t="b">
        <f ca="1"/>
        <v>1</v>
      </c>
      <c r="F16" s="117" t="s">
        <v>987</v>
      </c>
    </row>
    <row r="17" spans="2:6" x14ac:dyDescent="0.45">
      <c r="B17" s="50" t="s">
        <v>932</v>
      </c>
      <c r="C17" t="s">
        <v>927</v>
      </c>
      <c r="D17" t="str" cm="1">
        <f t="array" aca="1" ref="D17" ca="1">CSVWrite(Data,,,,,,,,B17,C17)</f>
        <v>#CSVWrite: When TrueString contains any double quote characters they must be at the start, the end and nowhere else!</v>
      </c>
      <c r="E17" t="b">
        <f ca="1"/>
        <v>1</v>
      </c>
      <c r="F17" s="117" t="s">
        <v>987</v>
      </c>
    </row>
    <row r="18" spans="2:6" x14ac:dyDescent="0.45">
      <c r="B18" s="14" t="s">
        <v>205</v>
      </c>
      <c r="C18" t="s">
        <v>927</v>
      </c>
      <c r="D18" t="str" cm="1">
        <f t="array" aca="1" ref="D18" ca="1">CSVWrite(Data,,,,,,,,B18,C18)</f>
        <v>#CSVWrite: Got '1' as TrueString but that's not valid because it represents a number!</v>
      </c>
      <c r="E18" t="b">
        <f ca="1"/>
        <v>1</v>
      </c>
      <c r="F18" s="117" t="s">
        <v>965</v>
      </c>
    </row>
    <row r="19" spans="2:6" x14ac:dyDescent="0.45">
      <c r="B19" s="14" t="s">
        <v>933</v>
      </c>
      <c r="C19" t="s">
        <v>927</v>
      </c>
      <c r="D19" t="str" cm="1">
        <f t="array" aca="1" ref="D19" ca="1">CSVWrite(Data,,,,,,,,B19,C19)</f>
        <v>#CSVWrite: Got '1e6' as TrueString but that's not valid because it represents a number!</v>
      </c>
      <c r="E19" t="b">
        <f ca="1"/>
        <v>1</v>
      </c>
      <c r="F19" s="117" t="s">
        <v>966</v>
      </c>
    </row>
    <row r="20" spans="2:6" x14ac:dyDescent="0.45">
      <c r="B20" s="14" t="s">
        <v>934</v>
      </c>
      <c r="C20" t="s">
        <v>927</v>
      </c>
      <c r="D20" t="str" cm="1">
        <f t="array" aca="1" ref="D20" ca="1">CSVWrite(Data,,,,,,,,B20,C20)</f>
        <v>#CSVWrite: Got '-1' as TrueString but that's not valid because it represents a number!</v>
      </c>
      <c r="E20" t="b">
        <f ca="1"/>
        <v>1</v>
      </c>
      <c r="F20" s="117" t="s">
        <v>967</v>
      </c>
    </row>
    <row r="21" spans="2:6" x14ac:dyDescent="0.45">
      <c r="B21" s="114" t="s">
        <v>928</v>
      </c>
      <c r="C21" t="s">
        <v>927</v>
      </c>
      <c r="D21" t="str" cm="1">
        <f t="array" aca="1" ref="D21" ca="1">CSVWrite(Data,,,,,,,,B21,C21)</f>
        <v>#CSVWrite: Got '2/2/2' as TrueString but that's not valid because it represents a date!</v>
      </c>
      <c r="E21" t="b">
        <f ca="1"/>
        <v>1</v>
      </c>
      <c r="F21" s="117" t="s">
        <v>978</v>
      </c>
    </row>
    <row r="22" spans="2:6" x14ac:dyDescent="0.45">
      <c r="B22" s="47" t="s">
        <v>935</v>
      </c>
      <c r="C22" t="s">
        <v>927</v>
      </c>
      <c r="D22" t="str" cm="1">
        <f t="array" aca="1" ref="D22" ca="1">CSVWrite(Data,,,,,,,,B22,C22)</f>
        <v>#CSVWrite: Got '2 2 2' as TrueString but that's not valid because it represents a date!</v>
      </c>
      <c r="E22" t="b">
        <f ca="1"/>
        <v>1</v>
      </c>
      <c r="F22" s="117" t="s">
        <v>979</v>
      </c>
    </row>
    <row r="23" spans="2:6" x14ac:dyDescent="0.45">
      <c r="B23" s="115" t="s">
        <v>936</v>
      </c>
      <c r="C23" t="s">
        <v>927</v>
      </c>
      <c r="D23" t="str" cm="1">
        <f t="array" aca="1" ref="D23" ca="1">CSVWrite(Data,,,,,,,,B23,C23)</f>
        <v>#CSVWrite: Got '2 feb 2002' as TrueString but that's not valid because it represents a date!</v>
      </c>
      <c r="E23" t="b">
        <f ca="1"/>
        <v>1</v>
      </c>
      <c r="F23" s="117" t="s">
        <v>980</v>
      </c>
    </row>
    <row r="24" spans="2:6" x14ac:dyDescent="0.45">
      <c r="B24" t="s">
        <v>948</v>
      </c>
      <c r="C24" t="s">
        <v>927</v>
      </c>
      <c r="D24" t="str" cm="1">
        <f t="array" aca="1" ref="D24" ca="1">CSVWrite(Data,,,,,,,,B24,C24)</f>
        <v>#CSVWrite: TrueString contains a line feed character (ascii 10), which is not permitted!</v>
      </c>
      <c r="E24" t="b">
        <f ca="1"/>
        <v>1</v>
      </c>
      <c r="F24" s="117" t="s">
        <v>968</v>
      </c>
    </row>
    <row r="25" spans="2:6" x14ac:dyDescent="0.45">
      <c r="B25" t="s">
        <v>949</v>
      </c>
      <c r="C25" t="s">
        <v>927</v>
      </c>
      <c r="D25" t="str" cm="1">
        <f t="array" aca="1" ref="D25" ca="1">CSVWrite(Data,,,,,,,,B25,C25)</f>
        <v>#CSVWrite: TrueString contains a carriage return character (ascii 13), which is not permitted!</v>
      </c>
      <c r="E25" t="b">
        <f ca="1"/>
        <v>1</v>
      </c>
      <c r="F25" s="117" t="s">
        <v>969</v>
      </c>
    </row>
    <row r="26" spans="2:6" x14ac:dyDescent="0.45">
      <c r="B26" t="s">
        <v>938</v>
      </c>
      <c r="C26" t="s" cm="1">
        <v>930</v>
      </c>
      <c r="D26" t="str" cm="1">
        <f t="array" aca="1" ref="D26" ca="1">CSVWrite(Data,,,,,,,,B26,C26)</f>
        <v>#CSVWrite: When FalseString contains any double quote characters they must be at the start, the end and nowhere else!</v>
      </c>
      <c r="E26" t="b">
        <f ca="1"/>
        <v>1</v>
      </c>
      <c r="F26" s="117" t="s">
        <v>988</v>
      </c>
    </row>
    <row r="27" spans="2:6" x14ac:dyDescent="0.45">
      <c r="B27" t="s">
        <v>938</v>
      </c>
      <c r="C27" t="s">
        <v>931</v>
      </c>
      <c r="D27" t="str" cm="1">
        <f t="array" aca="1" ref="D27" ca="1">CSVWrite(Data,,,,,,,,B27,C27)</f>
        <v>#CSVWrite: When FalseString contains any double quote characters they must be at the start, the end and nowhere else!</v>
      </c>
      <c r="E27" t="b">
        <f ca="1"/>
        <v>1</v>
      </c>
      <c r="F27" s="117" t="s">
        <v>988</v>
      </c>
    </row>
    <row r="28" spans="2:6" x14ac:dyDescent="0.45">
      <c r="B28" t="s">
        <v>938</v>
      </c>
      <c r="C28" t="s">
        <v>932</v>
      </c>
      <c r="D28" t="str" cm="1">
        <f t="array" aca="1" ref="D28" ca="1">CSVWrite(Data,,,,,,,,B28,C28)</f>
        <v>#CSVWrite: When FalseString contains any double quote characters they must be at the start, the end and nowhere else!</v>
      </c>
      <c r="E28" t="b">
        <f ca="1"/>
        <v>1</v>
      </c>
      <c r="F28" s="117" t="s">
        <v>988</v>
      </c>
    </row>
    <row r="29" spans="2:6" x14ac:dyDescent="0.45">
      <c r="B29" t="s">
        <v>938</v>
      </c>
      <c r="C29" t="s">
        <v>205</v>
      </c>
      <c r="D29" t="str" cm="1">
        <f t="array" aca="1" ref="D29" ca="1">CSVWrite(Data,,,,,,,,B29,C29)</f>
        <v>#CSVWrite: Got '1' as FalseString but that's not valid because it represents a number!</v>
      </c>
      <c r="E29" t="b">
        <f ca="1"/>
        <v>1</v>
      </c>
      <c r="F29" s="117" t="s">
        <v>970</v>
      </c>
    </row>
    <row r="30" spans="2:6" x14ac:dyDescent="0.45">
      <c r="B30" t="s">
        <v>938</v>
      </c>
      <c r="C30" t="s">
        <v>933</v>
      </c>
      <c r="D30" t="str" cm="1">
        <f t="array" aca="1" ref="D30" ca="1">CSVWrite(Data,,,,,,,,B30,C30)</f>
        <v>#CSVWrite: Got '1e6' as FalseString but that's not valid because it represents a number!</v>
      </c>
      <c r="E30" t="b">
        <f ca="1"/>
        <v>1</v>
      </c>
      <c r="F30" s="117" t="s">
        <v>971</v>
      </c>
    </row>
    <row r="31" spans="2:6" x14ac:dyDescent="0.45">
      <c r="B31" t="s">
        <v>938</v>
      </c>
      <c r="C31" t="s">
        <v>934</v>
      </c>
      <c r="D31" t="str" cm="1">
        <f t="array" aca="1" ref="D31" ca="1">CSVWrite(Data,,,,,,,,B31,C31)</f>
        <v>#CSVWrite: Got '-1' as FalseString but that's not valid because it represents a number!</v>
      </c>
      <c r="E31" t="b">
        <f ca="1"/>
        <v>1</v>
      </c>
      <c r="F31" s="117" t="s">
        <v>972</v>
      </c>
    </row>
    <row r="32" spans="2:6" x14ac:dyDescent="0.45">
      <c r="B32" t="s">
        <v>938</v>
      </c>
      <c r="C32" t="s">
        <v>928</v>
      </c>
      <c r="D32" t="str" cm="1">
        <f t="array" aca="1" ref="D32" ca="1">CSVWrite(Data,,,,,,,,B32,C32)</f>
        <v>#CSVWrite: Got '2/2/2' as FalseString but that's not valid because it represents a date!</v>
      </c>
      <c r="E32" t="b">
        <f ca="1"/>
        <v>1</v>
      </c>
      <c r="F32" s="117" t="s">
        <v>981</v>
      </c>
    </row>
    <row r="33" spans="2:6" x14ac:dyDescent="0.45">
      <c r="B33" t="s">
        <v>938</v>
      </c>
      <c r="C33" t="s">
        <v>935</v>
      </c>
      <c r="D33" t="str" cm="1">
        <f t="array" aca="1" ref="D33" ca="1">CSVWrite(Data,,,,,,,,B33,C33)</f>
        <v>#CSVWrite: Got '2 2 2' as FalseString but that's not valid because it represents a date!</v>
      </c>
      <c r="E33" t="b">
        <f ca="1"/>
        <v>1</v>
      </c>
      <c r="F33" s="117" t="s">
        <v>982</v>
      </c>
    </row>
    <row r="34" spans="2:6" x14ac:dyDescent="0.45">
      <c r="B34" t="s">
        <v>938</v>
      </c>
      <c r="C34" t="s">
        <v>936</v>
      </c>
      <c r="D34" t="str" cm="1">
        <f t="array" aca="1" ref="D34" ca="1">CSVWrite(Data,,,,,,,,B34,C34)</f>
        <v>#CSVWrite: Got '2 feb 2002' as FalseString but that's not valid because it represents a date!</v>
      </c>
      <c r="E34" t="b">
        <f ca="1"/>
        <v>1</v>
      </c>
      <c r="F34" s="117" t="s">
        <v>983</v>
      </c>
    </row>
    <row r="35" spans="2:6" x14ac:dyDescent="0.45">
      <c r="B35" t="s">
        <v>938</v>
      </c>
      <c r="C35" t="str">
        <f ca="1">CHAR(10)</f>
        <v xml:space="preserve">
</v>
      </c>
      <c r="D35" t="str" cm="1">
        <f t="array" aca="1" ref="D35" ca="1">CSVWrite(Data,,,,,,,,B35,C35)</f>
        <v>#CSVWrite: FalseString contains a line feed character (ascii 10), which is not permitted!</v>
      </c>
      <c r="E35" t="b">
        <f ca="1"/>
        <v>1</v>
      </c>
      <c r="F35" s="117" t="s">
        <v>973</v>
      </c>
    </row>
    <row r="36" spans="2:6" x14ac:dyDescent="0.45">
      <c r="B36" t="s">
        <v>938</v>
      </c>
      <c r="C36" t="str">
        <f ca="1">CHAR(13)</f>
        <v>_x000D_</v>
      </c>
      <c r="D36" t="str" cm="1">
        <f t="array" aca="1" ref="D36" ca="1">CSVWrite(Data,,,,,,,,B36,C36)</f>
        <v>#CSVWrite: FalseString contains a carriage return character (ascii 13), which is not permitted!</v>
      </c>
      <c r="E36" t="b">
        <f ca="1"/>
        <v>1</v>
      </c>
      <c r="F36" s="117" t="s">
        <v>974</v>
      </c>
    </row>
    <row r="37" spans="2:6" x14ac:dyDescent="0.45">
      <c r="B37" t="s">
        <v>938</v>
      </c>
      <c r="C37" t="s">
        <v>944</v>
      </c>
      <c r="D37" t="str" cm="1">
        <f t="array" aca="1" ref="D37" ca="1">CSVWrite(Data,,,,,,,,B37,C37)</f>
        <v>#CSVWrite: Got '31 12 2002' as FalseString but that's not valid because it represents a date!</v>
      </c>
      <c r="E37" t="b">
        <f ca="1"/>
        <v>1</v>
      </c>
      <c r="F37" s="117" t="s">
        <v>984</v>
      </c>
    </row>
    <row r="38" spans="2:6" x14ac:dyDescent="0.45">
      <c r="B38" t="s">
        <v>938</v>
      </c>
      <c r="C38" t="s">
        <v>945</v>
      </c>
      <c r="D38" t="str" cm="1">
        <f t="array" aca="1" ref="D38" ca="1">CSVWrite(Data,,,,,,,,B38,C38)</f>
        <v>#CSVWrite: Got '12 31 2002' as FalseString but that's not valid because it represents a date!</v>
      </c>
      <c r="E38" t="b">
        <f ca="1"/>
        <v>1</v>
      </c>
      <c r="F38" s="117" t="s">
        <v>985</v>
      </c>
    </row>
    <row r="39" spans="2:6" x14ac:dyDescent="0.45">
      <c r="B39" t="s">
        <v>938</v>
      </c>
      <c r="C39" t="s">
        <v>946</v>
      </c>
      <c r="D39" t="str" cm="1">
        <f t="array" aca="1" ref="D39" ca="1">CSVWrite(Data,,,,,,,,B39,C39)</f>
        <v>#CSVWrite: Got '2002 12 31' as FalseString but that's not valid because it represents a date!</v>
      </c>
      <c r="E39" t="b">
        <f ca="1"/>
        <v>1</v>
      </c>
      <c r="F39" s="117" t="s">
        <v>986</v>
      </c>
    </row>
    <row r="40" spans="2:6" x14ac:dyDescent="0.45">
      <c r="B40" t="s">
        <v>938</v>
      </c>
      <c r="C40" t="s">
        <v>947</v>
      </c>
      <c r="D40" t="str" cm="1">
        <f t="array" aca="1" ref="D40" ca="1">CSVWrite(Data,,,,,,,,B40,C40)</f>
        <v xml:space="preserve">"a","b"
1,xxx
3,2002 31 12
</v>
      </c>
      <c r="E40" t="b">
        <f ca="1"/>
        <v>1</v>
      </c>
      <c r="F40" s="117" t="s">
        <v>975</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5"/>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7" t="s">
        <v>50</v>
      </c>
      <c r="E5" s="21" t="s">
        <v>51</v>
      </c>
      <c r="F5" s="22" t="s">
        <v>52</v>
      </c>
      <c r="H5" s="17" t="s">
        <v>624</v>
      </c>
    </row>
    <row r="6" spans="2:8" x14ac:dyDescent="0.45">
      <c r="B6" s="126">
        <v>160</v>
      </c>
      <c r="C6" s="23">
        <v>44865</v>
      </c>
      <c r="D6" s="128">
        <v>0.69700231481692754</v>
      </c>
      <c r="E6" s="24" t="s">
        <v>54</v>
      </c>
      <c r="F6" s="25" t="s">
        <v>993</v>
      </c>
      <c r="H6" s="18" t="s">
        <v>625</v>
      </c>
    </row>
    <row r="7" spans="2:8" x14ac:dyDescent="0.45">
      <c r="B7" s="120">
        <v>159</v>
      </c>
      <c r="C7" s="23">
        <v>44862</v>
      </c>
      <c r="D7" s="128">
        <v>0.60244212963152677</v>
      </c>
      <c r="E7" s="24" t="s">
        <v>54</v>
      </c>
      <c r="F7" s="26" t="s">
        <v>992</v>
      </c>
    </row>
    <row r="8" spans="2:8" ht="28.5" x14ac:dyDescent="0.45">
      <c r="B8" s="120">
        <v>158</v>
      </c>
      <c r="C8" s="23">
        <v>44859</v>
      </c>
      <c r="D8" s="128">
        <v>0.76282407407416031</v>
      </c>
      <c r="E8" s="24" t="s">
        <v>54</v>
      </c>
      <c r="F8" s="26" t="s">
        <v>955</v>
      </c>
      <c r="H8" s="17" t="s">
        <v>659</v>
      </c>
    </row>
    <row r="9" spans="2:8" ht="28.5" x14ac:dyDescent="0.45">
      <c r="B9" s="120">
        <v>157</v>
      </c>
      <c r="C9" s="23">
        <v>44858</v>
      </c>
      <c r="D9" s="128">
        <v>0.40266203703504289</v>
      </c>
      <c r="E9" s="24" t="s">
        <v>54</v>
      </c>
      <c r="F9" s="26" t="s">
        <v>943</v>
      </c>
      <c r="H9" s="18" t="s">
        <v>658</v>
      </c>
    </row>
    <row r="10" spans="2:8" x14ac:dyDescent="0.45">
      <c r="B10" s="120">
        <v>156</v>
      </c>
      <c r="C10" s="23">
        <v>44858</v>
      </c>
      <c r="D10" s="128">
        <v>0.39067129629984265</v>
      </c>
      <c r="E10" s="24" t="s">
        <v>54</v>
      </c>
      <c r="F10" s="26" t="s">
        <v>940</v>
      </c>
    </row>
    <row r="11" spans="2:8" x14ac:dyDescent="0.45">
      <c r="B11" s="120">
        <v>155</v>
      </c>
      <c r="C11" s="23">
        <v>44858</v>
      </c>
      <c r="D11" s="128">
        <v>0.37726851851766696</v>
      </c>
      <c r="E11" s="24" t="s">
        <v>54</v>
      </c>
      <c r="F11" s="25" t="s">
        <v>939</v>
      </c>
      <c r="H11" s="90" t="s">
        <v>651</v>
      </c>
    </row>
    <row r="12" spans="2:8" x14ac:dyDescent="0.45">
      <c r="B12" s="120">
        <v>154</v>
      </c>
      <c r="C12" s="23">
        <v>44857</v>
      </c>
      <c r="D12" s="128">
        <v>0.68922453703999054</v>
      </c>
      <c r="E12" s="24" t="s">
        <v>54</v>
      </c>
      <c r="F12" s="26" t="s">
        <v>924</v>
      </c>
      <c r="H12" s="18" t="s">
        <v>47</v>
      </c>
    </row>
    <row r="13" spans="2:8" x14ac:dyDescent="0.45">
      <c r="B13" s="120">
        <v>153</v>
      </c>
      <c r="C13" s="23">
        <v>44857</v>
      </c>
      <c r="D13" s="128">
        <v>0.66163194444379769</v>
      </c>
      <c r="E13" s="24" t="s">
        <v>54</v>
      </c>
      <c r="F13" s="26" t="s">
        <v>923</v>
      </c>
      <c r="H13" s="42" t="s">
        <v>53</v>
      </c>
    </row>
    <row r="14" spans="2:8" x14ac:dyDescent="0.45">
      <c r="B14" s="120">
        <v>152</v>
      </c>
      <c r="C14" s="23">
        <v>44857</v>
      </c>
      <c r="D14" s="128">
        <v>0.5168634259243845</v>
      </c>
      <c r="E14" s="24" t="s">
        <v>54</v>
      </c>
      <c r="F14" s="26" t="s">
        <v>920</v>
      </c>
      <c r="H14" s="18" t="s">
        <v>657</v>
      </c>
    </row>
    <row r="15" spans="2:8" x14ac:dyDescent="0.45">
      <c r="B15" s="120">
        <v>151</v>
      </c>
      <c r="C15" s="23">
        <v>44856</v>
      </c>
      <c r="D15" s="128">
        <v>0.76158564814977581</v>
      </c>
      <c r="E15" s="24" t="s">
        <v>54</v>
      </c>
      <c r="F15" s="25" t="s">
        <v>918</v>
      </c>
      <c r="H15" s="18"/>
    </row>
    <row r="16" spans="2:8" x14ac:dyDescent="0.45">
      <c r="B16" s="120">
        <v>150</v>
      </c>
      <c r="C16" s="23">
        <v>44856</v>
      </c>
      <c r="D16" s="128">
        <v>0.7355787037013215</v>
      </c>
      <c r="E16" s="24" t="s">
        <v>54</v>
      </c>
      <c r="F16" s="25" t="s">
        <v>916</v>
      </c>
      <c r="H16" s="17" t="s">
        <v>650</v>
      </c>
    </row>
    <row r="17" spans="2:8" x14ac:dyDescent="0.45">
      <c r="B17" s="120">
        <v>149</v>
      </c>
      <c r="C17" s="23">
        <v>44856</v>
      </c>
      <c r="D17" s="128">
        <v>0.42866898148349719</v>
      </c>
      <c r="E17" s="24" t="s">
        <v>54</v>
      </c>
      <c r="F17" s="25" t="s">
        <v>915</v>
      </c>
      <c r="H17" s="18" t="s">
        <v>647</v>
      </c>
    </row>
    <row r="18" spans="2:8" x14ac:dyDescent="0.45">
      <c r="B18" s="120">
        <v>148</v>
      </c>
      <c r="C18" s="23">
        <v>44855</v>
      </c>
      <c r="D18" s="128">
        <v>0.69561342592351139</v>
      </c>
      <c r="E18" s="24" t="s">
        <v>54</v>
      </c>
      <c r="F18" s="25" t="s">
        <v>914</v>
      </c>
      <c r="H18" s="18" t="s">
        <v>648</v>
      </c>
    </row>
    <row r="19" spans="2:8" x14ac:dyDescent="0.45">
      <c r="B19" s="120">
        <v>147</v>
      </c>
      <c r="C19" s="23">
        <v>44855</v>
      </c>
      <c r="D19" s="128">
        <v>0.69387731481401715</v>
      </c>
      <c r="E19" s="24" t="s">
        <v>54</v>
      </c>
      <c r="F19" s="25" t="s">
        <v>913</v>
      </c>
      <c r="H19" s="18" t="s">
        <v>649</v>
      </c>
    </row>
    <row r="20" spans="2:8" ht="28.5" x14ac:dyDescent="0.45">
      <c r="B20" s="120">
        <v>146</v>
      </c>
      <c r="C20" s="23">
        <v>44855</v>
      </c>
      <c r="D20" s="128">
        <v>0.67820601852145046</v>
      </c>
      <c r="E20" s="24" t="s">
        <v>54</v>
      </c>
      <c r="F20" s="26" t="s">
        <v>912</v>
      </c>
    </row>
    <row r="21" spans="2:8" x14ac:dyDescent="0.45">
      <c r="B21" s="120">
        <v>145</v>
      </c>
      <c r="C21" s="23">
        <v>44501</v>
      </c>
      <c r="D21" s="128">
        <v>0.67939814814599231</v>
      </c>
      <c r="E21" s="24" t="s">
        <v>54</v>
      </c>
      <c r="F21" s="25" t="s">
        <v>908</v>
      </c>
      <c r="H21" s="17" t="s">
        <v>247</v>
      </c>
    </row>
    <row r="22" spans="2:8" x14ac:dyDescent="0.45">
      <c r="B22" s="120">
        <v>144</v>
      </c>
      <c r="C22" s="23">
        <v>44501</v>
      </c>
      <c r="D22" s="128">
        <v>0.67103009259153623</v>
      </c>
      <c r="E22" s="24" t="s">
        <v>54</v>
      </c>
      <c r="F22" s="26" t="s">
        <v>907</v>
      </c>
      <c r="H22" t="s">
        <v>248</v>
      </c>
    </row>
    <row r="23" spans="2:8" x14ac:dyDescent="0.45">
      <c r="B23" s="120">
        <v>143</v>
      </c>
      <c r="C23" s="23">
        <v>44483</v>
      </c>
      <c r="D23" s="128">
        <v>0.71473379629605915</v>
      </c>
      <c r="E23" s="24" t="s">
        <v>54</v>
      </c>
      <c r="F23" s="26" t="s">
        <v>891</v>
      </c>
      <c r="H23" s="18" t="s">
        <v>249</v>
      </c>
    </row>
    <row r="24" spans="2:8" ht="71.25" x14ac:dyDescent="0.45">
      <c r="B24" s="120">
        <v>142</v>
      </c>
      <c r="C24" s="23">
        <v>44483</v>
      </c>
      <c r="D24" s="128">
        <v>0.69203703703533392</v>
      </c>
      <c r="E24" s="24" t="s">
        <v>54</v>
      </c>
      <c r="F24" s="26" t="s">
        <v>890</v>
      </c>
      <c r="H24" t="s">
        <v>250</v>
      </c>
    </row>
    <row r="25" spans="2:8" x14ac:dyDescent="0.45">
      <c r="B25" s="120">
        <v>141</v>
      </c>
      <c r="C25" s="23">
        <v>44483</v>
      </c>
      <c r="D25" s="128">
        <v>0.40446759259066312</v>
      </c>
      <c r="E25" s="24" t="s">
        <v>54</v>
      </c>
      <c r="F25" s="26" t="s">
        <v>889</v>
      </c>
      <c r="H25" s="18" t="s">
        <v>251</v>
      </c>
    </row>
    <row r="26" spans="2:8" x14ac:dyDescent="0.45">
      <c r="B26" s="120">
        <v>140</v>
      </c>
      <c r="C26" s="23">
        <v>44483</v>
      </c>
      <c r="D26" s="128">
        <v>0.39372685184935108</v>
      </c>
      <c r="E26" s="24" t="s">
        <v>54</v>
      </c>
      <c r="F26" s="26" t="s">
        <v>888</v>
      </c>
      <c r="H26" t="s">
        <v>215</v>
      </c>
    </row>
    <row r="27" spans="2:8" x14ac:dyDescent="0.45">
      <c r="B27" s="120">
        <v>139</v>
      </c>
      <c r="C27" s="23">
        <v>44482</v>
      </c>
      <c r="D27" s="128">
        <v>0.72026620370161254</v>
      </c>
      <c r="E27" s="24" t="s">
        <v>54</v>
      </c>
      <c r="F27" s="25" t="s">
        <v>887</v>
      </c>
      <c r="H27" s="18" t="s">
        <v>252</v>
      </c>
    </row>
    <row r="28" spans="2:8" x14ac:dyDescent="0.45">
      <c r="B28" s="120">
        <v>138</v>
      </c>
      <c r="C28" s="23">
        <v>44482</v>
      </c>
      <c r="D28" s="128">
        <v>0.71825231481489027</v>
      </c>
      <c r="E28" s="24" t="s">
        <v>54</v>
      </c>
      <c r="F28" s="25" t="s">
        <v>886</v>
      </c>
      <c r="H28" s="42" t="s">
        <v>254</v>
      </c>
    </row>
    <row r="29" spans="2:8" x14ac:dyDescent="0.45">
      <c r="B29" s="120">
        <v>137</v>
      </c>
      <c r="C29" s="23">
        <v>44481</v>
      </c>
      <c r="D29" s="128">
        <v>0.52592592592554865</v>
      </c>
      <c r="E29" s="24" t="s">
        <v>54</v>
      </c>
      <c r="F29" s="25" t="s">
        <v>885</v>
      </c>
      <c r="H29" t="s">
        <v>655</v>
      </c>
    </row>
    <row r="30" spans="2:8" x14ac:dyDescent="0.45">
      <c r="B30" s="120">
        <v>136</v>
      </c>
      <c r="C30" s="23">
        <v>44480</v>
      </c>
      <c r="D30" s="128">
        <v>0.79943287037167465</v>
      </c>
      <c r="E30" s="24" t="s">
        <v>54</v>
      </c>
      <c r="F30" s="25" t="s">
        <v>884</v>
      </c>
      <c r="H30" s="18" t="s">
        <v>654</v>
      </c>
    </row>
    <row r="31" spans="2:8" x14ac:dyDescent="0.45">
      <c r="B31" s="120">
        <v>135</v>
      </c>
      <c r="C31" s="23">
        <v>44477</v>
      </c>
      <c r="D31" s="128">
        <v>0.81211805555358296</v>
      </c>
      <c r="E31" s="24" t="s">
        <v>54</v>
      </c>
      <c r="F31" s="25" t="s">
        <v>883</v>
      </c>
    </row>
    <row r="32" spans="2:8" x14ac:dyDescent="0.45">
      <c r="B32" s="120">
        <v>134</v>
      </c>
      <c r="C32" s="23">
        <v>44477</v>
      </c>
      <c r="D32" s="128">
        <v>0.68396990740438923</v>
      </c>
      <c r="E32" s="24" t="s">
        <v>54</v>
      </c>
      <c r="F32" s="26" t="s">
        <v>865</v>
      </c>
      <c r="H32" s="17" t="s">
        <v>653</v>
      </c>
    </row>
    <row r="33" spans="2:8" x14ac:dyDescent="0.45">
      <c r="B33" s="120">
        <v>133</v>
      </c>
      <c r="C33" s="23">
        <v>44477</v>
      </c>
      <c r="D33" s="128">
        <v>0.48748842592613073</v>
      </c>
      <c r="E33" s="24" t="s">
        <v>54</v>
      </c>
      <c r="F33" s="25" t="s">
        <v>861</v>
      </c>
      <c r="H33" s="18" t="s">
        <v>652</v>
      </c>
    </row>
    <row r="34" spans="2:8" x14ac:dyDescent="0.45">
      <c r="B34" s="120">
        <v>132</v>
      </c>
      <c r="C34" s="23">
        <v>44477</v>
      </c>
      <c r="D34" s="128">
        <v>0.45517361110978527</v>
      </c>
      <c r="E34" s="24" t="s">
        <v>54</v>
      </c>
      <c r="F34" s="25" t="s">
        <v>860</v>
      </c>
    </row>
    <row r="35" spans="2:8" x14ac:dyDescent="0.45">
      <c r="B35" s="120">
        <v>131</v>
      </c>
      <c r="C35" s="23">
        <v>44476</v>
      </c>
      <c r="D35" s="128">
        <v>0.939976851848769</v>
      </c>
      <c r="E35" s="24" t="s">
        <v>54</v>
      </c>
      <c r="F35" s="25" t="s">
        <v>859</v>
      </c>
      <c r="H35" s="17" t="s">
        <v>785</v>
      </c>
    </row>
    <row r="36" spans="2:8" ht="28.5" x14ac:dyDescent="0.45">
      <c r="B36" s="120">
        <v>130</v>
      </c>
      <c r="C36" s="23">
        <v>44474</v>
      </c>
      <c r="D36" s="128">
        <v>0.68423611111211358</v>
      </c>
      <c r="E36" s="24" t="s">
        <v>54</v>
      </c>
      <c r="F36" s="26" t="s">
        <v>858</v>
      </c>
      <c r="H36" s="18" t="s">
        <v>762</v>
      </c>
    </row>
    <row r="37" spans="2:8" x14ac:dyDescent="0.45">
      <c r="B37" s="120">
        <v>129</v>
      </c>
      <c r="C37" s="23">
        <v>44473</v>
      </c>
      <c r="D37" s="128">
        <v>0.42137731481489027</v>
      </c>
      <c r="E37" s="24" t="s">
        <v>54</v>
      </c>
      <c r="F37" s="25" t="s">
        <v>855</v>
      </c>
    </row>
    <row r="38" spans="2:8" x14ac:dyDescent="0.45">
      <c r="B38" s="120">
        <v>128</v>
      </c>
      <c r="C38" s="23">
        <v>44470</v>
      </c>
      <c r="D38" s="128">
        <v>0.43607638889079681</v>
      </c>
      <c r="E38" s="24" t="s">
        <v>54</v>
      </c>
      <c r="F38" s="25" t="s">
        <v>780</v>
      </c>
      <c r="H38" s="17" t="s">
        <v>266</v>
      </c>
    </row>
    <row r="39" spans="2:8" x14ac:dyDescent="0.45">
      <c r="B39" s="120">
        <v>127</v>
      </c>
      <c r="C39" s="23">
        <v>44469</v>
      </c>
      <c r="D39" s="128">
        <v>0.6626157407372375</v>
      </c>
      <c r="E39" s="24" t="s">
        <v>54</v>
      </c>
      <c r="F39" s="26" t="s">
        <v>672</v>
      </c>
      <c r="H39" s="14" t="s">
        <v>989</v>
      </c>
    </row>
    <row r="40" spans="2:8" x14ac:dyDescent="0.45">
      <c r="B40" s="120">
        <v>126</v>
      </c>
      <c r="C40" s="23">
        <v>44469</v>
      </c>
      <c r="D40" s="128">
        <v>0.60223379629314877</v>
      </c>
      <c r="E40" s="24" t="s">
        <v>54</v>
      </c>
      <c r="F40" s="25" t="s">
        <v>661</v>
      </c>
      <c r="H40" s="14" t="s">
        <v>990</v>
      </c>
    </row>
    <row r="41" spans="2:8" x14ac:dyDescent="0.45">
      <c r="B41" s="120">
        <v>125</v>
      </c>
      <c r="C41" s="23">
        <v>44469</v>
      </c>
      <c r="D41" s="128">
        <v>0.57452546296553919</v>
      </c>
      <c r="E41" s="24" t="s">
        <v>54</v>
      </c>
      <c r="F41" s="25" t="s">
        <v>661</v>
      </c>
      <c r="H41" s="14" t="s">
        <v>991</v>
      </c>
    </row>
    <row r="42" spans="2:8" x14ac:dyDescent="0.45">
      <c r="B42" s="120">
        <v>124</v>
      </c>
      <c r="C42" s="23">
        <v>44469</v>
      </c>
      <c r="D42" s="128">
        <v>0.35587962962745223</v>
      </c>
      <c r="E42" s="24" t="s">
        <v>54</v>
      </c>
      <c r="F42" s="26" t="s">
        <v>663</v>
      </c>
      <c r="H42" t="s">
        <v>267</v>
      </c>
    </row>
    <row r="43" spans="2:8" x14ac:dyDescent="0.45">
      <c r="B43" s="120">
        <v>123</v>
      </c>
      <c r="C43" s="23">
        <v>44469</v>
      </c>
      <c r="D43" s="128">
        <v>0.35304398147854954</v>
      </c>
      <c r="E43" s="24" t="s">
        <v>54</v>
      </c>
      <c r="F43" s="25" t="s">
        <v>662</v>
      </c>
      <c r="H43" t="s">
        <v>274</v>
      </c>
    </row>
    <row r="44" spans="2:8" x14ac:dyDescent="0.45">
      <c r="B44" s="120">
        <v>122</v>
      </c>
      <c r="C44" s="23">
        <v>44468</v>
      </c>
      <c r="D44" s="128">
        <v>0.81839120370568708</v>
      </c>
      <c r="E44" s="24" t="s">
        <v>54</v>
      </c>
      <c r="F44" s="25" t="s">
        <v>661</v>
      </c>
      <c r="H44" s="14" t="s">
        <v>272</v>
      </c>
    </row>
    <row r="45" spans="2:8" x14ac:dyDescent="0.45">
      <c r="B45" s="120">
        <v>121</v>
      </c>
      <c r="C45" s="23">
        <v>44468</v>
      </c>
      <c r="D45" s="128">
        <v>0.76211805555794854</v>
      </c>
      <c r="E45" s="24" t="s">
        <v>54</v>
      </c>
      <c r="F45" s="25" t="s">
        <v>661</v>
      </c>
      <c r="H45" t="s">
        <v>273</v>
      </c>
    </row>
    <row r="46" spans="2:8" x14ac:dyDescent="0.45">
      <c r="B46" s="120">
        <v>120</v>
      </c>
      <c r="C46" s="23">
        <v>44468</v>
      </c>
      <c r="D46" s="128">
        <v>0.70792824074305827</v>
      </c>
      <c r="E46" s="24" t="s">
        <v>54</v>
      </c>
      <c r="F46" s="25" t="s">
        <v>661</v>
      </c>
      <c r="H46" s="14" t="s">
        <v>268</v>
      </c>
    </row>
    <row r="47" spans="2:8" x14ac:dyDescent="0.45">
      <c r="B47" s="120">
        <v>119</v>
      </c>
      <c r="C47" s="23">
        <v>44468</v>
      </c>
      <c r="D47" s="128">
        <v>0.52937499999825377</v>
      </c>
      <c r="E47" s="24" t="s">
        <v>54</v>
      </c>
      <c r="F47" s="25" t="s">
        <v>660</v>
      </c>
      <c r="H47" t="s">
        <v>269</v>
      </c>
    </row>
    <row r="48" spans="2:8" x14ac:dyDescent="0.45">
      <c r="B48" s="120">
        <v>118</v>
      </c>
      <c r="C48" s="23">
        <v>44467</v>
      </c>
      <c r="D48" s="128">
        <v>0.83431712962919846</v>
      </c>
      <c r="E48" s="24" t="s">
        <v>54</v>
      </c>
      <c r="F48" s="25" t="s">
        <v>656</v>
      </c>
      <c r="H48" s="14" t="s">
        <v>585</v>
      </c>
    </row>
    <row r="49" spans="2:8" x14ac:dyDescent="0.45">
      <c r="B49" s="120">
        <v>117</v>
      </c>
      <c r="C49" s="23">
        <v>44467</v>
      </c>
      <c r="D49" s="128">
        <v>0.70918981481372612</v>
      </c>
      <c r="E49" s="24" t="s">
        <v>54</v>
      </c>
      <c r="F49" s="26" t="s">
        <v>646</v>
      </c>
    </row>
    <row r="50" spans="2:8" x14ac:dyDescent="0.45">
      <c r="B50" s="120">
        <v>116</v>
      </c>
      <c r="C50" s="23">
        <v>44467</v>
      </c>
      <c r="D50" s="128">
        <v>0.47929398147971369</v>
      </c>
      <c r="E50" s="24" t="s">
        <v>54</v>
      </c>
      <c r="F50" s="25" t="s">
        <v>641</v>
      </c>
      <c r="H50" s="17" t="s">
        <v>342</v>
      </c>
    </row>
    <row r="51" spans="2:8" x14ac:dyDescent="0.45">
      <c r="B51" s="120">
        <v>115</v>
      </c>
      <c r="C51" s="23">
        <v>44467</v>
      </c>
      <c r="D51" s="128">
        <v>0.46600694444350665</v>
      </c>
      <c r="E51" s="24" t="s">
        <v>54</v>
      </c>
      <c r="F51" s="25" t="s">
        <v>639</v>
      </c>
      <c r="H51" t="s">
        <v>343</v>
      </c>
    </row>
    <row r="52" spans="2:8" x14ac:dyDescent="0.45">
      <c r="B52" s="120">
        <v>114</v>
      </c>
      <c r="C52" s="23">
        <v>44467</v>
      </c>
      <c r="D52" s="128">
        <v>0.42388888888672227</v>
      </c>
      <c r="E52" s="24" t="s">
        <v>54</v>
      </c>
      <c r="F52" s="25" t="s">
        <v>638</v>
      </c>
      <c r="H52" t="s">
        <v>344</v>
      </c>
    </row>
    <row r="53" spans="2:8" x14ac:dyDescent="0.45">
      <c r="B53" s="120">
        <v>113</v>
      </c>
      <c r="C53" s="23">
        <v>44466</v>
      </c>
      <c r="D53" s="128">
        <v>0.80304398148291511</v>
      </c>
      <c r="E53" s="24" t="s">
        <v>54</v>
      </c>
      <c r="F53" s="25" t="s">
        <v>637</v>
      </c>
    </row>
    <row r="54" spans="2:8" x14ac:dyDescent="0.45">
      <c r="B54" s="120">
        <v>112</v>
      </c>
      <c r="C54" s="23">
        <v>44466</v>
      </c>
      <c r="D54" s="128">
        <v>0.78805555555300089</v>
      </c>
      <c r="E54" s="24" t="s">
        <v>54</v>
      </c>
      <c r="F54" s="25" t="s">
        <v>634</v>
      </c>
      <c r="H54" t="s">
        <v>863</v>
      </c>
    </row>
    <row r="55" spans="2:8" x14ac:dyDescent="0.45">
      <c r="B55" s="120">
        <v>111</v>
      </c>
      <c r="C55" s="23">
        <v>44466</v>
      </c>
      <c r="D55" s="128">
        <v>0.76920138888817746</v>
      </c>
      <c r="E55" s="24" t="s">
        <v>54</v>
      </c>
      <c r="F55" s="25" t="s">
        <v>634</v>
      </c>
      <c r="H55" s="18" t="s">
        <v>864</v>
      </c>
    </row>
    <row r="56" spans="2:8" x14ac:dyDescent="0.45">
      <c r="B56" s="120">
        <v>110</v>
      </c>
      <c r="C56" s="23">
        <v>44466</v>
      </c>
      <c r="D56" s="128">
        <v>0.729178240741021</v>
      </c>
      <c r="E56" s="24" t="s">
        <v>54</v>
      </c>
      <c r="F56" s="25" t="s">
        <v>634</v>
      </c>
      <c r="H56" t="s">
        <v>862</v>
      </c>
    </row>
    <row r="57" spans="2:8" x14ac:dyDescent="0.45">
      <c r="B57" s="120">
        <v>109</v>
      </c>
      <c r="C57" s="23">
        <v>44464</v>
      </c>
      <c r="D57" s="128">
        <v>0.815185185187147</v>
      </c>
      <c r="E57" s="24" t="s">
        <v>54</v>
      </c>
      <c r="F57" s="25" t="s">
        <v>628</v>
      </c>
    </row>
    <row r="58" spans="2:8" x14ac:dyDescent="0.45">
      <c r="B58" s="120">
        <v>108</v>
      </c>
      <c r="C58" s="23">
        <v>44463</v>
      </c>
      <c r="D58" s="128">
        <v>0.73194444444379769</v>
      </c>
      <c r="E58" s="24" t="s">
        <v>54</v>
      </c>
      <c r="F58" s="26" t="s">
        <v>626</v>
      </c>
    </row>
    <row r="59" spans="2:8" x14ac:dyDescent="0.45">
      <c r="B59" s="120">
        <v>107</v>
      </c>
      <c r="C59" s="23">
        <v>44463</v>
      </c>
      <c r="D59" s="128">
        <v>0.54521990740613546</v>
      </c>
      <c r="E59" s="24" t="s">
        <v>54</v>
      </c>
      <c r="F59" s="25" t="s">
        <v>623</v>
      </c>
    </row>
    <row r="60" spans="2:8" x14ac:dyDescent="0.45">
      <c r="B60" s="120">
        <v>106</v>
      </c>
      <c r="C60" s="23">
        <v>44463</v>
      </c>
      <c r="D60" s="128">
        <v>0.5326273148166365</v>
      </c>
      <c r="E60" s="24" t="s">
        <v>54</v>
      </c>
      <c r="F60" s="25" t="s">
        <v>621</v>
      </c>
    </row>
    <row r="61" spans="2:8" x14ac:dyDescent="0.45">
      <c r="B61" s="120">
        <v>105</v>
      </c>
      <c r="C61" s="23">
        <v>44463</v>
      </c>
      <c r="D61" s="128">
        <v>0.45555555555620231</v>
      </c>
      <c r="E61" s="24" t="s">
        <v>54</v>
      </c>
      <c r="F61" s="25" t="s">
        <v>620</v>
      </c>
    </row>
    <row r="62" spans="2:8" x14ac:dyDescent="0.45">
      <c r="B62" s="120">
        <v>104</v>
      </c>
      <c r="C62" s="23">
        <v>44462</v>
      </c>
      <c r="D62" s="128">
        <v>0.58405092592875008</v>
      </c>
      <c r="E62" s="24" t="s">
        <v>54</v>
      </c>
      <c r="F62" s="26" t="s">
        <v>619</v>
      </c>
    </row>
    <row r="63" spans="2:8" x14ac:dyDescent="0.45">
      <c r="B63" s="120">
        <v>103</v>
      </c>
      <c r="C63" s="23">
        <v>44462</v>
      </c>
      <c r="D63" s="128">
        <v>0.55108796296553919</v>
      </c>
      <c r="E63" s="24" t="s">
        <v>54</v>
      </c>
      <c r="F63" s="25" t="s">
        <v>618</v>
      </c>
    </row>
    <row r="64" spans="2:8" x14ac:dyDescent="0.45">
      <c r="B64" s="120">
        <v>102</v>
      </c>
      <c r="C64" s="23">
        <v>44462</v>
      </c>
      <c r="D64" s="128">
        <v>0.42077546296059154</v>
      </c>
      <c r="E64" s="24" t="s">
        <v>54</v>
      </c>
      <c r="F64" s="25" t="s">
        <v>617</v>
      </c>
    </row>
    <row r="65" spans="2:6" x14ac:dyDescent="0.45">
      <c r="B65" s="120">
        <v>101</v>
      </c>
      <c r="C65" s="23">
        <v>44461</v>
      </c>
      <c r="D65" s="128">
        <v>0.49896990740671754</v>
      </c>
      <c r="E65" s="24" t="s">
        <v>54</v>
      </c>
      <c r="F65" s="25" t="s">
        <v>616</v>
      </c>
    </row>
    <row r="66" spans="2:6" x14ac:dyDescent="0.45">
      <c r="B66" s="120">
        <v>100</v>
      </c>
      <c r="C66" s="23">
        <v>44461</v>
      </c>
      <c r="D66" s="128">
        <v>0.49760416666686069</v>
      </c>
      <c r="E66" s="24" t="s">
        <v>54</v>
      </c>
      <c r="F66" s="25" t="s">
        <v>615</v>
      </c>
    </row>
    <row r="67" spans="2:6" x14ac:dyDescent="0.45">
      <c r="B67" s="120">
        <v>99</v>
      </c>
      <c r="C67" s="23">
        <v>44460</v>
      </c>
      <c r="D67" s="128">
        <v>0.73570601851679385</v>
      </c>
      <c r="E67" s="24" t="s">
        <v>54</v>
      </c>
      <c r="F67" s="25" t="s">
        <v>606</v>
      </c>
    </row>
    <row r="68" spans="2:6" x14ac:dyDescent="0.45">
      <c r="B68" s="120">
        <v>98</v>
      </c>
      <c r="C68" s="23">
        <v>44460</v>
      </c>
      <c r="D68" s="128">
        <v>0.67214120370044839</v>
      </c>
      <c r="E68" s="24" t="s">
        <v>54</v>
      </c>
      <c r="F68" s="25" t="s">
        <v>605</v>
      </c>
    </row>
    <row r="69" spans="2:6" x14ac:dyDescent="0.45">
      <c r="B69" s="120">
        <v>97</v>
      </c>
      <c r="C69" s="23">
        <v>44460</v>
      </c>
      <c r="D69" s="128">
        <v>0.66630787037138361</v>
      </c>
      <c r="E69" s="24" t="s">
        <v>54</v>
      </c>
      <c r="F69" s="25" t="s">
        <v>604</v>
      </c>
    </row>
    <row r="70" spans="2:6" x14ac:dyDescent="0.45">
      <c r="B70" s="120">
        <v>96</v>
      </c>
      <c r="C70" s="23">
        <v>44460</v>
      </c>
      <c r="D70" s="128">
        <v>0.64231481481692754</v>
      </c>
      <c r="E70" s="24" t="s">
        <v>54</v>
      </c>
      <c r="F70" s="25" t="s">
        <v>603</v>
      </c>
    </row>
    <row r="71" spans="2:6" x14ac:dyDescent="0.45">
      <c r="B71" s="120">
        <v>95</v>
      </c>
      <c r="C71" s="23">
        <v>44460</v>
      </c>
      <c r="D71" s="128">
        <v>0.61458333333575865</v>
      </c>
      <c r="E71" s="24" t="s">
        <v>54</v>
      </c>
      <c r="F71" s="26" t="s">
        <v>599</v>
      </c>
    </row>
    <row r="72" spans="2:6" x14ac:dyDescent="0.45">
      <c r="B72" s="120">
        <v>94</v>
      </c>
      <c r="C72" s="23">
        <v>44460</v>
      </c>
      <c r="D72" s="128">
        <v>0.59408564814657439</v>
      </c>
      <c r="E72" s="24" t="s">
        <v>54</v>
      </c>
      <c r="F72" s="25" t="s">
        <v>598</v>
      </c>
    </row>
    <row r="73" spans="2:6" x14ac:dyDescent="0.45">
      <c r="B73" s="120">
        <v>93</v>
      </c>
      <c r="C73" s="23">
        <v>44459</v>
      </c>
      <c r="D73" s="128">
        <v>0.74761574074364034</v>
      </c>
      <c r="E73" s="24" t="s">
        <v>54</v>
      </c>
      <c r="F73" s="25" t="s">
        <v>571</v>
      </c>
    </row>
    <row r="74" spans="2:6" x14ac:dyDescent="0.45">
      <c r="B74" s="120">
        <v>92</v>
      </c>
      <c r="C74" s="23">
        <v>44459</v>
      </c>
      <c r="D74" s="128">
        <v>0.71629629629751435</v>
      </c>
      <c r="E74" s="24" t="s">
        <v>54</v>
      </c>
      <c r="F74" s="25" t="s">
        <v>597</v>
      </c>
    </row>
    <row r="75" spans="2:6" x14ac:dyDescent="0.45">
      <c r="B75" s="120">
        <v>91</v>
      </c>
      <c r="C75" s="23">
        <v>44459</v>
      </c>
      <c r="D75" s="128">
        <v>0.64791666666860692</v>
      </c>
      <c r="E75" s="24" t="s">
        <v>54</v>
      </c>
      <c r="F75" s="25" t="s">
        <v>596</v>
      </c>
    </row>
    <row r="76" spans="2:6" x14ac:dyDescent="0.45">
      <c r="B76" s="120">
        <v>90</v>
      </c>
      <c r="C76" s="23">
        <v>44459</v>
      </c>
      <c r="D76" s="128">
        <v>0.64268518518656492</v>
      </c>
      <c r="E76" s="24" t="s">
        <v>54</v>
      </c>
      <c r="F76" s="25" t="s">
        <v>595</v>
      </c>
    </row>
    <row r="77" spans="2:6" x14ac:dyDescent="0.45">
      <c r="B77" s="120">
        <v>89</v>
      </c>
      <c r="C77" s="23">
        <v>44459</v>
      </c>
      <c r="D77" s="128">
        <v>0.60615740740468027</v>
      </c>
      <c r="E77" s="24" t="s">
        <v>54</v>
      </c>
      <c r="F77" s="25" t="s">
        <v>560</v>
      </c>
    </row>
    <row r="78" spans="2:6" x14ac:dyDescent="0.45">
      <c r="B78" s="120">
        <v>88</v>
      </c>
      <c r="C78" s="23">
        <v>44459</v>
      </c>
      <c r="D78" s="128">
        <v>0.43152777777868323</v>
      </c>
      <c r="E78" s="24" t="s">
        <v>54</v>
      </c>
      <c r="F78" s="25" t="s">
        <v>594</v>
      </c>
    </row>
    <row r="79" spans="2:6" x14ac:dyDescent="0.45">
      <c r="B79" s="120">
        <v>87</v>
      </c>
      <c r="C79" s="23">
        <v>44459</v>
      </c>
      <c r="D79" s="128">
        <v>0.40533564814541023</v>
      </c>
      <c r="E79" s="24" t="s">
        <v>54</v>
      </c>
      <c r="F79" s="26" t="s">
        <v>592</v>
      </c>
    </row>
    <row r="80" spans="2:6" x14ac:dyDescent="0.45">
      <c r="B80" s="120">
        <v>86</v>
      </c>
      <c r="C80" s="23">
        <v>44458</v>
      </c>
      <c r="D80" s="128">
        <v>0.80187499999738066</v>
      </c>
      <c r="E80" s="24" t="s">
        <v>54</v>
      </c>
      <c r="F80" s="26" t="s">
        <v>583</v>
      </c>
    </row>
    <row r="81" spans="2:6" x14ac:dyDescent="0.45">
      <c r="B81" s="120">
        <v>85</v>
      </c>
      <c r="C81" s="23">
        <v>44458</v>
      </c>
      <c r="D81" s="128">
        <v>0.77153935185197042</v>
      </c>
      <c r="E81" s="24" t="s">
        <v>54</v>
      </c>
      <c r="F81" s="25" t="s">
        <v>582</v>
      </c>
    </row>
    <row r="82" spans="2:6" x14ac:dyDescent="0.45">
      <c r="B82" s="120">
        <v>84</v>
      </c>
      <c r="C82" s="23">
        <v>44458</v>
      </c>
      <c r="D82" s="128">
        <v>0.690150462964084</v>
      </c>
      <c r="E82" s="24" t="s">
        <v>54</v>
      </c>
      <c r="F82" s="26" t="s">
        <v>580</v>
      </c>
    </row>
    <row r="83" spans="2:6" x14ac:dyDescent="0.45">
      <c r="B83" s="120">
        <v>83</v>
      </c>
      <c r="C83" s="23">
        <v>44458</v>
      </c>
      <c r="D83" s="128">
        <v>0.46993055555503815</v>
      </c>
      <c r="E83" s="24" t="s">
        <v>54</v>
      </c>
      <c r="F83" s="25" t="s">
        <v>579</v>
      </c>
    </row>
    <row r="84" spans="2:6" x14ac:dyDescent="0.45">
      <c r="B84" s="120">
        <v>82</v>
      </c>
      <c r="C84" s="23">
        <v>44458</v>
      </c>
      <c r="D84" s="128">
        <v>0.42821759259095415</v>
      </c>
      <c r="E84" s="24" t="s">
        <v>54</v>
      </c>
      <c r="F84" s="25" t="s">
        <v>578</v>
      </c>
    </row>
    <row r="85" spans="2:6" x14ac:dyDescent="0.45">
      <c r="B85" s="120">
        <v>81</v>
      </c>
      <c r="C85" s="23">
        <v>44450</v>
      </c>
      <c r="D85" s="128">
        <v>0.47984953703416977</v>
      </c>
      <c r="E85" s="24" t="s">
        <v>54</v>
      </c>
      <c r="F85" s="25" t="s">
        <v>575</v>
      </c>
    </row>
    <row r="86" spans="2:6" x14ac:dyDescent="0.45">
      <c r="B86" s="120">
        <v>80</v>
      </c>
      <c r="C86" s="23">
        <v>44450</v>
      </c>
      <c r="D86" s="128">
        <v>0.40421296295971842</v>
      </c>
      <c r="E86" s="24" t="s">
        <v>54</v>
      </c>
      <c r="F86" s="25" t="s">
        <v>577</v>
      </c>
    </row>
    <row r="87" spans="2:6" x14ac:dyDescent="0.45">
      <c r="B87" s="120">
        <v>79</v>
      </c>
      <c r="C87" s="23">
        <v>44450</v>
      </c>
      <c r="D87" s="128">
        <v>0.39056712963065365</v>
      </c>
      <c r="E87" s="24" t="s">
        <v>54</v>
      </c>
      <c r="F87" s="25" t="s">
        <v>575</v>
      </c>
    </row>
    <row r="88" spans="2:6" x14ac:dyDescent="0.45">
      <c r="B88" s="120">
        <v>78</v>
      </c>
      <c r="C88" s="23">
        <v>44448</v>
      </c>
      <c r="D88" s="128">
        <v>0.52339120370015735</v>
      </c>
      <c r="E88" s="24" t="s">
        <v>54</v>
      </c>
      <c r="F88" s="25" t="s">
        <v>574</v>
      </c>
    </row>
    <row r="89" spans="2:6" x14ac:dyDescent="0.45">
      <c r="B89" s="120">
        <v>77</v>
      </c>
      <c r="C89" s="23">
        <v>44448</v>
      </c>
      <c r="D89" s="128">
        <v>0.43658564814541023</v>
      </c>
      <c r="E89" s="24" t="s">
        <v>54</v>
      </c>
      <c r="F89" s="25" t="s">
        <v>573</v>
      </c>
    </row>
    <row r="90" spans="2:6" x14ac:dyDescent="0.45">
      <c r="B90" s="120">
        <v>76</v>
      </c>
      <c r="C90" s="23">
        <v>44448</v>
      </c>
      <c r="D90" s="128">
        <v>0.37820601851854008</v>
      </c>
      <c r="E90" s="24" t="s">
        <v>54</v>
      </c>
      <c r="F90" s="25" t="s">
        <v>572</v>
      </c>
    </row>
    <row r="91" spans="2:6" x14ac:dyDescent="0.45">
      <c r="B91" s="120">
        <v>75</v>
      </c>
      <c r="C91" s="23">
        <v>44447</v>
      </c>
      <c r="D91" s="128">
        <v>0.79199074074131204</v>
      </c>
      <c r="E91" s="24" t="s">
        <v>54</v>
      </c>
      <c r="F91" s="26" t="s">
        <v>571</v>
      </c>
    </row>
    <row r="92" spans="2:6" x14ac:dyDescent="0.45">
      <c r="B92" s="120">
        <v>74</v>
      </c>
      <c r="C92" s="23">
        <v>44447</v>
      </c>
      <c r="D92" s="128">
        <v>0.38273148148437031</v>
      </c>
      <c r="E92" s="24" t="s">
        <v>54</v>
      </c>
      <c r="F92" s="25" t="s">
        <v>570</v>
      </c>
    </row>
    <row r="93" spans="2:6" x14ac:dyDescent="0.45">
      <c r="B93" s="120">
        <v>73</v>
      </c>
      <c r="C93" s="23">
        <v>44446</v>
      </c>
      <c r="D93" s="128">
        <v>0.57453703703504289</v>
      </c>
      <c r="E93" s="24" t="s">
        <v>54</v>
      </c>
      <c r="F93" s="25" t="s">
        <v>568</v>
      </c>
    </row>
    <row r="94" spans="2:6" x14ac:dyDescent="0.45">
      <c r="B94" s="120">
        <v>72</v>
      </c>
      <c r="C94" s="23">
        <v>44446</v>
      </c>
      <c r="D94" s="128">
        <v>0.474016203705105</v>
      </c>
      <c r="E94" s="24" t="s">
        <v>54</v>
      </c>
      <c r="F94" s="26" t="s">
        <v>567</v>
      </c>
    </row>
    <row r="95" spans="2:6" x14ac:dyDescent="0.45">
      <c r="B95" s="120">
        <v>71</v>
      </c>
      <c r="C95" s="23">
        <v>44445</v>
      </c>
      <c r="D95" s="128">
        <v>0.599050925928168</v>
      </c>
      <c r="E95" s="24" t="s">
        <v>54</v>
      </c>
      <c r="F95" s="25" t="s">
        <v>566</v>
      </c>
    </row>
    <row r="96" spans="2:6" x14ac:dyDescent="0.45">
      <c r="B96" s="120">
        <v>70</v>
      </c>
      <c r="C96" s="23">
        <v>44444</v>
      </c>
      <c r="D96" s="128">
        <v>0.35259259259328246</v>
      </c>
      <c r="E96" s="24" t="s">
        <v>54</v>
      </c>
      <c r="F96" s="25" t="s">
        <v>565</v>
      </c>
    </row>
    <row r="97" spans="2:6" x14ac:dyDescent="0.45">
      <c r="B97" s="120">
        <v>69</v>
      </c>
      <c r="C97" s="23">
        <v>44442</v>
      </c>
      <c r="D97" s="128">
        <v>0.38805555555882165</v>
      </c>
      <c r="E97" s="24" t="s">
        <v>54</v>
      </c>
      <c r="F97" s="25" t="s">
        <v>564</v>
      </c>
    </row>
    <row r="98" spans="2:6" x14ac:dyDescent="0.45">
      <c r="B98" s="120">
        <v>68</v>
      </c>
      <c r="C98" s="23">
        <v>44441</v>
      </c>
      <c r="D98" s="128">
        <v>0.77039351851999527</v>
      </c>
      <c r="E98" s="24" t="s">
        <v>54</v>
      </c>
      <c r="F98" s="25" t="s">
        <v>561</v>
      </c>
    </row>
    <row r="99" spans="2:6" x14ac:dyDescent="0.45">
      <c r="B99" s="120">
        <v>67</v>
      </c>
      <c r="C99" s="23">
        <v>44441</v>
      </c>
      <c r="D99" s="128">
        <v>0.73449074073869269</v>
      </c>
      <c r="E99" s="24" t="s">
        <v>54</v>
      </c>
      <c r="F99" s="25" t="s">
        <v>560</v>
      </c>
    </row>
    <row r="100" spans="2:6" x14ac:dyDescent="0.45">
      <c r="B100" s="120">
        <v>66</v>
      </c>
      <c r="C100" s="23">
        <v>44441</v>
      </c>
      <c r="D100" s="128">
        <v>0.40944444444176042</v>
      </c>
      <c r="E100" s="24" t="s">
        <v>54</v>
      </c>
      <c r="F100" s="25" t="s">
        <v>559</v>
      </c>
    </row>
    <row r="101" spans="2:6" x14ac:dyDescent="0.45">
      <c r="B101" s="120">
        <v>65</v>
      </c>
      <c r="C101" s="23">
        <v>44441</v>
      </c>
      <c r="D101" s="128">
        <v>0.39550925925868796</v>
      </c>
      <c r="E101" s="24" t="s">
        <v>54</v>
      </c>
      <c r="F101" s="25" t="s">
        <v>558</v>
      </c>
    </row>
    <row r="102" spans="2:6" x14ac:dyDescent="0.45">
      <c r="B102" s="120">
        <v>64</v>
      </c>
      <c r="C102" s="23">
        <v>44440</v>
      </c>
      <c r="D102" s="128">
        <v>0.75807870370044839</v>
      </c>
      <c r="E102" s="24" t="s">
        <v>54</v>
      </c>
      <c r="F102" s="25" t="s">
        <v>557</v>
      </c>
    </row>
    <row r="103" spans="2:6" x14ac:dyDescent="0.45">
      <c r="B103" s="120">
        <v>63</v>
      </c>
      <c r="C103" s="23">
        <v>44440</v>
      </c>
      <c r="D103" s="128">
        <v>0.69891203703446081</v>
      </c>
      <c r="E103" s="24" t="s">
        <v>54</v>
      </c>
      <c r="F103" s="25" t="s">
        <v>556</v>
      </c>
    </row>
    <row r="104" spans="2:6" x14ac:dyDescent="0.45">
      <c r="B104" s="120">
        <v>62</v>
      </c>
      <c r="C104" s="23">
        <v>44440</v>
      </c>
      <c r="D104" s="128">
        <v>0.67539351851883112</v>
      </c>
      <c r="E104" s="24" t="s">
        <v>54</v>
      </c>
      <c r="F104" s="25" t="s">
        <v>555</v>
      </c>
    </row>
    <row r="105" spans="2:6" x14ac:dyDescent="0.45">
      <c r="B105" s="120">
        <v>61</v>
      </c>
      <c r="C105" s="23">
        <v>44440</v>
      </c>
      <c r="D105" s="128">
        <v>0.64565972222044365</v>
      </c>
      <c r="E105" s="24" t="s">
        <v>54</v>
      </c>
      <c r="F105" s="25" t="s">
        <v>554</v>
      </c>
    </row>
    <row r="106" spans="2:6" x14ac:dyDescent="0.45">
      <c r="B106" s="120">
        <v>60</v>
      </c>
      <c r="C106" s="23">
        <v>44440</v>
      </c>
      <c r="D106" s="128">
        <v>0.64527777778130258</v>
      </c>
      <c r="E106" s="24" t="s">
        <v>54</v>
      </c>
      <c r="F106" s="25" t="s">
        <v>553</v>
      </c>
    </row>
    <row r="107" spans="2:6" x14ac:dyDescent="0.45">
      <c r="B107" s="120">
        <v>59</v>
      </c>
      <c r="C107" s="23">
        <v>44440</v>
      </c>
      <c r="D107" s="128">
        <v>0.44094907407270512</v>
      </c>
      <c r="E107" s="24" t="s">
        <v>54</v>
      </c>
      <c r="F107" s="25" t="s">
        <v>551</v>
      </c>
    </row>
    <row r="108" spans="2:6" x14ac:dyDescent="0.45">
      <c r="B108" s="120">
        <v>58</v>
      </c>
      <c r="C108" s="23">
        <v>44439</v>
      </c>
      <c r="D108" s="128">
        <v>0.41174768518249039</v>
      </c>
      <c r="E108" s="24" t="s">
        <v>54</v>
      </c>
      <c r="F108" s="25" t="s">
        <v>542</v>
      </c>
    </row>
    <row r="109" spans="2:6" x14ac:dyDescent="0.45">
      <c r="B109" s="120">
        <v>57</v>
      </c>
      <c r="C109" s="23">
        <v>44438</v>
      </c>
      <c r="D109" s="128">
        <v>0.81614583333430346</v>
      </c>
      <c r="E109" s="24" t="s">
        <v>54</v>
      </c>
      <c r="F109" s="25" t="s">
        <v>57</v>
      </c>
    </row>
    <row r="110" spans="2:6" x14ac:dyDescent="0.45">
      <c r="B110" s="120">
        <v>56</v>
      </c>
      <c r="C110" s="23">
        <v>44438</v>
      </c>
      <c r="D110" s="128">
        <v>0.77097222222073469</v>
      </c>
      <c r="E110" s="24" t="s">
        <v>54</v>
      </c>
      <c r="F110" s="25" t="s">
        <v>526</v>
      </c>
    </row>
    <row r="111" spans="2:6" x14ac:dyDescent="0.45">
      <c r="B111" s="120">
        <v>55</v>
      </c>
      <c r="C111" s="23">
        <v>44438</v>
      </c>
      <c r="D111" s="128">
        <v>0.5741319444423425</v>
      </c>
      <c r="E111" s="24" t="s">
        <v>54</v>
      </c>
      <c r="F111" s="25" t="s">
        <v>522</v>
      </c>
    </row>
    <row r="112" spans="2:6" x14ac:dyDescent="0.45">
      <c r="B112" s="120">
        <v>54</v>
      </c>
      <c r="C112" s="23">
        <v>44438</v>
      </c>
      <c r="D112" s="128">
        <v>0.32952546296291985</v>
      </c>
      <c r="E112" s="24" t="s">
        <v>54</v>
      </c>
      <c r="F112" s="25" t="s">
        <v>503</v>
      </c>
    </row>
    <row r="113" spans="2:6" x14ac:dyDescent="0.45">
      <c r="B113" s="120">
        <v>53</v>
      </c>
      <c r="C113" s="23">
        <v>44436</v>
      </c>
      <c r="D113" s="128">
        <v>0.65918981481809169</v>
      </c>
      <c r="E113" s="24" t="s">
        <v>54</v>
      </c>
      <c r="F113" s="25" t="s">
        <v>371</v>
      </c>
    </row>
    <row r="114" spans="2:6" x14ac:dyDescent="0.45">
      <c r="B114" s="120">
        <v>52</v>
      </c>
      <c r="C114" s="23">
        <v>44435</v>
      </c>
      <c r="D114" s="128">
        <v>0.85357638888672227</v>
      </c>
      <c r="E114" s="24" t="s">
        <v>54</v>
      </c>
      <c r="F114" s="26" t="s">
        <v>349</v>
      </c>
    </row>
    <row r="115" spans="2:6" x14ac:dyDescent="0.45">
      <c r="B115" s="120">
        <v>51</v>
      </c>
      <c r="C115" s="23">
        <v>44434</v>
      </c>
      <c r="D115" s="128">
        <v>0.80643518518627388</v>
      </c>
      <c r="E115" s="24" t="s">
        <v>54</v>
      </c>
      <c r="F115" s="25" t="s">
        <v>341</v>
      </c>
    </row>
    <row r="116" spans="2:6" x14ac:dyDescent="0.45">
      <c r="B116" s="120">
        <v>50</v>
      </c>
      <c r="C116" s="23">
        <v>44434</v>
      </c>
      <c r="D116" s="128">
        <v>0.80153935185080627</v>
      </c>
      <c r="E116" s="24" t="s">
        <v>54</v>
      </c>
      <c r="F116" s="25" t="s">
        <v>340</v>
      </c>
    </row>
    <row r="117" spans="2:6" x14ac:dyDescent="0.45">
      <c r="B117" s="120">
        <v>49</v>
      </c>
      <c r="C117" s="23">
        <v>44434</v>
      </c>
      <c r="D117" s="128">
        <v>0.77059027777431766</v>
      </c>
      <c r="E117" s="24" t="s">
        <v>54</v>
      </c>
      <c r="F117" s="25" t="s">
        <v>339</v>
      </c>
    </row>
    <row r="118" spans="2:6" x14ac:dyDescent="0.45">
      <c r="B118" s="120">
        <v>48</v>
      </c>
      <c r="C118" s="23">
        <v>44434</v>
      </c>
      <c r="D118" s="128">
        <v>0.57442129629635019</v>
      </c>
      <c r="E118" s="24" t="s">
        <v>54</v>
      </c>
      <c r="F118" s="26" t="s">
        <v>338</v>
      </c>
    </row>
    <row r="119" spans="2:6" x14ac:dyDescent="0.45">
      <c r="B119" s="120">
        <v>47</v>
      </c>
      <c r="C119" s="23">
        <v>44434</v>
      </c>
      <c r="D119" s="128">
        <v>0.57239583333284827</v>
      </c>
      <c r="E119" s="24" t="s">
        <v>54</v>
      </c>
      <c r="F119" s="25" t="s">
        <v>326</v>
      </c>
    </row>
    <row r="120" spans="2:6" x14ac:dyDescent="0.45">
      <c r="B120" s="120">
        <v>46</v>
      </c>
      <c r="C120" s="23">
        <v>44433</v>
      </c>
      <c r="D120" s="128">
        <v>1.0671296295186039E-2</v>
      </c>
      <c r="E120" s="24" t="s">
        <v>54</v>
      </c>
      <c r="F120" s="25" t="s">
        <v>307</v>
      </c>
    </row>
    <row r="121" spans="2:6" x14ac:dyDescent="0.45">
      <c r="B121" s="120">
        <v>45</v>
      </c>
      <c r="C121" s="23">
        <v>44432</v>
      </c>
      <c r="D121" s="128">
        <v>0.82049768518481869</v>
      </c>
      <c r="E121" s="24" t="s">
        <v>54</v>
      </c>
      <c r="F121" s="25" t="s">
        <v>299</v>
      </c>
    </row>
    <row r="122" spans="2:6" x14ac:dyDescent="0.45">
      <c r="B122" s="120">
        <v>44</v>
      </c>
      <c r="C122" s="23">
        <v>44432</v>
      </c>
      <c r="D122" s="128">
        <v>0.799525462964084</v>
      </c>
      <c r="E122" s="24" t="s">
        <v>54</v>
      </c>
      <c r="F122" s="26" t="s">
        <v>294</v>
      </c>
    </row>
    <row r="123" spans="2:6" x14ac:dyDescent="0.45">
      <c r="B123" s="120">
        <v>43</v>
      </c>
      <c r="C123" s="23">
        <v>44432</v>
      </c>
      <c r="D123" s="128">
        <v>0.43258101851824904</v>
      </c>
      <c r="E123" s="24" t="s">
        <v>54</v>
      </c>
      <c r="F123" s="25" t="s">
        <v>285</v>
      </c>
    </row>
    <row r="124" spans="2:6" x14ac:dyDescent="0.45">
      <c r="B124" s="120">
        <v>42</v>
      </c>
      <c r="C124" s="23">
        <v>44432</v>
      </c>
      <c r="D124" s="128">
        <v>0.40347222222044365</v>
      </c>
      <c r="E124" s="24" t="s">
        <v>54</v>
      </c>
      <c r="F124" s="25" t="s">
        <v>284</v>
      </c>
    </row>
    <row r="125" spans="2:6" x14ac:dyDescent="0.45">
      <c r="B125" s="120">
        <v>41</v>
      </c>
      <c r="C125" s="23">
        <v>44429</v>
      </c>
      <c r="D125" s="128">
        <v>0.79307870370394085</v>
      </c>
      <c r="E125" s="24" t="s">
        <v>54</v>
      </c>
      <c r="F125" s="25" t="s">
        <v>271</v>
      </c>
    </row>
    <row r="126" spans="2:6" x14ac:dyDescent="0.45">
      <c r="B126" s="120">
        <v>40</v>
      </c>
      <c r="C126" s="23">
        <v>44429</v>
      </c>
      <c r="D126" s="128">
        <v>0.49694444444321562</v>
      </c>
      <c r="E126" s="24" t="s">
        <v>54</v>
      </c>
      <c r="F126" s="25" t="s">
        <v>270</v>
      </c>
    </row>
    <row r="127" spans="2:6" x14ac:dyDescent="0.45">
      <c r="B127" s="120">
        <v>39</v>
      </c>
      <c r="C127" s="23">
        <v>44428</v>
      </c>
      <c r="D127" s="128">
        <v>0.52388888888526708</v>
      </c>
      <c r="E127" s="24" t="s">
        <v>54</v>
      </c>
      <c r="F127" s="25" t="s">
        <v>255</v>
      </c>
    </row>
    <row r="128" spans="2:6" x14ac:dyDescent="0.45">
      <c r="B128" s="120">
        <v>38</v>
      </c>
      <c r="C128" s="23">
        <v>44428</v>
      </c>
      <c r="D128" s="128">
        <v>0.37546296296204673</v>
      </c>
      <c r="E128" s="24" t="s">
        <v>54</v>
      </c>
      <c r="F128" s="25" t="s">
        <v>253</v>
      </c>
    </row>
    <row r="129" spans="2:6" x14ac:dyDescent="0.45">
      <c r="B129" s="120">
        <v>37</v>
      </c>
      <c r="C129" s="23">
        <v>44427</v>
      </c>
      <c r="D129" s="128">
        <v>0.80869212962716119</v>
      </c>
      <c r="E129" s="24" t="s">
        <v>54</v>
      </c>
      <c r="F129" s="25" t="s">
        <v>245</v>
      </c>
    </row>
    <row r="130" spans="2:6" x14ac:dyDescent="0.45">
      <c r="B130" s="120">
        <v>36</v>
      </c>
      <c r="C130" s="23">
        <v>44427</v>
      </c>
      <c r="D130" s="128">
        <v>0.74518518518743804</v>
      </c>
      <c r="E130" s="24" t="s">
        <v>54</v>
      </c>
      <c r="F130" s="25" t="s">
        <v>244</v>
      </c>
    </row>
    <row r="131" spans="2:6" x14ac:dyDescent="0.45">
      <c r="B131" s="120">
        <v>35</v>
      </c>
      <c r="C131" s="23">
        <v>44427</v>
      </c>
      <c r="D131" s="128">
        <v>0.51920138888817746</v>
      </c>
      <c r="E131" s="24" t="s">
        <v>54</v>
      </c>
      <c r="F131" s="25" t="s">
        <v>238</v>
      </c>
    </row>
    <row r="132" spans="2:6" x14ac:dyDescent="0.45">
      <c r="B132" s="120">
        <v>34</v>
      </c>
      <c r="C132" s="23">
        <v>44426</v>
      </c>
      <c r="D132" s="128">
        <v>0.84697916666482342</v>
      </c>
      <c r="E132" s="24" t="s">
        <v>54</v>
      </c>
      <c r="F132" s="25" t="s">
        <v>231</v>
      </c>
    </row>
    <row r="133" spans="2:6" x14ac:dyDescent="0.45">
      <c r="B133" s="120">
        <v>33</v>
      </c>
      <c r="C133" s="23">
        <v>44426</v>
      </c>
      <c r="D133" s="128">
        <v>0.84443287036992842</v>
      </c>
      <c r="E133" s="24" t="s">
        <v>54</v>
      </c>
      <c r="F133" s="25" t="s">
        <v>230</v>
      </c>
    </row>
    <row r="134" spans="2:6" x14ac:dyDescent="0.45">
      <c r="B134" s="120">
        <v>32</v>
      </c>
      <c r="C134" s="23">
        <v>44424</v>
      </c>
      <c r="D134" s="128">
        <v>0.93637731481430819</v>
      </c>
      <c r="E134" s="24" t="s">
        <v>54</v>
      </c>
      <c r="F134" s="26" t="s">
        <v>224</v>
      </c>
    </row>
    <row r="135" spans="2:6" x14ac:dyDescent="0.45">
      <c r="B135" s="120">
        <v>31</v>
      </c>
      <c r="C135" s="23">
        <v>44424</v>
      </c>
      <c r="D135" s="128">
        <v>0.49105324073752854</v>
      </c>
      <c r="E135" s="24" t="s">
        <v>54</v>
      </c>
      <c r="F135" s="25" t="s">
        <v>223</v>
      </c>
    </row>
    <row r="136" spans="2:6" x14ac:dyDescent="0.45">
      <c r="B136" s="120">
        <v>30</v>
      </c>
      <c r="C136" s="23">
        <v>44423</v>
      </c>
      <c r="D136" s="128">
        <v>0.49593750000349246</v>
      </c>
      <c r="E136" s="24" t="s">
        <v>54</v>
      </c>
      <c r="F136" s="25" t="s">
        <v>105</v>
      </c>
    </row>
    <row r="137" spans="2:6" x14ac:dyDescent="0.45">
      <c r="B137" s="120">
        <v>29</v>
      </c>
      <c r="C137" s="23">
        <v>44423</v>
      </c>
      <c r="D137" s="128">
        <v>0.437638888892252</v>
      </c>
      <c r="E137" s="24" t="s">
        <v>54</v>
      </c>
      <c r="F137" s="25" t="s">
        <v>55</v>
      </c>
    </row>
    <row r="138" spans="2:6" x14ac:dyDescent="0.45">
      <c r="B138" s="120">
        <v>28</v>
      </c>
      <c r="C138" s="23">
        <v>44423</v>
      </c>
      <c r="D138" s="128">
        <v>0.33465277777577285</v>
      </c>
      <c r="E138" s="24" t="s">
        <v>54</v>
      </c>
      <c r="F138" s="25" t="s">
        <v>56</v>
      </c>
    </row>
    <row r="139" spans="2:6" x14ac:dyDescent="0.45">
      <c r="B139" s="120">
        <v>27</v>
      </c>
      <c r="C139" s="23">
        <v>44421</v>
      </c>
      <c r="D139" s="128">
        <v>0.84150462962861639</v>
      </c>
      <c r="E139" s="24" t="s">
        <v>54</v>
      </c>
      <c r="F139" s="25" t="s">
        <v>57</v>
      </c>
    </row>
    <row r="140" spans="2:6" x14ac:dyDescent="0.45">
      <c r="B140" s="120">
        <v>26</v>
      </c>
      <c r="C140" s="23">
        <v>44421</v>
      </c>
      <c r="D140" s="128">
        <v>0.83098379629518604</v>
      </c>
      <c r="E140" s="24" t="s">
        <v>54</v>
      </c>
      <c r="F140" s="25" t="s">
        <v>58</v>
      </c>
    </row>
    <row r="141" spans="2:6" x14ac:dyDescent="0.45">
      <c r="B141" s="120">
        <v>25</v>
      </c>
      <c r="C141" s="23">
        <v>44421</v>
      </c>
      <c r="D141" s="128">
        <v>0.73097222221986158</v>
      </c>
      <c r="E141" s="24" t="s">
        <v>54</v>
      </c>
      <c r="F141" s="25" t="s">
        <v>59</v>
      </c>
    </row>
    <row r="142" spans="2:6" x14ac:dyDescent="0.45">
      <c r="B142" s="120">
        <v>24</v>
      </c>
      <c r="C142" s="23">
        <v>44421</v>
      </c>
      <c r="D142" s="128">
        <v>0.71106481481547235</v>
      </c>
      <c r="E142" s="24" t="s">
        <v>54</v>
      </c>
      <c r="F142" s="25" t="s">
        <v>60</v>
      </c>
    </row>
    <row r="143" spans="2:6" x14ac:dyDescent="0.45">
      <c r="B143" s="120">
        <v>23</v>
      </c>
      <c r="C143" s="23">
        <v>44420</v>
      </c>
      <c r="D143" s="128">
        <v>0.80428240740729962</v>
      </c>
      <c r="E143" s="24" t="s">
        <v>54</v>
      </c>
      <c r="F143" s="25" t="s">
        <v>61</v>
      </c>
    </row>
    <row r="144" spans="2:6" x14ac:dyDescent="0.45">
      <c r="B144" s="120">
        <v>22</v>
      </c>
      <c r="C144" s="23">
        <v>44420</v>
      </c>
      <c r="D144" s="128">
        <v>0.74781249999796273</v>
      </c>
      <c r="E144" s="24" t="s">
        <v>54</v>
      </c>
      <c r="F144" s="26" t="s">
        <v>62</v>
      </c>
    </row>
    <row r="145" spans="2:6" x14ac:dyDescent="0.45">
      <c r="B145" s="120">
        <v>21</v>
      </c>
      <c r="C145" s="23">
        <v>44419</v>
      </c>
      <c r="D145" s="128">
        <v>0.98854166666569654</v>
      </c>
      <c r="E145" s="24" t="s">
        <v>54</v>
      </c>
      <c r="F145" s="25" t="s">
        <v>63</v>
      </c>
    </row>
    <row r="146" spans="2:6" x14ac:dyDescent="0.45">
      <c r="B146" s="120">
        <v>20</v>
      </c>
      <c r="C146" s="23">
        <v>44419</v>
      </c>
      <c r="D146" s="128">
        <v>0.98135416666627862</v>
      </c>
      <c r="E146" s="24" t="s">
        <v>54</v>
      </c>
      <c r="F146" s="25" t="s">
        <v>64</v>
      </c>
    </row>
    <row r="147" spans="2:6" x14ac:dyDescent="0.45">
      <c r="B147" s="120">
        <v>19</v>
      </c>
      <c r="C147" s="23">
        <v>44419</v>
      </c>
      <c r="D147" s="128">
        <v>0.82271990740991896</v>
      </c>
      <c r="E147" s="24" t="s">
        <v>54</v>
      </c>
      <c r="F147" s="25" t="s">
        <v>65</v>
      </c>
    </row>
    <row r="148" spans="2:6" x14ac:dyDescent="0.45">
      <c r="B148" s="120">
        <v>18</v>
      </c>
      <c r="C148" s="23">
        <v>44419</v>
      </c>
      <c r="D148" s="128">
        <v>0.73975694444379769</v>
      </c>
      <c r="E148" s="24" t="s">
        <v>54</v>
      </c>
      <c r="F148" s="25" t="s">
        <v>66</v>
      </c>
    </row>
    <row r="149" spans="2:6" x14ac:dyDescent="0.45">
      <c r="B149" s="120">
        <v>17</v>
      </c>
      <c r="C149" s="23">
        <v>44419</v>
      </c>
      <c r="D149" s="128">
        <v>0.708356481482042</v>
      </c>
      <c r="E149" s="24" t="s">
        <v>54</v>
      </c>
      <c r="F149" s="25" t="s">
        <v>67</v>
      </c>
    </row>
    <row r="150" spans="2:6" x14ac:dyDescent="0.45">
      <c r="B150" s="120">
        <v>16</v>
      </c>
      <c r="C150" s="23">
        <v>44419</v>
      </c>
      <c r="D150" s="128">
        <v>0.51960648148087785</v>
      </c>
      <c r="E150" s="24" t="s">
        <v>54</v>
      </c>
      <c r="F150" s="25" t="s">
        <v>68</v>
      </c>
    </row>
    <row r="151" spans="2:6" x14ac:dyDescent="0.45">
      <c r="B151" s="120">
        <v>15</v>
      </c>
      <c r="C151" s="23">
        <v>44419</v>
      </c>
      <c r="D151" s="128">
        <v>0.49577546296495711</v>
      </c>
      <c r="E151" s="24" t="s">
        <v>54</v>
      </c>
      <c r="F151" s="26" t="s">
        <v>69</v>
      </c>
    </row>
    <row r="152" spans="2:6" x14ac:dyDescent="0.45">
      <c r="B152" s="120">
        <v>14</v>
      </c>
      <c r="C152" s="23">
        <v>44419</v>
      </c>
      <c r="D152" s="128">
        <v>0.49174768518423662</v>
      </c>
      <c r="E152" s="24" t="s">
        <v>54</v>
      </c>
      <c r="F152" s="25" t="s">
        <v>70</v>
      </c>
    </row>
    <row r="153" spans="2:6" x14ac:dyDescent="0.45">
      <c r="B153" s="120">
        <v>13</v>
      </c>
      <c r="C153" s="23">
        <v>44419</v>
      </c>
      <c r="D153" s="128">
        <v>0.49034722222131677</v>
      </c>
      <c r="E153" s="24" t="s">
        <v>54</v>
      </c>
      <c r="F153" s="25" t="s">
        <v>71</v>
      </c>
    </row>
    <row r="154" spans="2:6" x14ac:dyDescent="0.45">
      <c r="B154" s="120">
        <v>12</v>
      </c>
      <c r="C154" s="23">
        <v>44419</v>
      </c>
      <c r="D154" s="128">
        <v>0.48190972222073469</v>
      </c>
      <c r="E154" s="24" t="s">
        <v>54</v>
      </c>
      <c r="F154" s="25" t="s">
        <v>72</v>
      </c>
    </row>
    <row r="155" spans="2:6" x14ac:dyDescent="0.45">
      <c r="B155" s="120">
        <v>11</v>
      </c>
      <c r="C155" s="23">
        <v>44418</v>
      </c>
      <c r="D155" s="128">
        <v>0.95467592592467554</v>
      </c>
      <c r="E155" s="24" t="s">
        <v>54</v>
      </c>
      <c r="F155" s="26" t="s">
        <v>73</v>
      </c>
    </row>
    <row r="156" spans="2:6" x14ac:dyDescent="0.45">
      <c r="B156" s="120">
        <v>10</v>
      </c>
      <c r="C156" s="23">
        <v>44418</v>
      </c>
      <c r="D156" s="128">
        <v>0.73436342592322035</v>
      </c>
      <c r="E156" s="24" t="s">
        <v>54</v>
      </c>
      <c r="F156" s="26" t="s">
        <v>74</v>
      </c>
    </row>
    <row r="157" spans="2:6" x14ac:dyDescent="0.45">
      <c r="B157" s="120">
        <v>9</v>
      </c>
      <c r="C157" s="23">
        <v>44417</v>
      </c>
      <c r="D157" s="128">
        <v>0.54605324073781958</v>
      </c>
      <c r="E157" s="24" t="s">
        <v>54</v>
      </c>
      <c r="F157" s="25" t="s">
        <v>75</v>
      </c>
    </row>
    <row r="158" spans="2:6" x14ac:dyDescent="0.45">
      <c r="B158" s="120">
        <v>8</v>
      </c>
      <c r="C158" s="23">
        <v>44416</v>
      </c>
      <c r="D158" s="128">
        <v>0.54939814814861165</v>
      </c>
      <c r="E158" s="24" t="s">
        <v>54</v>
      </c>
      <c r="F158" s="25" t="s">
        <v>76</v>
      </c>
    </row>
    <row r="159" spans="2:6" x14ac:dyDescent="0.45">
      <c r="B159" s="120">
        <v>7</v>
      </c>
      <c r="C159" s="23">
        <v>44415</v>
      </c>
      <c r="D159" s="128">
        <v>0.96137731481576338</v>
      </c>
      <c r="E159" s="24" t="s">
        <v>54</v>
      </c>
      <c r="F159" s="25" t="s">
        <v>77</v>
      </c>
    </row>
    <row r="160" spans="2:6" x14ac:dyDescent="0.45">
      <c r="B160" s="120">
        <v>6</v>
      </c>
      <c r="C160" s="23">
        <v>44414</v>
      </c>
      <c r="D160" s="128">
        <v>0.66607638888672227</v>
      </c>
      <c r="E160" s="24" t="s">
        <v>54</v>
      </c>
      <c r="F160" s="26" t="s">
        <v>78</v>
      </c>
    </row>
    <row r="161" spans="2:6" x14ac:dyDescent="0.45">
      <c r="B161" s="120">
        <v>5</v>
      </c>
      <c r="C161" s="23">
        <v>44412</v>
      </c>
      <c r="D161" s="128">
        <v>0.34912037036701804</v>
      </c>
      <c r="E161" s="24" t="s">
        <v>54</v>
      </c>
      <c r="F161" s="26" t="s">
        <v>79</v>
      </c>
    </row>
    <row r="162" spans="2:6" x14ac:dyDescent="0.45">
      <c r="B162" s="120">
        <v>4</v>
      </c>
      <c r="C162" s="23">
        <v>44411</v>
      </c>
      <c r="D162" s="128">
        <v>0.37682870370190358</v>
      </c>
      <c r="E162" s="24" t="s">
        <v>54</v>
      </c>
      <c r="F162" s="25" t="s">
        <v>80</v>
      </c>
    </row>
    <row r="163" spans="2:6" x14ac:dyDescent="0.45">
      <c r="B163" s="120">
        <v>3</v>
      </c>
      <c r="C163" s="23">
        <v>44406</v>
      </c>
      <c r="D163" s="128">
        <v>0.59842592592758592</v>
      </c>
      <c r="E163" s="24" t="s">
        <v>54</v>
      </c>
      <c r="F163" s="25" t="s">
        <v>81</v>
      </c>
    </row>
    <row r="164" spans="2:6" x14ac:dyDescent="0.45">
      <c r="B164" s="120">
        <v>2</v>
      </c>
      <c r="C164" s="23">
        <v>44406</v>
      </c>
      <c r="D164" s="128">
        <v>0.57677083333692281</v>
      </c>
      <c r="E164" s="24" t="s">
        <v>54</v>
      </c>
      <c r="F164" s="26" t="s">
        <v>82</v>
      </c>
    </row>
    <row r="165" spans="2:6" x14ac:dyDescent="0.45">
      <c r="B165" s="27">
        <v>1</v>
      </c>
      <c r="C165" s="28">
        <v>44400</v>
      </c>
      <c r="D165" s="129">
        <v>0.58872685184906004</v>
      </c>
      <c r="E165" s="29" t="s">
        <v>54</v>
      </c>
      <c r="F165" s="30" t="s">
        <v>83</v>
      </c>
    </row>
  </sheetData>
  <sheetProtection sheet="1" objects="1" scenarios="1"/>
  <hyperlinks>
    <hyperlink ref="H12" r:id="rId1" xr:uid="{00000000-0004-0000-1000-000000000000}"/>
    <hyperlink ref="H13" r:id="rId2" xr:uid="{00000000-0004-0000-1000-000001000000}"/>
    <hyperlink ref="H23" r:id="rId3" xr:uid="{00000000-0004-0000-1000-000002000000}"/>
    <hyperlink ref="H25" r:id="rId4" xr:uid="{00000000-0004-0000-1000-000003000000}"/>
    <hyperlink ref="H27" r:id="rId5" xr:uid="{00000000-0004-0000-1000-000004000000}"/>
    <hyperlink ref="H28" r:id="rId6" xr:uid="{00000000-0004-0000-1000-000005000000}"/>
    <hyperlink ref="H6" r:id="rId7" xr:uid="{00000000-0004-0000-1000-000006000000}"/>
    <hyperlink ref="H18" r:id="rId8" xr:uid="{00000000-0004-0000-1000-000007000000}"/>
    <hyperlink ref="H19" r:id="rId9" xr:uid="{00000000-0004-0000-1000-000008000000}"/>
    <hyperlink ref="H17" r:id="rId10" xr:uid="{00000000-0004-0000-1000-000009000000}"/>
    <hyperlink ref="H33" r:id="rId11" xr:uid="{00000000-0004-0000-1000-00000A000000}"/>
    <hyperlink ref="H30" r:id="rId12" xr:uid="{00000000-0004-0000-1000-00000B000000}"/>
    <hyperlink ref="H14" r:id="rId13" xr:uid="{00000000-0004-0000-1000-00000C000000}"/>
    <hyperlink ref="H9" r:id="rId14" xr:uid="{00000000-0004-0000-1000-00000D000000}"/>
    <hyperlink ref="H36" r:id="rId15" xr:uid="{00000000-0004-0000-1000-00000E000000}"/>
    <hyperlink ref="H55" r:id="rId16" location="error-handling" xr:uid="{BD592B82-313A-482D-AB88-219A93D257AC}"/>
  </hyperlinks>
  <pageMargins left="0.7" right="0.7" top="0.75" bottom="0.75" header="0.3" footer="0.3"/>
  <pageSetup paperSize="9" orientation="portrait" r:id="rId17"/>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892</v>
      </c>
    </row>
    <row r="3" spans="2:2" x14ac:dyDescent="0.45">
      <c r="B3" t="s">
        <v>893</v>
      </c>
    </row>
    <row r="4" spans="2:2" x14ac:dyDescent="0.45">
      <c r="B4" t="s">
        <v>894</v>
      </c>
    </row>
    <row r="5" spans="2:2" x14ac:dyDescent="0.45">
      <c r="B5" t="s">
        <v>895</v>
      </c>
    </row>
    <row r="6" spans="2:2" x14ac:dyDescent="0.45">
      <c r="B6" t="s">
        <v>896</v>
      </c>
    </row>
    <row r="7" spans="2:2" x14ac:dyDescent="0.45">
      <c r="B7" t="s">
        <v>897</v>
      </c>
    </row>
    <row r="8" spans="2:2" x14ac:dyDescent="0.45">
      <c r="B8" t="s">
        <v>898</v>
      </c>
    </row>
    <row r="9" spans="2:2" x14ac:dyDescent="0.45">
      <c r="B9" t="s">
        <v>899</v>
      </c>
    </row>
    <row r="10" spans="2:2" x14ac:dyDescent="0.45">
      <c r="B10" t="s">
        <v>900</v>
      </c>
    </row>
    <row r="11" spans="2:2" x14ac:dyDescent="0.45">
      <c r="B11" t="s">
        <v>901</v>
      </c>
    </row>
    <row r="12" spans="2:2" x14ac:dyDescent="0.45">
      <c r="B12" t="s">
        <v>902</v>
      </c>
    </row>
    <row r="13" spans="2:2" x14ac:dyDescent="0.45">
      <c r="B13" t="s">
        <v>903</v>
      </c>
    </row>
    <row r="14" spans="2:2" x14ac:dyDescent="0.45">
      <c r="B14" t="s">
        <v>904</v>
      </c>
    </row>
    <row r="15" spans="2:2" x14ac:dyDescent="0.45">
      <c r="B15" t="s">
        <v>905</v>
      </c>
    </row>
    <row r="16" spans="2:2" x14ac:dyDescent="0.45">
      <c r="B16" t="s">
        <v>906</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107</vt:i4>
      </vt:variant>
    </vt:vector>
  </HeadingPairs>
  <TitlesOfParts>
    <vt:vector size="126"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2022-10-31T15:44:54Z</dcterms:modified>
</cp:coreProperties>
</file>