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154C1175-1526-4460-9F0C-699C5ADB4A46}" xr6:coauthVersionLast="47" xr6:coauthVersionMax="47" xr10:uidLastSave="{00000000-0000-0000-0000-000000000000}"/>
  <bookViews>
    <workbookView xWindow="48503" yWindow="-98" windowWidth="38595"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Test!$B$15:$U$268</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1" l="1" a="1"/>
  <c r="B13" i="1"/>
  <c r="W15" i="4" a="1"/>
  <c r="W15"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37" i="50" a="1"/>
  <c r="O28" i="50" a="1"/>
  <c r="O40" i="50" a="1"/>
  <c r="O21" i="50" a="1"/>
  <c r="O30" i="50" a="1"/>
  <c r="O46" i="50" a="1"/>
  <c r="O29" i="50" a="1"/>
  <c r="O8" i="50" a="1"/>
  <c r="O41" i="50" a="1"/>
  <c r="O32" i="50" a="1"/>
  <c r="O52" i="50" a="1"/>
  <c r="O25" i="50" a="1"/>
  <c r="O27" i="50" a="1"/>
  <c r="O33" i="50" a="1"/>
  <c r="O47" i="50" a="1"/>
  <c r="O38" i="50" a="1"/>
  <c r="O10" i="50" a="1"/>
  <c r="O42" i="50" a="1"/>
  <c r="O11" i="50" a="1"/>
  <c r="O12" i="50" a="1"/>
  <c r="O48" i="50" a="1"/>
  <c r="O31" i="50" a="1"/>
  <c r="O39" i="50" a="1"/>
  <c r="O13" i="50" a="1"/>
  <c r="O24" i="50" a="1"/>
  <c r="O17" i="50" a="1"/>
  <c r="O15" i="50" a="1"/>
  <c r="O16" i="50" a="1"/>
  <c r="O22" i="50" a="1"/>
  <c r="O9" i="50" a="1"/>
  <c r="O43" i="50" a="1"/>
  <c r="O23" i="50" a="1"/>
  <c r="O14" i="50" a="1"/>
  <c r="O19" i="50" a="1"/>
  <c r="O20" i="50" a="1"/>
  <c r="O26" i="50" a="1"/>
  <c r="O51" i="50" a="1"/>
  <c r="O36" i="50" a="1"/>
  <c r="O18" i="50" a="1"/>
  <c r="E13" i="1" a="1"/>
  <c r="E13" i="1" l="1"/>
  <c r="O10" i="50"/>
  <c r="O46" i="50"/>
  <c r="O30" i="50"/>
  <c r="O14" i="50"/>
  <c r="O51" i="50"/>
  <c r="O43" i="50"/>
  <c r="O39" i="50"/>
  <c r="O33" i="50"/>
  <c r="O29" i="50"/>
  <c r="O25" i="50"/>
  <c r="O21" i="50"/>
  <c r="O17" i="50"/>
  <c r="O13" i="50"/>
  <c r="O9" i="50"/>
  <c r="O31" i="50"/>
  <c r="O18" i="50"/>
  <c r="O27" i="50"/>
  <c r="O52" i="50"/>
  <c r="O40" i="50"/>
  <c r="O36" i="50"/>
  <c r="O26" i="50"/>
  <c r="O22" i="50"/>
  <c r="O48" i="50"/>
  <c r="O42" i="50"/>
  <c r="O38" i="50"/>
  <c r="O32" i="50"/>
  <c r="O28" i="50"/>
  <c r="O24" i="50"/>
  <c r="O20" i="50"/>
  <c r="O16" i="50"/>
  <c r="O12" i="50"/>
  <c r="O8" i="50"/>
  <c r="O47" i="50"/>
  <c r="O41" i="50"/>
  <c r="O37" i="50"/>
  <c r="O23" i="50"/>
  <c r="O19" i="50"/>
  <c r="O15" i="50"/>
  <c r="O11" i="50"/>
  <c r="B22" i="50"/>
  <c r="J50" i="50"/>
  <c r="J49" i="50"/>
  <c r="O50" i="50" a="1"/>
  <c r="O53" i="50" a="1"/>
  <c r="O49" i="50" a="1"/>
  <c r="G13" i="1" a="1"/>
  <c r="J13" i="1" a="1"/>
  <c r="J13" i="1" l="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O50" i="50"/>
  <c r="O49" i="50"/>
  <c r="O53" i="50"/>
  <c r="C19" i="50"/>
  <c r="B19" i="50"/>
  <c r="C18" i="50"/>
  <c r="N35" i="50"/>
  <c r="N34" i="50"/>
  <c r="O45" i="50" a="1"/>
  <c r="O44" i="50" a="1"/>
  <c r="O35" i="50" a="1"/>
  <c r="O34" i="50" a="1"/>
  <c r="M11" i="1" l="1"/>
  <c r="O35" i="50"/>
  <c r="O34" i="50"/>
  <c r="O44" i="50"/>
  <c r="O4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AA15" i="4" a="1"/>
  <c r="B182" i="4" a="1"/>
  <c r="B126" i="4" a="1"/>
  <c r="Y15" i="4" a="1"/>
  <c r="B56" i="4" a="1"/>
  <c r="B178" i="4" a="1"/>
  <c r="B55" i="4" a="1"/>
  <c r="B145" i="4" a="1"/>
  <c r="B50" i="4" a="1"/>
  <c r="B120" i="4" a="1"/>
  <c r="B199" i="4" a="1"/>
  <c r="B181" i="4" a="1"/>
  <c r="B109" i="4" a="1"/>
  <c r="B137" i="4" a="1"/>
  <c r="B156" i="4" a="1"/>
  <c r="B49" i="4" a="1"/>
  <c r="B44" i="4" a="1"/>
  <c r="B52" i="4" a="1"/>
  <c r="B87" i="4" a="1"/>
  <c r="B160" i="4" a="1"/>
  <c r="B108" i="4" a="1"/>
  <c r="B227" i="4" a="1"/>
  <c r="B32" i="4" a="1"/>
  <c r="B95" i="4" a="1"/>
  <c r="B20" i="4" a="1"/>
  <c r="B131" i="4" a="1"/>
  <c r="B117" i="4" a="1"/>
  <c r="B110" i="4" a="1"/>
  <c r="B157" i="4" a="1"/>
  <c r="B17" i="4" a="1"/>
  <c r="B141" i="4" a="1"/>
  <c r="B54" i="4" a="1"/>
  <c r="B166" i="4" a="1"/>
  <c r="B38" i="4" a="1"/>
  <c r="B98" i="4" a="1"/>
  <c r="B36" i="4" a="1"/>
  <c r="B174" i="4" a="1"/>
  <c r="B99" i="4" a="1"/>
  <c r="B100" i="4" a="1"/>
  <c r="B211" i="4" a="1"/>
  <c r="B218" i="4" a="1"/>
  <c r="B167" i="4" a="1"/>
  <c r="B115" i="4" a="1"/>
  <c r="B198" i="4" a="1"/>
  <c r="B154" i="4" a="1"/>
  <c r="B113" i="4" a="1"/>
  <c r="B114" i="4" a="1"/>
  <c r="B24" i="4" a="1"/>
  <c r="B170" i="4" a="1"/>
  <c r="B142" i="4" a="1"/>
  <c r="B28" i="4" a="1"/>
  <c r="B163" i="4" a="1"/>
  <c r="B46" i="4" a="1"/>
  <c r="B30" i="4" a="1"/>
  <c r="B71" i="4" a="1"/>
  <c r="B134" i="4" a="1"/>
  <c r="B164" i="4" a="1"/>
  <c r="B200" i="4" a="1"/>
  <c r="B130" i="4" a="1"/>
  <c r="B228" i="4" a="1"/>
  <c r="B88" i="4" a="1"/>
  <c r="B139" i="4" a="1"/>
  <c r="B144" i="4" a="1"/>
  <c r="B96" i="4" a="1"/>
  <c r="B232" i="4" a="1"/>
  <c r="B233" i="4" a="1"/>
  <c r="B97" i="4" a="1"/>
  <c r="B214" i="4" a="1"/>
  <c r="B34" i="4" a="1"/>
  <c r="B47" i="4" a="1"/>
  <c r="B219" i="4" a="1"/>
  <c r="B76" i="4" a="1"/>
  <c r="B153" i="4" a="1"/>
  <c r="B70" i="4" a="1"/>
  <c r="B57" i="4" a="1"/>
  <c r="B169" i="4" a="1"/>
  <c r="B90" i="4" a="1"/>
  <c r="B240" i="4" a="1"/>
  <c r="B102" i="4" a="1"/>
  <c r="B35" i="4" a="1"/>
  <c r="B85" i="4" a="1"/>
  <c r="B58" i="4" a="1"/>
  <c r="B168" i="4" a="1"/>
  <c r="B196" i="4" a="1"/>
  <c r="B136" i="4" a="1"/>
  <c r="B37" i="4" a="1"/>
  <c r="B186" i="4" a="1"/>
  <c r="B165" i="4" a="1"/>
  <c r="B185" i="4" a="1"/>
  <c r="B94" i="4" a="1"/>
  <c r="B147" i="4" a="1"/>
  <c r="B201" i="4" a="1"/>
  <c r="B66" i="4" a="1"/>
  <c r="B64" i="4" a="1"/>
  <c r="B26" i="4" a="1"/>
  <c r="B60" i="4" a="1"/>
  <c r="B89" i="4" a="1"/>
  <c r="B129" i="4" a="1"/>
  <c r="B119" i="4" a="1"/>
  <c r="B79" i="4" a="1"/>
  <c r="B179" i="4" a="1"/>
  <c r="B125" i="4" a="1"/>
  <c r="B22" i="4" a="1"/>
  <c r="B161" i="4" a="1"/>
  <c r="B150" i="4" a="1"/>
  <c r="B231" i="4" a="1"/>
  <c r="B193" i="4" a="1"/>
  <c r="B217" i="4" a="1"/>
  <c r="B74" i="4" a="1"/>
  <c r="B175" i="4" a="1"/>
  <c r="B65" i="4" a="1"/>
  <c r="B177" i="4" a="1"/>
  <c r="B171" i="4" a="1"/>
  <c r="B78" i="4" a="1"/>
  <c r="B189" i="4" a="1"/>
  <c r="B83" i="4" a="1"/>
  <c r="B213" i="4" a="1"/>
  <c r="B148" i="4" a="1"/>
  <c r="B43" i="4" a="1"/>
  <c r="B15" i="4" a="1"/>
  <c r="B91" i="4" a="1"/>
  <c r="B121" i="4" a="1"/>
  <c r="B101" i="4" a="1"/>
  <c r="B93" i="4" a="1"/>
  <c r="B162" i="4" a="1"/>
  <c r="B123" i="4" a="1"/>
  <c r="B207" i="4" a="1"/>
  <c r="B59" i="4" a="1"/>
  <c r="B77" i="4" a="1"/>
  <c r="B75" i="4" a="1"/>
  <c r="B238" i="4" a="1"/>
  <c r="B155" i="4" a="1"/>
  <c r="B19" i="4" a="1"/>
  <c r="B111" i="4" a="1"/>
  <c r="B27" i="4" a="1"/>
  <c r="B173" i="4" a="1"/>
  <c r="B16" i="4" a="1"/>
  <c r="B128" i="4" a="1"/>
  <c r="B143" i="4" a="1"/>
  <c r="B209" i="4" a="1"/>
  <c r="B51" i="4" a="1"/>
  <c r="B84" i="4" a="1"/>
  <c r="B80" i="4" a="1"/>
  <c r="B241" i="4" a="1"/>
  <c r="B229" i="4" a="1"/>
  <c r="B138" i="4" a="1"/>
  <c r="B210" i="4" a="1"/>
  <c r="B204" i="4" a="1"/>
  <c r="B41" i="4" a="1"/>
  <c r="B33" i="4" a="1"/>
  <c r="B104" i="4" a="1"/>
  <c r="B86" i="4" a="1"/>
  <c r="B118" i="4" a="1"/>
  <c r="B82" i="4" a="1"/>
  <c r="B197" i="4" a="1"/>
  <c r="B116" i="4" a="1"/>
  <c r="B53" i="4" a="1"/>
  <c r="B212" i="4" a="1"/>
  <c r="B106" i="4" a="1"/>
  <c r="B235" i="4" a="1"/>
  <c r="B135" i="4" a="1"/>
  <c r="B103" i="4" a="1"/>
  <c r="B132" i="4" a="1"/>
  <c r="B42" i="4" a="1"/>
  <c r="B149" i="4" a="1"/>
  <c r="B152" i="4" a="1"/>
  <c r="B237" i="4" a="1"/>
  <c r="B68" i="4" a="1"/>
  <c r="B92" i="4" a="1"/>
  <c r="B158" i="4" a="1"/>
  <c r="B187" i="4" a="1"/>
  <c r="B69" i="4" a="1"/>
  <c r="B205" i="4" a="1"/>
  <c r="B216" i="4" a="1"/>
  <c r="B146" i="4" a="1"/>
  <c r="B25" i="4" a="1"/>
  <c r="B124" i="4" a="1"/>
  <c r="B72" i="4" a="1"/>
  <c r="B61" i="4" a="1"/>
  <c r="B172" i="4" a="1"/>
  <c r="B236" i="4" a="1"/>
  <c r="B62" i="4" a="1"/>
  <c r="B23" i="4" a="1"/>
  <c r="B63" i="4" a="1"/>
  <c r="B194" i="4" a="1"/>
  <c r="B226" i="4" a="1"/>
  <c r="B73" i="4" a="1"/>
  <c r="B127" i="4" a="1"/>
  <c r="B67" i="4" a="1"/>
  <c r="B188" i="4" a="1"/>
  <c r="B225" i="4" a="1"/>
  <c r="B180" i="4" a="1"/>
  <c r="B81" i="4" a="1"/>
  <c r="B159" i="4" a="1"/>
  <c r="B105" i="4" a="1"/>
  <c r="B40" i="4" a="1"/>
  <c r="B215" i="4" a="1"/>
  <c r="B107" i="4" a="1"/>
  <c r="B45" i="4" a="1"/>
  <c r="B122" i="4" a="1"/>
  <c r="B191" i="4" a="1"/>
  <c r="B151" i="4" a="1"/>
  <c r="B206" i="4" a="1"/>
  <c r="B208" i="4" a="1"/>
  <c r="B183" i="4" a="1"/>
  <c r="B223" i="4" a="1"/>
  <c r="B224" i="4" a="1"/>
  <c r="B112" i="4" a="1"/>
  <c r="B190" i="4" a="1"/>
  <c r="B133" i="4" a="1"/>
  <c r="B140" i="4" a="1"/>
  <c r="B21" i="4" a="1"/>
  <c r="B18" i="4" a="1"/>
  <c r="B31" i="4" a="1"/>
  <c r="B176" i="4" a="1"/>
  <c r="B39" i="4" a="1"/>
  <c r="B29" i="4" a="1"/>
  <c r="B48"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Z15"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<sst xmlns="http://schemas.openxmlformats.org/spreadsheetml/2006/main" count="4668" uniqueCount="1108">
  <si>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</si>
  <si>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</si>
  <si>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</si>
  <si>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</si>
  <si>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</si>
  <si>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</si>
  <si>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</si>
  <si>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</si>
  <si>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</si>
  <si>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</si>
  <si>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</si>
  <si>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</si>
  <si>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</si>
  <si>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</si>
  <si>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</si>
  <si>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</si>
  <si>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</si>
  <si>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</si>
  <si>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</si>
  <si>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</si>
  <si>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</si>
  <si>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</si>
  <si>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</si>
  <si>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</si>
  <si>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</si>
  <si>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</si>
  <si>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</si>
  <si>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</si>
  <si>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</si>
  <si>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</si>
  <si>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</si>
  <si>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</si>
  <si>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</si>
  <si>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</si>
  <si>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</si>
  <si>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</si>
  <si>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</si>
  <si>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</si>
  <si>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</si>
  <si>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</si>
  <si>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</si>
  <si>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</si>
  <si>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</si>
  <si>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</si>
  <si>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</si>
  <si>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</si>
  <si>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</si>
  <si>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</si>
  <si>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</si>
  <si>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</si>
  <si>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</si>
  <si>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</si>
  <si>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</si>
  <si>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</si>
  <si>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</si>
  <si>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</si>
  <si>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</si>
  <si>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</si>
  <si>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</si>
  <si>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</si>
  <si>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</si>
  <si>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</si>
  <si>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</si>
  <si>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</si>
  <si>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</si>
  <si>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</si>
  <si>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</si>
  <si>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</si>
  <si>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</si>
  <si>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</si>
  <si>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</si>
  <si>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</si>
  <si>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</si>
  <si>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</si>
  <si>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</si>
  <si>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</si>
  <si>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</si>
  <si>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</si>
  <si>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</si>
  <si>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</si>
  <si>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</si>
  <si>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</si>
  <si>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</si>
  <si>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</si>
  <si>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</si>
  <si>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</si>
  <si>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</si>
  <si>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</si>
  <si>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</si>
  <si>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</si>
  <si>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</si>
  <si>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</si>
  <si>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</si>
  <si>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</si>
  <si>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</si>
  <si>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</si>
  <si>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</si>
  <si>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</si>
  <si>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</si>
  <si>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</si>
  <si>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</si>
  <si>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</si>
  <si>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</si>
  <si>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</si>
  <si>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</si>
  <si>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</si>
  <si>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</si>
  <si>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</si>
  <si>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</si>
  <si>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</si>
  <si>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</si>
  <si>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</si>
  <si>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</si>
  <si>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</si>
  <si>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</si>
  <si>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</si>
  <si>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</si>
  <si>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</si>
  <si>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</si>
  <si>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</si>
  <si>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</si>
  <si>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</si>
  <si>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</si>
  <si>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</si>
  <si>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</si>
  <si>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</si>
  <si>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</si>
  <si>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</si>
  <si>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</si>
  <si>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</si>
  <si>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</si>
  <si>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</si>
  <si>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</si>
  <si>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</si>
  <si>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</si>
  <si>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</si>
  <si>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</si>
  <si>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</si>
  <si>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</si>
  <si>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</si>
  <si>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</si>
  <si>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</si>
  <si>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</si>
  <si>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</si>
  <si>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</si>
  <si>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</si>
  <si>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</si>
  <si>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</si>
  <si>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</si>
  <si>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</si>
  <si>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</si>
  <si>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</si>
  <si>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</si>
  <si>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</si>
  <si>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</si>
  <si>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</si>
  <si>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</si>
  <si>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</si>
  <si>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</si>
  <si>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</si>
  <si>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</si>
  <si>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</si>
  <si>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</si>
  <si>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</si>
  <si>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</si>
  <si>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</si>
  <si>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</si>
  <si>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</si>
  <si>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</si>
  <si>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</si>
  <si>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</si>
  <si>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</si>
  <si>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</si>
  <si>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</si>
  <si>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</si>
  <si>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</si>
  <si>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</si>
  <si>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</si>
  <si>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</si>
  <si>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</si>
  <si>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</si>
  <si>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</si>
  <si>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</si>
  <si>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</si>
  <si>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</si>
  <si>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</si>
  <si>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</si>
  <si>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</si>
  <si>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</si>
  <si>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</si>
  <si>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</si>
  <si>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</si>
  <si>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</si>
  <si>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</si>
  <si>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</si>
  <si>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</si>
  <si>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</si>
  <si>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</si>
  <si>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</si>
  <si>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</si>
  <si>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</si>
  <si>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</si>
  <si>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</si>
  <si>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</si>
  <si>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</si>
  <si>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</si>
  <si>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</si>
  <si>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</si>
  <si>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</si>
  <si>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</si>
  <si>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</si>
  <si>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</si>
  <si>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</si>
  <si>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</si>
  <si>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</si>
  <si>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</si>
  <si>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</si>
  <si>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</si>
  <si>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</si>
  <si>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</si>
  <si>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</si>
  <si>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</si>
  <si>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</si>
  <si>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</si>
  <si>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</si>
  <si>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</si>
  <si>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</si>
  <si>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</si>
  <si>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</si>
  <si>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</si>
  <si>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</si>
  <si>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</si>
  <si>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</si>
  <si>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</si>
  <si>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</si>
  <si>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</si>
  <si>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</si>
  <si>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</si>
  <si>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</si>
  <si>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</si>
  <si>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</si>
  <si>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</si>
  <si>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</si>
  <si>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</si>
  <si>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</si>
  <si>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</si>
  <si>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</si>
  <si>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</si>
  <si>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</si>
  <si>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</si>
  <si>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</si>
  <si>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</si>
  <si>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</si>
  <si>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</si>
  <si>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</si>
  <si>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</si>
  <si>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</si>
  <si>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</si>
  <si>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</si>
  <si>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</si>
  <si>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</si>
  <si>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</si>
  <si>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</si>
  <si>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</si>
  <si>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</si>
  <si>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</si>
  <si>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</si>
  <si>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</si>
  <si>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</si>
  <si>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</si>
  <si>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</si>
  <si>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</si>
  <si>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</si>
  <si>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</si>
  <si>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</si>
  <si>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</si>
  <si>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</si>
  <si>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</si>
  <si>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</si>
  <si>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</si>
  <si>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</si>
  <si>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</si>
  <si>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</si>
  <si>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</si>
  <si>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</si>
  <si>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</si>
  <si>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</si>
  <si>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</si>
  <si>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</si>
  <si>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</si>
  <si>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</si>
  <si>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</si>
  <si>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</si>
  <si>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</si>
  <si>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</si>
  <si>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</si>
  <si>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</si>
  <si>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</si>
  <si>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</si>
  <si>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</si>
  <si>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</si>
  <si>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</si>
  <si>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</si>
  <si>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</si>
  <si>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</si>
  <si>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</si>
  <si>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</si>
  <si>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</si>
  <si>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</si>
  <si>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</si>
  <si>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</si>
  <si>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</si>
  <si>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</si>
  <si>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</si>
  <si>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</si>
  <si>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</si>
  <si>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</si>
  <si>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</si>
  <si>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</si>
  <si>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</si>
  <si>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</si>
  <si>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</si>
  <si>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</si>
  <si>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</si>
  <si>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</si>
  <si>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</si>
  <si>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</si>
  <si>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</si>
  <si>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</si>
  <si>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</si>
  <si>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</si>
  <si>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</si>
  <si>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</si>
  <si>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</si>
  <si>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</si>
  <si>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</si>
  <si>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</si>
  <si>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</si>
  <si>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</si>
  <si>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</si>
  <si>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</si>
  <si>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</si>
  <si>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</si>
  <si>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</si>
  <si>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</si>
  <si>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</si>
  <si>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</si>
  <si>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</si>
  <si>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</si>
  <si>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</si>
  <si>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</si>
  <si>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</si>
  <si>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</si>
  <si>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</si>
  <si>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</si>
  <si>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</si>
  <si>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</si>
  <si>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</si>
  <si>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</si>
  <si>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</si>
  <si>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</si>
  <si>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</si>
  <si>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</si>
  <si>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</si>
  <si>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</si>
  <si>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</si>
  <si>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</si>
  <si>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</si>
  <si>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</si>
  <si>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</si>
  <si>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</si>
  <si>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</si>
  <si>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</si>
  <si>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</si>
  <si>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</si>
  <si>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</si>
  <si>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</si>
  <si>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</si>
  <si>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</si>
  <si>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</si>
  <si>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</si>
  <si>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</si>
  <si>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</si>
  <si>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</si>
  <si>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</si>
  <si>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</si>
  <si>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</si>
  <si>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</si>
  <si>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</si>
  <si>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</si>
  <si>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</si>
  <si>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</si>
  <si>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</si>
  <si>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</si>
  <si>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</si>
  <si>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</si>
  <si>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</si>
  <si>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</si>
  <si>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</si>
  <si>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</si>
  <si>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</si>
  <si>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</si>
  <si>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</si>
  <si>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</si>
  <si>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</si>
  <si>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</si>
  <si>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</si>
  <si>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</si>
  <si>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</si>
  <si>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</si>
  <si>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</si>
  <si>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</si>
  <si>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</si>
  <si>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</si>
  <si>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</si>
  <si>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</si>
  <si>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</si>
  <si>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</si>
  <si>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</si>
  <si>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</si>
  <si>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</si>
  <si>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</si>
  <si>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</si>
  <si>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</si>
  <si>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</si>
  <si>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</si>
  <si>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</si>
  <si>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</si>
  <si>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</si>
  <si>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</si>
  <si>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</si>
  <si>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</si>
  <si>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</si>
  <si>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</si>
  <si>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</si>
  <si>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</si>
  <si>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</si>
  <si>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</si>
  <si>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</si>
  <si>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</si>
  <si>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</si>
  <si>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</si>
  <si>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</si>
  <si>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</si>
  <si>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</si>
  <si>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</si>
  <si>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</si>
  <si>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</si>
  <si>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</si>
  <si>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</si>
  <si>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</si>
  <si>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</si>
  <si>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</si>
  <si>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</si>
  <si>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</si>
  <si>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</si>
  <si>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</si>
  <si>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</si>
  <si>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</si>
  <si>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</si>
  <si>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</si>
  <si>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</si>
  <si>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</si>
  <si>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</si>
  <si>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</si>
  <si>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</si>
  <si>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</si>
  <si>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</si>
  <si>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</si>
  <si>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</si>
  <si>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</si>
  <si>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</si>
  <si>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</si>
  <si>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</si>
  <si>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</si>
  <si>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</si>
  <si>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</si>
  <si>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</si>
  <si>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</si>
  <si>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</si>
  <si>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</si>
  <si>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</si>
  <si>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</si>
  <si>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</si>
  <si>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</si>
  <si>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</si>
  <si>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</si>
  <si>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</si>
  <si>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</si>
  <si>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</si>
  <si>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</si>
  <si>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</si>
  <si>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</si>
  <si>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</si>
  <si>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</si>
  <si>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</si>
  <si>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</si>
  <si>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</si>
  <si>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</si>
  <si>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</si>
  <si>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</si>
  <si>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</si>
  <si>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</si>
  <si>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</si>
  <si>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</si>
  <si>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</si>
  <si>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</si>
  <si>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</si>
  <si>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</si>
  <si>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</si>
  <si>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</si>
  <si>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</si>
  <si>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</si>
  <si>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</si>
  <si>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</si>
  <si>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</si>
  <si>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</si>
  <si>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</si>
  <si>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</si>
  <si>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</si>
  <si>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</si>
  <si>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</si>
  <si>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</si>
  <si>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</si>
  <si>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</si>
  <si>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</si>
  <si>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</si>
  <si>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</si>
  <si>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</si>
  <si>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</si>
  <si>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</si>
  <si>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</si>
  <si>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</si>
  <si>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</si>
  <si>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</si>
  <si>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</si>
  <si>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</si>
  <si>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</si>
  <si>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</si>
  <si>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</si>
  <si>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</si>
  <si>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</si>
  <si>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</si>
  <si>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</si>
  <si>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</si>
  <si>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</si>
  <si>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</si>
  <si>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</si>
  <si>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</si>
  <si>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</si>
  <si>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</si>
  <si>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</si>
  <si>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</si>
  <si>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</si>
  <si>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</si>
  <si>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</si>
  <si>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</si>
  <si>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</si>
  <si>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</si>
  <si>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</si>
  <si>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</si>
  <si>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</si>
  <si>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</si>
  <si>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</si>
  <si>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</si>
  <si>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</si>
  <si>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</si>
  <si>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</si>
  <si>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</si>
  <si>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</si>
  <si>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</si>
  <si>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</si>
  <si>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</si>
  <si>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</si>
  <si>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</si>
  <si>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</si>
  <si>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</si>
  <si>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</si>
  <si>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</si>
  <si>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</si>
  <si>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</si>
  <si>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</si>
  <si>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</si>
  <si>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</si>
  <si>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</si>
  <si>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</si>
  <si>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</si>
  <si>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</si>
  <si>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</si>
  <si>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</si>
  <si>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</si>
  <si>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</si>
  <si>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</si>
  <si>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</si>
  <si>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</si>
  <si>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</si>
  <si>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</si>
  <si>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</si>
  <si>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</si>
  <si>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</si>
  <si>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</si>
  <si>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</si>
  <si>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</si>
  <si>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</si>
  <si>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</si>
  <si>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</si>
  <si>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</si>
  <si>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</si>
  <si>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</si>
  <si>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</si>
  <si>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</si>
  <si>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</si>
  <si>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</si>
  <si>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</si>
  <si>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</si>
  <si>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</si>
  <si>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</si>
  <si>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</si>
  <si>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</si>
  <si>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</si>
  <si>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</si>
  <si>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</si>
  <si>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</si>
  <si>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</si>
  <si>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</si>
  <si>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</si>
  <si>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</si>
  <si>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</si>
  <si>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</si>
  <si>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</si>
  <si>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</si>
  <si>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</si>
  <si>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</si>
  <si>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</si>
  <si>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</si>
  <si>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</si>
  <si>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</si>
  <si>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</si>
  <si>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</si>
  <si>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</si>
  <si>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</si>
  <si>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</si>
  <si>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</si>
  <si>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</si>
  <si>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</si>
  <si>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</si>
  <si>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</si>
  <si>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</si>
  <si>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</si>
  <si>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</si>
  <si>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</si>
  <si>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</si>
  <si>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</si>
  <si>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</si>
  <si>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</si>
  <si>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</si>
  <si>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</si>
  <si>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</si>
  <si>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</si>
  <si>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</si>
  <si>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</si>
  <si>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</si>
  <si>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</si>
  <si>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</si>
  <si>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</si>
  <si>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</si>
  <si>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</si>
  <si>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</si>
  <si>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</si>
  <si>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</si>
  <si>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</si>
  <si>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</si>
  <si>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</si>
  <si>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</si>
  <si>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</si>
  <si>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</si>
  <si>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</si>
  <si>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</si>
  <si>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</si>
  <si>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</si>
  <si>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</si>
  <si>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</si>
  <si>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</si>
  <si>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</si>
  <si>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</si>
  <si>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</si>
  <si>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</si>
  <si>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</si>
  <si>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</si>
  <si>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</si>
  <si>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</si>
  <si>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</si>
  <si>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</si>
  <si>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</si>
  <si>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</si>
  <si>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</si>
  <si>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</si>
  <si>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</si>
  <si>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</si>
  <si>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</si>
  <si>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</si>
  <si>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</si>
  <si>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</si>
  <si>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</si>
  <si>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</si>
  <si>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</si>
  <si>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</si>
  <si>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</si>
  <si>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</si>
  <si>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</si>
  <si>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</si>
  <si>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</si>
  <si>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</si>
  <si>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</si>
  <si>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</si>
  <si>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</si>
  <si>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</si>
  <si>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</si>
  <si>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</si>
  <si>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</si>
  <si>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</si>
  <si>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</si>
  <si>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</si>
  <si>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</si>
  <si>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</si>
  <si>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</si>
  <si>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</si>
  <si>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</si>
  <si>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</si>
  <si>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</si>
  <si>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</si>
  <si>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</si>
  <si>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</si>
  <si>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</si>
  <si>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</si>
  <si>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</si>
  <si>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</si>
  <si>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</si>
  <si>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</si>
  <si>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</si>
  <si>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</si>
  <si>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</si>
  <si>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</si>
  <si>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</si>
  <si>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</si>
  <si>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</si>
  <si>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</si>
  <si>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</si>
  <si>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</si>
  <si>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</si>
  <si>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</si>
  <si>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</si>
  <si>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</si>
  <si>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</si>
  <si>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</si>
  <si>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</si>
  <si>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</si>
  <si>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</si>
  <si>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</si>
  <si>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</si>
  <si>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</si>
  <si>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</si>
  <si>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</si>
  <si>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</si>
  <si>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</si>
  <si>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</si>
  <si>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</si>
  <si>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</si>
  <si>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</si>
  <si>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</si>
  <si>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</si>
  <si>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</si>
  <si>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</si>
  <si>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</si>
  <si>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</si>
  <si>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</si>
  <si>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</si>
  <si>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</si>
  <si>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</si>
  <si>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</si>
  <si>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</si>
  <si>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</si>
  <si>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</si>
  <si>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</si>
  <si>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</si>
  <si>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</si>
  <si>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</si>
  <si>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</si>
  <si>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</si>
  <si>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</si>
  <si>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</si>
  <si>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</si>
  <si>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</si>
  <si>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</si>
  <si>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</si>
  <si>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</si>
  <si>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</si>
  <si>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</si>
  <si>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</si>
  <si>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</si>
  <si>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</si>
  <si>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</si>
  <si>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</si>
  <si>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</si>
  <si>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</si>
  <si>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</si>
  <si>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</si>
  <si>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</si>
  <si>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</si>
  <si>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</si>
  <si>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</si>
  <si>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</si>
  <si>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</si>
  <si>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</si>
  <si>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</si>
  <si>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</si>
  <si>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</si>
  <si>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</si>
  <si>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</si>
  <si>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</si>
  <si>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</si>
  <si>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</si>
  <si>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</si>
  <si>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</si>
  <si>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</si>
  <si>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</si>
  <si>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</si>
  <si>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</si>
  <si>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</si>
  <si>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</si>
  <si>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</si>
  <si>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</si>
  <si>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</si>
  <si>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</si>
  <si>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</si>
  <si>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</si>
  <si>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</si>
  <si>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</si>
  <si>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</si>
  <si>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</si>
  <si>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</si>
  <si>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</si>
  <si>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</si>
  <si>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</si>
  <si>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</si>
  <si>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</si>
  <si>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</si>
  <si>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</si>
  <si>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</si>
  <si>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</si>
  <si>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</si>
  <si>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</si>
  <si>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</si>
  <si>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</si>
  <si>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</si>
  <si>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</si>
  <si>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</si>
  <si>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</si>
  <si>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</si>
  <si>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</si>
  <si>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</si>
  <si>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</si>
  <si>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</si>
  <si>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</si>
  <si>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</si>
  <si>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</si>
  <si>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</si>
  <si>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</si>
  <si>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</si>
  <si>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</si>
  <si>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</si>
  <si>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</si>
  <si>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</si>
  <si>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</si>
  <si>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</si>
  <si>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</si>
  <si>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</si>
  <si>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</si>
  <si>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</si>
  <si>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</si>
  <si>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</si>
  <si>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</si>
  <si>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</si>
  <si>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</si>
  <si>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</si>
  <si>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</si>
  <si>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</si>
  <si>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</si>
  <si>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</si>
  <si>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</si>
  <si>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</si>
  <si>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</si>
  <si>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</si>
  <si>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</si>
  <si>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</si>
  <si>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</si>
  <si>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</si>
  <si>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</si>
  <si>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</si>
  <si>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</si>
  <si>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</si>
  <si>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</si>
  <si>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</si>
  <si>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</si>
  <si>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</si>
  <si>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</si>
  <si>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</si>
  <si>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</si>
  <si>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</si>
  <si>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</si>
  <si>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</si>
  <si>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</si>
  <si>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</si>
  <si>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</si>
  <si>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</si>
  <si>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</si>
  <si>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</si>
  <si>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</si>
  <si>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</si>
  <si>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</si>
  <si>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</si>
  <si>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</si>
  <si>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</si>
  <si>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</si>
  <si>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</si>
  <si>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</si>
  <si>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</si>
  <si>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</si>
  <si>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</si>
  <si>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</si>
  <si>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</si>
  <si>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</si>
  <si>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</si>
  <si>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</si>
  <si>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</si>
  <si>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</si>
  <si>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</si>
  <si>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</si>
  <si>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</si>
  <si>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</si>
  <si>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</si>
  <si>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</si>
  <si>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</si>
  <si>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</si>
  <si>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</si>
  <si>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</si>
  <si>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</si>
  <si>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</si>
  <si>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</si>
  <si>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</si>
  <si>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</si>
  <si>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</si>
  <si>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</si>
  <si>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</si>
  <si>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</si>
  <si>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</si>
  <si>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</si>
  <si>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</si>
  <si>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</si>
  <si>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</si>
  <si>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</si>
  <si>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</si>
  <si>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</si>
  <si>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</si>
  <si>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</si>
  <si>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</si>
  <si>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</si>
  <si>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</si>
  <si>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</si>
  <si>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</si>
  <si>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</si>
  <si>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</si>
  <si>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</si>
  <si>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</si>
  <si>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</si>
  <si>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</si>
  <si>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</si>
  <si>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</si>
  <si>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</si>
  <si>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</si>
  <si>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</si>
  <si>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</si>
  <si>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</si>
  <si>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</si>
  <si>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</si>
  <si>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</si>
  <si>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</si>
  <si>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</si>
  <si>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</si>
  <si>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</si>
  <si>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</si>
  <si>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</si>
  <si>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</si>
  <si>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</si>
  <si>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</si>
  <si>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</si>
  <si>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</si>
  <si>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</si>
  <si>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</si>
  <si>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</si>
  <si>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</si>
  <si>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</si>
  <si>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</si>
  <si>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</si>
  <si>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</si>
  <si>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</si>
  <si>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</si>
  <si>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</si>
  <si>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</si>
  <si>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</si>
  <si>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</si>
  <si>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</si>
  <si>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</si>
  <si>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</si>
  <si>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</si>
  <si>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</si>
  <si>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</si>
  <si>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</si>
  <si>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</si>
  <si>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</si>
  <si>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</si>
  <si>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</si>
  <si>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</si>
  <si>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</si>
  <si>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</si>
  <si>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</si>
  <si>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</si>
  <si>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</si>
  <si>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</si>
  <si>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</si>
  <si>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</si>
  <si>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</si>
  <si>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</si>
  <si>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</si>
  <si>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</si>
  <si>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</si>
  <si>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</si>
  <si>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</si>
  <si>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</si>
  <si>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</si>
  <si>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</si>
  <si>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</si>
  <si>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</si>
  <si>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</si>
  <si>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</si>
  <si>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</si>
  <si>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</si>
  <si>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</si>
  <si>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</si>
  <si>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</si>
  <si>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</si>
  <si>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</si>
  <si>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</si>
  <si>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</si>
  <si>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</si>
  <si>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</si>
  <si>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</si>
  <si>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</si>
  <si>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</si>
  <si>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</si>
  <si>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</si>
  <si>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</si>
  <si>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</si>
  <si>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</si>
  <si>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</si>
  <si>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</si>
  <si>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</si>
  <si>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</si>
  <si>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</si>
  <si>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</si>
  <si>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</si>
  <si>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</si>
  <si>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</si>
  <si>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</si>
  <si>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</si>
  <si>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</si>
  <si>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</si>
  <si>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</si>
  <si>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</si>
  <si>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</si>
  <si>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Ansure streams are always closed.</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</si>
  <si>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</si>
  <si>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</si>
  <si>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</si>
  <si>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</si>
  <si>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</si>
  <si>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</si>
  <si>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</si>
  <si>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</si>
  <si>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</si>
  <si>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</si>
  <si>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</si>
  <si>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</si>
  <si>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</si>
  <si>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</si>
  <si>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</si>
  <si>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</si>
  <si>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</si>
  <si>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</si>
  <si>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</si>
  <si>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</si>
  <si>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</si>
  <si>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</si>
  <si>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</si>
  <si>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Further changes to ReThrow. Error strings from CSVRead and CSVWrite are now consise unless m_ErrorStringsEmbedCallStack is set to True.</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</si>
  <si>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</si>
  <si>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</si>
  <si>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disctionary to handle encoding of Booleans and errors.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</si>
</sst>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8">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0" fontId="23" fillId="0" borderId="0" xfId="0" applyFont="1" applyAlignment="1">
      <alignmen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0" fontId="0" fillId="0" borderId="1" xfId="0" applyNumberFormat="1" applyBorder="1" applyAlignment="1">
      <alignment vertic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ont>
        <strike val="0"/>
        <color rgb="FF00B050"/>
      </font>
    </dxf>
    <dxf>
      <font>
        <color rgb="FFFF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61913</xdr:rowOff>
        </xdr:from>
        <xdr:to>
          <xdr:col>5</xdr:col>
          <xdr:colOff>809625</xdr:colOff>
          <xdr:row>2</xdr:row>
          <xdr:rowOff>61913</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66675</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8" totalsRowShown="0" headerRowDxfId="119" dataDxfId="117" headerRowBorderDxfId="118" tableBorderDxfId="116" totalsRowBorderDxfId="115">
  <autoFilter ref="B14:U268"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1328125" defaultRowHeight="14.25" x14ac:dyDescent="0.45"/>
  <cols>
    <col min="1" max="1" width="3.53125" customWidth="1"/>
    <col min="2" max="3" width="23.53125" customWidth="1"/>
    <col min="4" max="4" width="2.53125" customWidth="1"/>
    <col min="5" max="5" width="17.86328125" bestFit="1" customWidth="1"/>
    <col min="6" max="6" width="6.53125" customWidth="1"/>
    <col min="7" max="8" width="30.53125" customWidth="1"/>
    <col min="9" max="9" width="6.53125" customWidth="1"/>
    <col min="10" max="11" width="23.53125" customWidth="1"/>
    <col min="12" max="12" width="6.53125" customWidth="1"/>
  </cols>
  <sheetData>
    <row r="1" spans="1:14" ht="28.5" x14ac:dyDescent="0.85">
      <c r="A1" s="1" t="s">
        <v>539</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1" t="s">
        <v>218</v>
      </c>
      <c r="C8" s="51"/>
    </row>
    <row r="9" spans="1:14" x14ac:dyDescent="0.45">
      <c r="B9" s="50" t="s">
        <v>324</v>
      </c>
      <c r="C9" s="50"/>
    </row>
    <row r="10" spans="1:14" x14ac:dyDescent="0.45">
      <c r="C10" s="5"/>
      <c r="M10" s="3" t="s">
        <v>6</v>
      </c>
    </row>
    <row r="11" spans="1:14" x14ac:dyDescent="0.45">
      <c r="B11" s="2" t="s">
        <v>7</v>
      </c>
      <c r="E11" s="3" t="s">
        <v>8</v>
      </c>
      <c r="G11" s="2" t="s">
        <v>542</v>
      </c>
      <c r="M11" s="10" t="b">
        <f ca="1">AND(ROWS(B13:C52)=ROWS(_xlfn.ANCHORARRAY(G13)),COLUMNS(B13:C52)=COLUMNS(_xlfn.ANCHORARRAY(G13)),AND(M13:N52))</f>
        <v>1</v>
      </c>
    </row>
    <row r="12" spans="1:14" x14ac:dyDescent="0.45">
      <c r="G12" s="2" t="s">
        <v>541</v>
      </c>
      <c r="J12" s="2" t="s">
        <v>540</v>
      </c>
      <c r="M12" t="s">
        <v>9</v>
      </c>
    </row>
    <row r="13" spans="1:14" x14ac:dyDescent="0.45">
      <c r="B13" s="67" t="str" cm="1">
        <f t="array" aca="1" ref="B13:C52" ca="1">RandomVariants(40,2,TRUE,"utf-8","Windows")</f>
        <v/>
      </c>
      <c r="C13" s="67">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91</v>
      </c>
      <c r="G13" s="67" t="str" cm="1">
        <f t="array" aca="1" ref="G13:H52" ca="1">CSVRead(CSVContents,FALSE)</f>
        <v/>
      </c>
      <c r="H13" s="67" t="str">
        <f ca="1"/>
        <v>0</v>
      </c>
      <c r="J13" s="67" t="str" cm="1">
        <f t="array" aca="1" ref="J13:K52" ca="1">CSVRead(CSVContents,"NDBE")</f>
        <v/>
      </c>
      <c r="K13" s="67">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7">
        <f ca="1"/>
        <v>31176</v>
      </c>
      <c r="C14" s="67">
        <f ca="1"/>
        <v>433175</v>
      </c>
      <c r="G14" s="67" t="str">
        <f ca="1"/>
        <v>31176</v>
      </c>
      <c r="H14" s="67" t="str">
        <f ca="1"/>
        <v>433175</v>
      </c>
      <c r="J14" s="67">
        <f ca="1"/>
        <v>31176</v>
      </c>
      <c r="K14" s="67">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143">
        <f ca="1"/>
        <v>-532623</v>
      </c>
      <c r="C15" s="67" t="b">
        <f ca="1"/>
        <v>1</v>
      </c>
      <c r="G15" s="67" t="str">
        <f ca="1"/>
        <v>-532623</v>
      </c>
      <c r="H15" s="67" t="str">
        <f ca="1"/>
        <v>True</v>
      </c>
      <c r="J15" s="143">
        <f ca="1"/>
        <v>-532623</v>
      </c>
      <c r="K15" s="67"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7" t="str">
        <f ca="1"/>
        <v xml:space="preserve">Here's a carriage return (ascii 13):_x000D_and here's a line feed (ascii 10):
and here's both together:_x000D_
</v>
      </c>
      <c r="C16" s="67" t="str">
        <f ca="1"/>
        <v/>
      </c>
      <c r="G16" s="67" t="str">
        <f ca="1"/>
        <v xml:space="preserve">Here's a carriage return (ascii 13):_x000D_and here's a line feed (ascii 10):
and here's both together:_x000D_
</v>
      </c>
      <c r="H16" s="67" t="str">
        <f ca="1"/>
        <v/>
      </c>
      <c r="J16" s="67" t="str">
        <f ca="1"/>
        <v xml:space="preserve">Here's a carriage return (ascii 13):_x000D_and here's a line feed (ascii 10):
and here's both together:_x000D_
</v>
      </c>
      <c r="K16" s="67"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7" t="str">
        <f ca="1"/>
        <v>TRUE</v>
      </c>
      <c r="C17" s="67" t="b">
        <f ca="1"/>
        <v>1</v>
      </c>
      <c r="G17" s="67" t="str">
        <f ca="1"/>
        <v>TRUE</v>
      </c>
      <c r="H17" s="67" t="str">
        <f ca="1"/>
        <v>True</v>
      </c>
      <c r="J17" s="67" t="str">
        <f ca="1"/>
        <v>TRUE</v>
      </c>
      <c r="K17" s="67"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7" t="b">
        <f ca="1"/>
        <v>1</v>
      </c>
      <c r="C18" s="67">
        <f ca="1"/>
        <v>45058</v>
      </c>
      <c r="G18" s="67" t="str">
        <f ca="1"/>
        <v>True</v>
      </c>
      <c r="H18" s="67" t="str">
        <f ca="1"/>
        <v>45058</v>
      </c>
      <c r="J18" s="67" t="b">
        <f ca="1"/>
        <v>1</v>
      </c>
      <c r="K18" s="67">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7">
        <f ca="1"/>
        <v>0</v>
      </c>
      <c r="C19" s="67" t="b">
        <f ca="1"/>
        <v>0</v>
      </c>
      <c r="G19" s="67" t="str">
        <f ca="1"/>
        <v>0</v>
      </c>
      <c r="H19" s="67" t="str">
        <f ca="1"/>
        <v>False</v>
      </c>
      <c r="J19" s="67">
        <f ca="1"/>
        <v>0</v>
      </c>
      <c r="K19" s="67"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7" t="str">
        <f ca="1"/>
        <v>1994-Mar-10</v>
      </c>
      <c r="C20" s="67" t="str">
        <f ca="1"/>
        <v/>
      </c>
      <c r="G20" s="67" t="str">
        <f ca="1"/>
        <v>1994-Mar-10</v>
      </c>
      <c r="H20" s="67" t="str">
        <f ca="1"/>
        <v/>
      </c>
      <c r="J20" s="67" t="str">
        <f ca="1"/>
        <v>1994-Mar-10</v>
      </c>
      <c r="K20" s="67"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7" t="str">
        <f ca="1"/>
        <v>FALSE</v>
      </c>
      <c r="C21" s="67">
        <f ca="1"/>
        <v>0</v>
      </c>
      <c r="G21" s="67" t="str">
        <f ca="1"/>
        <v>FALSE</v>
      </c>
      <c r="H21" s="67" t="str">
        <f ca="1"/>
        <v>0</v>
      </c>
      <c r="J21" s="67" t="str">
        <f ca="1"/>
        <v>FALSE</v>
      </c>
      <c r="K21" s="67">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7">
        <f ca="1"/>
        <v>34902</v>
      </c>
      <c r="C22" s="67" t="str">
        <f ca="1"/>
        <v>릥╬娸䏹Ⓟ貴nꌨ激렞윔鉽췤❇㫜륩</v>
      </c>
      <c r="G22" s="67" t="str">
        <f ca="1"/>
        <v>34902</v>
      </c>
      <c r="H22" s="67" t="str">
        <f ca="1"/>
        <v>릥╬娸䏹Ⓟ貴nꌨ激렞윔鉽췤❇㫜륩</v>
      </c>
      <c r="J22" s="67">
        <f ca="1"/>
        <v>34902</v>
      </c>
      <c r="K22" s="67"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7" t="str">
        <f ca="1"/>
        <v>TRUE</v>
      </c>
      <c r="C23" s="67" t="str">
        <f ca="1"/>
        <v>ܙᓯꊛ銅쑵ᰟ</v>
      </c>
      <c r="G23" s="67" t="str">
        <f ca="1"/>
        <v>TRUE</v>
      </c>
      <c r="H23" s="67" t="str">
        <f ca="1"/>
        <v>ܙᓯꊛ銅쑵ᰟ</v>
      </c>
      <c r="J23" s="67" t="str">
        <f ca="1"/>
        <v>TRUE</v>
      </c>
      <c r="K23" s="67"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7" t="str">
        <f ca="1"/>
        <v>2048-Feb-10</v>
      </c>
      <c r="C24" s="67">
        <f ca="1"/>
        <v>66.132685575130594</v>
      </c>
      <c r="G24" s="67" t="str">
        <f ca="1"/>
        <v>2048-Feb-10</v>
      </c>
      <c r="H24" s="67" t="str">
        <f ca="1"/>
        <v>66.1326855751306</v>
      </c>
      <c r="J24" s="67" t="str">
        <f ca="1"/>
        <v>2048-Feb-10</v>
      </c>
      <c r="K24" s="67">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7" t="b">
        <f ca="1"/>
        <v>1</v>
      </c>
      <c r="C25" s="67" t="str">
        <f ca="1"/>
        <v>FALSE</v>
      </c>
      <c r="G25" s="67" t="str">
        <f ca="1"/>
        <v>True</v>
      </c>
      <c r="H25" s="67" t="str">
        <f ca="1"/>
        <v>FALSE</v>
      </c>
      <c r="J25" s="67" t="b">
        <f ca="1"/>
        <v>1</v>
      </c>
      <c r="K25" s="67"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7">
        <f ca="1"/>
        <v>0</v>
      </c>
      <c r="C26" s="67" t="str">
        <f ca="1"/>
        <v>FALSE</v>
      </c>
      <c r="G26" s="67" t="str">
        <f ca="1"/>
        <v>0</v>
      </c>
      <c r="H26" s="67" t="str">
        <f ca="1"/>
        <v>FALSE</v>
      </c>
      <c r="J26" s="67">
        <f ca="1"/>
        <v>0</v>
      </c>
      <c r="K26" s="67"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7" t="str">
        <f ca="1"/>
        <v>-1.23130577685743E-09</v>
      </c>
      <c r="C27" s="67" t="str">
        <f ca="1"/>
        <v>-2.99078332297574</v>
      </c>
      <c r="G27" s="67" t="str">
        <f ca="1"/>
        <v>-1.23130577685743E-09</v>
      </c>
      <c r="H27" s="67" t="str">
        <f ca="1"/>
        <v>-2.99078332297574</v>
      </c>
      <c r="J27" s="67" t="str">
        <f ca="1"/>
        <v>-1.23130577685743E-09</v>
      </c>
      <c r="K27" s="67"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7" t="str">
        <f ca="1"/>
        <v>FALSE</v>
      </c>
      <c r="C28" s="67" t="e">
        <f ca="1"/>
        <v>#N/A</v>
      </c>
      <c r="G28" s="67" t="str">
        <f ca="1"/>
        <v>FALSE</v>
      </c>
      <c r="H28" s="67" t="str">
        <f ca="1"/>
        <v>#GETTING_DATA!</v>
      </c>
      <c r="J28" s="67" t="str">
        <f ca="1"/>
        <v>FALSE</v>
      </c>
      <c r="K28" s="67"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7" t="b">
        <f ca="1"/>
        <v>0</v>
      </c>
      <c r="C29" s="67" t="str">
        <f ca="1"/>
        <v>FALSE</v>
      </c>
      <c r="G29" s="67" t="str">
        <f ca="1"/>
        <v>False</v>
      </c>
      <c r="H29" s="67" t="str">
        <f ca="1"/>
        <v>FALSE</v>
      </c>
      <c r="J29" s="67" t="b">
        <f ca="1"/>
        <v>0</v>
      </c>
      <c r="K29" s="67"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7">
        <f ca="1"/>
        <v>-2.8784417175925001E-5</v>
      </c>
      <c r="C30" s="67" t="str">
        <f ca="1"/>
        <v>2050-Jan-23</v>
      </c>
      <c r="G30" s="67" t="str">
        <f ca="1"/>
        <v>-2.8784417175925E-05</v>
      </c>
      <c r="H30" s="67" t="str">
        <f ca="1"/>
        <v>2050-Jan-23</v>
      </c>
      <c r="J30" s="67">
        <f ca="1"/>
        <v>-2.8784417175925001E-5</v>
      </c>
      <c r="K30" s="67"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7" t="b">
        <f ca="1"/>
        <v>0</v>
      </c>
      <c r="C31" s="67" t="e">
        <f ca="1"/>
        <v>#N/A</v>
      </c>
      <c r="G31" s="67" t="str">
        <f ca="1"/>
        <v>False</v>
      </c>
      <c r="H31" s="67" t="str">
        <f ca="1"/>
        <v>#N/A</v>
      </c>
      <c r="J31" s="67" t="b">
        <f ca="1"/>
        <v>0</v>
      </c>
      <c r="K31" s="67"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7" t="str">
        <f ca="1"/>
        <v>FALSE</v>
      </c>
      <c r="C32" s="67">
        <f ca="1"/>
        <v>6.5162262181730001E-8</v>
      </c>
      <c r="G32" s="67" t="str">
        <f ca="1"/>
        <v>FALSE</v>
      </c>
      <c r="H32" s="67" t="str">
        <f ca="1"/>
        <v>6.516226218173E-08</v>
      </c>
      <c r="J32" s="67" t="str">
        <f ca="1"/>
        <v>FALSE</v>
      </c>
      <c r="K32" s="67">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7" t="str">
        <f ca="1"/>
        <v>0.754190131106367</v>
      </c>
      <c r="C33" s="67" t="str">
        <f ca="1"/>
        <v/>
      </c>
      <c r="G33" s="67" t="str">
        <f ca="1"/>
        <v>0.754190131106367</v>
      </c>
      <c r="H33" s="67" t="str">
        <f ca="1"/>
        <v/>
      </c>
      <c r="J33" s="67" t="str">
        <f ca="1"/>
        <v>0.754190131106367</v>
      </c>
      <c r="K33" s="67"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7">
        <f ca="1"/>
        <v>38239</v>
      </c>
      <c r="C34" s="67" t="str">
        <f ca="1"/>
        <v>ꌔ蛏囻ᓥ乤Ⲯ鏶堪⯦萯쭡昛ꍾ켠᭕槪</v>
      </c>
      <c r="G34" s="67" t="str">
        <f ca="1"/>
        <v>38239</v>
      </c>
      <c r="H34" s="67" t="str">
        <f ca="1"/>
        <v>ꌔ蛏囻ᓥ乤Ⲯ鏶堪⯦萯쭡昛ꍾ켠᭕槪</v>
      </c>
      <c r="J34" s="67">
        <f ca="1"/>
        <v>38239</v>
      </c>
      <c r="K34" s="67"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7">
        <f ca="1"/>
        <v>554124</v>
      </c>
      <c r="C35" s="67" t="e">
        <f ca="1"/>
      </c>
      <c r="G35" s="67" t="str">
        <f ca="1"/>
        <v>554124</v>
      </c>
      <c r="H35" s="67" t="str">
        <f ca="1"/>
        <v>#CALC!</v>
      </c>
      <c r="J35" s="67">
        <f ca="1"/>
        <v>554124</v>
      </c>
      <c r="K35" s="67" t="e">
        <f ca="1"/>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7">
        <f ca="1"/>
        <v>49455</v>
      </c>
      <c r="C36" s="67" t="str">
        <f ca="1"/>
        <v/>
      </c>
      <c r="G36" s="67" t="str">
        <f ca="1"/>
        <v>49455</v>
      </c>
      <c r="H36" s="67" t="str">
        <f ca="1"/>
        <v/>
      </c>
      <c r="J36" s="67">
        <f ca="1"/>
        <v>49455</v>
      </c>
      <c r="K36" s="67"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7">
        <f ca="1"/>
        <v>0</v>
      </c>
      <c r="C37" s="67">
        <f ca="1"/>
        <v>0</v>
      </c>
      <c r="G37" s="67" t="str">
        <f ca="1"/>
        <v>0</v>
      </c>
      <c r="H37" s="67" t="str">
        <f ca="1"/>
        <v>0</v>
      </c>
      <c r="J37" s="67">
        <f ca="1"/>
        <v>0</v>
      </c>
      <c r="K37" s="67">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7" t="str">
        <f ca="1"/>
        <v>65432.7863407168</v>
      </c>
      <c r="C38" s="67" t="str">
        <f ca="1"/>
        <v>-3219502.79964922</v>
      </c>
      <c r="G38" s="67" t="str">
        <f ca="1"/>
        <v>65432.7863407168</v>
      </c>
      <c r="H38" s="67" t="str">
        <f ca="1"/>
        <v>-3219502.79964922</v>
      </c>
      <c r="J38" s="67" t="str">
        <f ca="1"/>
        <v>65432.7863407168</v>
      </c>
      <c r="K38" s="67"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7">
        <f ca="1"/>
        <v>546734</v>
      </c>
      <c r="C39" s="67" t="b">
        <f ca="1"/>
        <v>0</v>
      </c>
      <c r="G39" s="67" t="str">
        <f ca="1"/>
        <v>546734</v>
      </c>
      <c r="H39" s="67" t="str">
        <f ca="1"/>
        <v>False</v>
      </c>
      <c r="J39" s="67">
        <f ca="1"/>
        <v>546734</v>
      </c>
      <c r="K39" s="67"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7">
        <f ca="1"/>
        <v>-768705</v>
      </c>
      <c r="C40" s="67" t="str">
        <f ca="1"/>
        <v>ெ邛짹횽鑔鑪吓</v>
      </c>
      <c r="G40" s="67" t="str">
        <f ca="1"/>
        <v>-768705</v>
      </c>
      <c r="H40" s="67" t="str">
        <f ca="1"/>
        <v>ெ邛짹횽鑔鑪吓</v>
      </c>
      <c r="J40" s="67">
        <f ca="1"/>
        <v>-768705</v>
      </c>
      <c r="K40" s="67"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7" t="str">
        <f ca="1"/>
        <v>2055-Feb-25</v>
      </c>
      <c r="C41" s="67" t="e">
        <f ca="1"/>
        <v>#NUM!</v>
      </c>
      <c r="G41" s="67" t="str">
        <f ca="1"/>
        <v>2055-Feb-25</v>
      </c>
      <c r="H41" s="67" t="str">
        <f ca="1"/>
        <v>#NUM!</v>
      </c>
      <c r="J41" s="67" t="str">
        <f ca="1"/>
        <v>2055-Feb-25</v>
      </c>
      <c r="K41" s="67"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7" t="e">
        <f ca="1"/>
        <v>#REF!</v>
      </c>
      <c r="C42" s="67" t="str">
        <f ca="1"/>
        <v>首晭⪲</v>
      </c>
      <c r="G42" s="67" t="str">
        <f ca="1"/>
        <v>#REF!</v>
      </c>
      <c r="H42" s="67" t="str">
        <f ca="1"/>
        <v>首晭⪲</v>
      </c>
      <c r="J42" s="67" t="e">
        <f ca="1"/>
        <v>#REF!</v>
      </c>
      <c r="K42" s="67"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7">
        <f ca="1"/>
        <v>-536660</v>
      </c>
      <c r="C43" s="67" t="str">
        <f ca="1"/>
        <v>FALSE</v>
      </c>
      <c r="G43" s="67" t="str">
        <f ca="1"/>
        <v>-536660</v>
      </c>
      <c r="H43" s="67" t="str">
        <f ca="1"/>
        <v>FALSE</v>
      </c>
      <c r="J43" s="67">
        <f ca="1"/>
        <v>-536660</v>
      </c>
      <c r="K43" s="67"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7" t="str">
        <f ca="1"/>
        <v>ᇮ桘梥䎚Υ</v>
      </c>
      <c r="C44" s="67" t="str">
        <f ca="1"/>
        <v>막ᢝϓ殡왦ꐂ믨늇父唉녴踄ㅛ</v>
      </c>
      <c r="G44" s="67" t="str">
        <f ca="1"/>
        <v>ᇮ桘梥䎚Υ</v>
      </c>
      <c r="H44" s="67" t="str">
        <f ca="1"/>
        <v>막ᢝϓ殡왦ꐂ믨늇父唉녴踄ㅛ</v>
      </c>
      <c r="J44" s="67" t="str">
        <f ca="1"/>
        <v>ᇮ桘梥䎚Υ</v>
      </c>
      <c r="K44" s="67"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7" t="str">
        <f ca="1"/>
        <v>내訡㑲娷允龗벸핮煾켴拝ꇿ쳅끬</v>
      </c>
      <c r="C45" s="67" t="str">
        <f ca="1"/>
        <v/>
      </c>
      <c r="G45" s="67" t="str">
        <f ca="1"/>
        <v>내訡㑲娷允龗벸핮煾켴拝ꇿ쳅끬</v>
      </c>
      <c r="H45" s="67" t="str">
        <f ca="1"/>
        <v/>
      </c>
      <c r="J45" s="67" t="str">
        <f ca="1"/>
        <v>내訡㑲娷允龗벸핮煾켴拝ꇿ쳅끬</v>
      </c>
      <c r="K45" s="67"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7">
        <f ca="1"/>
        <v>-296744</v>
      </c>
      <c r="C46" s="67" t="e">
        <f ca="1"/>
        <v>#NULL!</v>
      </c>
      <c r="G46" s="67" t="str">
        <f ca="1"/>
        <v>-296744</v>
      </c>
      <c r="H46" s="67" t="str">
        <f ca="1"/>
        <v>#NULL!</v>
      </c>
      <c r="J46" s="67">
        <f ca="1"/>
        <v>-296744</v>
      </c>
      <c r="K46" s="67"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7" t="str">
        <f ca="1"/>
        <v/>
      </c>
      <c r="C47" s="67" t="b">
        <f ca="1"/>
        <v>0</v>
      </c>
      <c r="G47" s="67" t="str">
        <f ca="1"/>
        <v/>
      </c>
      <c r="H47" s="67" t="str">
        <f ca="1"/>
        <v>False</v>
      </c>
      <c r="J47" s="67" t="str">
        <f ca="1"/>
        <v/>
      </c>
      <c r="K47" s="67"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7" t="b">
        <f ca="1"/>
        <v>1</v>
      </c>
      <c r="C48" s="67">
        <f ca="1"/>
        <v>3.6162040640305102E-9</v>
      </c>
      <c r="G48" s="67" t="str">
        <f ca="1"/>
        <v>True</v>
      </c>
      <c r="H48" s="67" t="str">
        <f ca="1"/>
        <v>3.61620406403051E-09</v>
      </c>
      <c r="J48" s="67" t="b">
        <f ca="1"/>
        <v>1</v>
      </c>
      <c r="K48" s="67">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7" t="e">
        <f ca="1"/>
      </c>
      <c r="C49" s="67" t="b">
        <f ca="1"/>
        <v>1</v>
      </c>
      <c r="G49" s="67" t="str">
        <f ca="1"/>
        <v>#BLOCKED!</v>
      </c>
      <c r="H49" s="67" t="str">
        <f ca="1"/>
        <v>True</v>
      </c>
      <c r="J49" s="67" t="e">
        <f ca="1"/>
      </c>
      <c r="K49" s="67"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7" t="str">
        <f ca="1"/>
        <v>2050-Feb-11</v>
      </c>
      <c r="C50" s="67" t="str">
        <f ca="1"/>
        <v>-8.73708030071229E-09</v>
      </c>
      <c r="G50" s="67" t="str">
        <f ca="1"/>
        <v>2050-Feb-11</v>
      </c>
      <c r="H50" s="67" t="str">
        <f ca="1"/>
        <v>-8.73708030071229E-09</v>
      </c>
      <c r="J50" s="67" t="str">
        <f ca="1"/>
        <v>2050-Feb-11</v>
      </c>
      <c r="K50" s="67"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7">
        <f ca="1"/>
        <v>60589</v>
      </c>
      <c r="C51" s="67" t="str">
        <f ca="1"/>
        <v/>
      </c>
      <c r="G51" s="67" t="str">
        <f ca="1"/>
        <v>60589</v>
      </c>
      <c r="H51" s="67" t="str">
        <f ca="1"/>
        <v/>
      </c>
      <c r="J51" s="67">
        <f ca="1"/>
        <v>60589</v>
      </c>
      <c r="K51" s="67"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7" t="str">
        <f ca="1"/>
        <v>779626.729246446</v>
      </c>
      <c r="C52" s="67">
        <f ca="1"/>
        <v>-3.0960991251868999E-10</v>
      </c>
      <c r="G52" s="67" t="str">
        <f ca="1"/>
        <v>779626.729246446</v>
      </c>
      <c r="H52" s="67" t="str">
        <f ca="1"/>
        <v>-3.0960991251869E-10</v>
      </c>
      <c r="J52" s="67" t="str">
        <f ca="1"/>
        <v>779626.729246446</v>
      </c>
      <c r="K52" s="67">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1328125" defaultRowHeight="14.25" x14ac:dyDescent="0.45"/>
  <cols>
    <col min="1" max="1" width="2.53125" customWidth="1"/>
    <col min="2" max="2" width="7.1328125" bestFit="1" customWidth="1"/>
    <col min="3" max="9" width="18" bestFit="1" customWidth="1"/>
    <col min="10" max="10" width="4.53125" customWidth="1"/>
    <col min="11" max="11" width="4.86328125" bestFit="1" customWidth="1"/>
    <col min="12" max="12" width="5.33203125" bestFit="1" customWidth="1"/>
    <col min="13" max="13" width="4.53125" customWidth="1"/>
    <col min="14" max="14" width="7.46484375" bestFit="1" customWidth="1"/>
    <col min="15" max="21" width="18" bestFit="1" customWidth="1"/>
  </cols>
  <sheetData>
    <row r="1" spans="2:21" ht="28.5" x14ac:dyDescent="0.85">
      <c r="B1" s="1" t="s">
        <v>544</v>
      </c>
    </row>
    <row r="3" spans="2:21" x14ac:dyDescent="0.45">
      <c r="B3" s="3" t="s">
        <v>543</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6" t="s">
        <v>353</v>
      </c>
      <c r="C6" s="66" t="s">
        <v>354</v>
      </c>
      <c r="D6" s="66" t="s">
        <v>355</v>
      </c>
      <c r="E6" s="66" t="s">
        <v>356</v>
      </c>
      <c r="F6" s="66" t="s">
        <v>357</v>
      </c>
      <c r="G6" s="66" t="s">
        <v>358</v>
      </c>
      <c r="H6" s="66" t="s">
        <v>359</v>
      </c>
      <c r="I6" s="66" t="s">
        <v>360</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x14ac:dyDescent="0.45">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355</v>
      </c>
      <c r="L7" s="9" t="s">
        <v>201</v>
      </c>
      <c r="N7" s="66" t="str">
        <f ca="1"/>
        <v>Number</v>
      </c>
      <c r="O7" s="66" t="str">
        <f ca="1"/>
        <v>44424</v>
      </c>
      <c r="P7" s="66">
        <f ca="1"/>
        <v>44424</v>
      </c>
      <c r="Q7" s="66" t="str">
        <f ca="1"/>
        <v>44424</v>
      </c>
      <c r="R7" s="66" t="str">
        <f ca="1"/>
        <v>44424</v>
      </c>
      <c r="S7" s="66">
        <f ca="1"/>
        <v>44424</v>
      </c>
      <c r="T7" s="66" t="str">
        <f ca="1"/>
        <v>44424</v>
      </c>
      <c r="U7" s="66" t="str">
        <f ca="1"/>
        <v>44424</v>
      </c>
    </row>
    <row r="8" spans="2:21" x14ac:dyDescent="0.45">
      <c r="B8" s="66" t="s">
        <v>48</v>
      </c>
      <c r="C8" s="66">
        <v>44432.534178240741</v>
      </c>
      <c r="D8" s="66">
        <v>44432.534178240741</v>
      </c>
      <c r="E8" s="66">
        <v>44432.534178240741</v>
      </c>
      <c r="F8" s="66">
        <v>44432.534178240741</v>
      </c>
      <c r="G8" s="66">
        <v>44432.534178240741</v>
      </c>
      <c r="H8" s="66">
        <v>44432.534178240741</v>
      </c>
      <c r="I8" s="66">
        <v>44432.534178240741</v>
      </c>
      <c r="K8" s="9" t="s">
        <v>356</v>
      </c>
      <c r="L8" s="9" t="s">
        <v>210</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x14ac:dyDescent="0.45">
      <c r="B9" s="66" t="str" cm="1">
        <f t="array" aca="1" ref="B9" ca="1">_xlfn.IFS(ISNUMBER(C9),"Number",ISTEXT(C9),"String",ISLOGICAL(C9),"Boolean",ISERROR(C9),"Error")</f>
        <v>Boolean</v>
      </c>
      <c r="C9" s="66" t="b">
        <v>1</v>
      </c>
      <c r="D9" s="66" t="b">
        <v>1</v>
      </c>
      <c r="E9" s="66" t="b">
        <v>1</v>
      </c>
      <c r="F9" s="66" t="b">
        <v>1</v>
      </c>
      <c r="G9" s="66" t="b">
        <v>1</v>
      </c>
      <c r="H9" s="66" t="b">
        <v>1</v>
      </c>
      <c r="I9" s="66" t="b">
        <v>1</v>
      </c>
      <c r="K9" s="9" t="s">
        <v>357</v>
      </c>
      <c r="L9" s="65" t="s">
        <v>361</v>
      </c>
      <c r="N9" s="66" t="str">
        <f ca="1"/>
        <v>Boolean</v>
      </c>
      <c r="O9" s="66" t="str">
        <f ca="1"/>
        <v>True</v>
      </c>
      <c r="P9" s="66" t="str">
        <f ca="1"/>
        <v>True</v>
      </c>
      <c r="Q9" s="66" t="str">
        <f ca="1"/>
        <v>True</v>
      </c>
      <c r="R9" s="66" t="b">
        <f ca="1"/>
        <v>1</v>
      </c>
      <c r="S9" s="66" t="str">
        <f ca="1"/>
        <v>True</v>
      </c>
      <c r="T9" s="66" t="str">
        <f ca="1"/>
        <v>True</v>
      </c>
      <c r="U9" s="66" t="b">
        <f ca="1"/>
        <v>1</v>
      </c>
    </row>
    <row r="10" spans="2:21" x14ac:dyDescent="0.45">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358</v>
      </c>
      <c r="L10" s="9" t="s">
        <v>214</v>
      </c>
      <c r="N10" s="66" t="str">
        <f ca="1"/>
        <v>Error</v>
      </c>
      <c r="O10" s="66" t="str">
        <f ca="1"/>
        <v>#DIV/0!</v>
      </c>
      <c r="P10" s="66" t="str">
        <f ca="1"/>
        <v>#DIV/0!</v>
      </c>
      <c r="Q10" s="66" t="str">
        <f ca="1"/>
        <v>#DIV/0!</v>
      </c>
      <c r="R10" s="66" t="e">
        <f ca="1"/>
        <v>#DIV/0!</v>
      </c>
      <c r="S10" s="66" t="str">
        <f ca="1"/>
        <v>#DIV/0!</v>
      </c>
      <c r="T10" s="66" t="str">
        <f ca="1"/>
        <v>#DIV/0!</v>
      </c>
      <c r="U10" s="66" t="e">
        <f ca="1"/>
        <v>#DIV/0!</v>
      </c>
    </row>
    <row r="11" spans="2:21" ht="14.75" customHeight="1" x14ac:dyDescent="0.45">
      <c r="B11" s="66" t="str" cm="1">
        <f t="array" aca="1" ref="B11" ca="1">_xlfn.IFS(ISNUMBER(C11),"Number",ISTEXT(C11),"String",ISLOGICAL(C11),"Boolean",ISERROR(C11),"Error")</f>
        <v>String</v>
      </c>
      <c r="C11" s="66" t="s">
        <v>203</v>
      </c>
      <c r="D11" s="66" t="s">
        <v>203</v>
      </c>
      <c r="E11" s="66" t="s">
        <v>203</v>
      </c>
      <c r="F11" s="66" t="s">
        <v>203</v>
      </c>
      <c r="G11" s="66" t="s">
        <v>203</v>
      </c>
      <c r="H11" s="66" t="s">
        <v>203</v>
      </c>
      <c r="I11" s="66" t="s">
        <v>203</v>
      </c>
      <c r="K11" s="9" t="s">
        <v>359</v>
      </c>
      <c r="L11" s="9" t="s">
        <v>215</v>
      </c>
      <c r="N11" s="66" t="str">
        <f ca="1"/>
        <v>String</v>
      </c>
      <c r="O11" s="66" t="str">
        <f ca="1"/>
        <v>1</v>
      </c>
      <c r="P11" s="66" t="str">
        <f ca="1"/>
        <v>1</v>
      </c>
      <c r="Q11" s="66" t="str">
        <f ca="1"/>
        <v>1</v>
      </c>
      <c r="R11" s="66" t="str">
        <f ca="1"/>
        <v>1</v>
      </c>
      <c r="S11" s="66">
        <f ca="1"/>
        <v>1</v>
      </c>
      <c r="T11" s="66" t="str">
        <f ca="1"/>
        <v>1</v>
      </c>
      <c r="U11" s="66" t="str">
        <f ca="1"/>
        <v>1</v>
      </c>
    </row>
    <row r="12" spans="2:21" ht="14" customHeight="1" x14ac:dyDescent="0.45">
      <c r="B12" s="66" t="s">
        <v>3</v>
      </c>
      <c r="C12" s="66" t="s">
        <v>282</v>
      </c>
      <c r="D12" s="66" t="s">
        <v>282</v>
      </c>
      <c r="E12" s="66" t="s">
        <v>282</v>
      </c>
      <c r="F12" s="66" t="s">
        <v>282</v>
      </c>
      <c r="G12" s="66" t="s">
        <v>282</v>
      </c>
      <c r="H12" s="66" t="s">
        <v>282</v>
      </c>
      <c r="I12" s="66" t="s">
        <v>282</v>
      </c>
      <c r="K12" s="67" t="s">
        <v>360</v>
      </c>
      <c r="L12" s="42" t="s">
        <v>362</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45">
      <c r="B13" s="66" t="str" cm="1">
        <f t="array" aca="1" ref="B13" ca="1">_xlfn.IFS(ISNUMBER(C13),"Number",ISTEXT(C13),"String",ISLOGICAL(C13),"Boolean",ISERROR(C13),"Error")</f>
        <v>String</v>
      </c>
      <c r="C13" s="66" t="s">
        <v>204</v>
      </c>
      <c r="D13" s="66" t="s">
        <v>204</v>
      </c>
      <c r="E13" s="66" t="s">
        <v>204</v>
      </c>
      <c r="F13" s="66" t="s">
        <v>204</v>
      </c>
      <c r="G13" s="66" t="s">
        <v>204</v>
      </c>
      <c r="H13" s="66" t="s">
        <v>204</v>
      </c>
      <c r="I13" s="66" t="s">
        <v>204</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45">
      <c r="B14" s="66" t="str" cm="1">
        <f t="array" aca="1" ref="B14" ca="1">_xlfn.IFS(ISNUMBER(C14),"Number",ISTEXT(C14),"String",ISLOGICAL(C14),"Boolean",ISERROR(C14),"Error")</f>
        <v>String</v>
      </c>
      <c r="C14" s="66" t="s">
        <v>206</v>
      </c>
      <c r="D14" s="66" t="s">
        <v>206</v>
      </c>
      <c r="E14" s="66" t="s">
        <v>206</v>
      </c>
      <c r="F14" s="66" t="s">
        <v>206</v>
      </c>
      <c r="G14" s="66" t="s">
        <v>206</v>
      </c>
      <c r="H14" s="66" t="s">
        <v>206</v>
      </c>
      <c r="I14" s="66" t="s">
        <v>206</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45">
      <c r="B15" s="66" t="str" cm="1">
        <f t="array" aca="1" ref="B15" ca="1">_xlfn.IFS(ISNUMBER(C15),"Number",ISTEXT(C15),"String",ISLOGICAL(C15),"Boolean",ISERROR(C15),"Error")</f>
        <v>String</v>
      </c>
      <c r="C15" s="66" t="s">
        <v>205</v>
      </c>
      <c r="D15" s="66" t="s">
        <v>205</v>
      </c>
      <c r="E15" s="66" t="s">
        <v>205</v>
      </c>
      <c r="F15" s="66" t="s">
        <v>205</v>
      </c>
      <c r="G15" s="66" t="s">
        <v>205</v>
      </c>
      <c r="H15" s="66" t="s">
        <v>205</v>
      </c>
      <c r="I15" s="66" t="s">
        <v>205</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45">
      <c r="B16" s="66" t="s">
        <v>3</v>
      </c>
      <c r="C16" s="66" t="s">
        <v>209</v>
      </c>
      <c r="D16" s="66" t="s">
        <v>209</v>
      </c>
      <c r="E16" s="66" t="s">
        <v>209</v>
      </c>
      <c r="F16" s="66" t="s">
        <v>209</v>
      </c>
      <c r="G16" s="66" t="s">
        <v>209</v>
      </c>
      <c r="H16" s="66" t="s">
        <v>209</v>
      </c>
      <c r="I16" s="66" t="s">
        <v>209</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5" x14ac:dyDescent="0.45">
      <c r="B17" s="66" t="str" cm="1">
        <f t="array" aca="1" ref="B17" ca="1">_xlfn.IFS(ISNUMBER(C17),"Number",ISTEXT(C17),"String",ISLOGICAL(C17),"Boolean",ISERROR(C17),"Error")</f>
        <v>String</v>
      </c>
      <c r="C17" s="66" t="s">
        <v>323</v>
      </c>
      <c r="D17" s="66" t="s">
        <v>323</v>
      </c>
      <c r="E17" s="66" t="s">
        <v>323</v>
      </c>
      <c r="F17" s="66" t="s">
        <v>323</v>
      </c>
      <c r="G17" s="66" t="s">
        <v>323</v>
      </c>
      <c r="H17" s="66" t="s">
        <v>323</v>
      </c>
      <c r="I17" s="66" t="s">
        <v>323</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8"/>
  <sheetViews>
    <sheetView showGridLines="0" showRowColHeaders="0" zoomScaleNormal="100" workbookViewId="0">
      <pane ySplit="14" topLeftCell="A15" activePane="bottomLeft" state="frozen"/>
      <selection pane="bottomLeft"/>
    </sheetView>
  </sheetViews>
  <sheetFormatPr defaultColWidth="9.1328125" defaultRowHeight="14.25" x14ac:dyDescent="0.45"/>
  <cols>
    <col min="1" max="1" width="3.53125" customWidth="1"/>
    <col min="2" max="2" width="10.1328125" bestFit="1" customWidth="1"/>
    <col min="3" max="3" width="8.46484375" bestFit="1" customWidth="1"/>
    <col min="4" max="4" width="50" bestFit="1" customWidth="1"/>
    <col min="5" max="5" width="6.53125" bestFit="1" customWidth="1"/>
    <col min="6" max="6" width="6.796875" bestFit="1" customWidth="1"/>
    <col min="7" max="7" width="6.1328125" bestFit="1" customWidth="1"/>
    <col min="8" max="9" width="6" bestFit="1" customWidth="1"/>
    <col min="10" max="11" width="6" customWidth="1"/>
    <col min="12" max="14" width="4.53125" customWidth="1"/>
    <col min="15" max="15" width="5.1328125" bestFit="1" customWidth="1"/>
    <col min="16" max="18" width="6" customWidth="1"/>
    <col min="19" max="19" width="8.53125" customWidth="1"/>
    <col min="20" max="20" width="6" bestFit="1" customWidth="1"/>
    <col min="21" max="21" width="29.86328125" bestFit="1" customWidth="1"/>
    <col min="22" max="22" width="2.53125" customWidth="1"/>
    <col min="23" max="23" width="82.46484375" bestFit="1" customWidth="1"/>
    <col min="24" max="24" width="2.53125" customWidth="1"/>
    <col min="25" max="25" width="4.796875" customWidth="1"/>
    <col min="26" max="26" width="9.86328125" bestFit="1" customWidth="1"/>
    <col min="27" max="27" width="10.1328125" bestFit="1" customWidth="1"/>
    <col min="28" max="30" width="4.796875" customWidth="1"/>
    <col min="31" max="36" width="10.1328125" bestFit="1" customWidth="1"/>
    <col min="37" max="37" width="21.53125" bestFit="1" customWidth="1"/>
    <col min="38" max="38" width="22.1328125" bestFit="1" customWidth="1"/>
    <col min="39" max="39" width="24.86328125" bestFit="1" customWidth="1"/>
    <col min="40" max="40" width="21.53125" bestFit="1" customWidth="1"/>
    <col min="41" max="41" width="22.1328125" bestFit="1" customWidth="1"/>
  </cols>
  <sheetData>
    <row r="1" spans="2:41" ht="28.5" x14ac:dyDescent="0.85">
      <c r="B1" s="1" t="s">
        <v>524</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C:\Projects\VBA-CSV\testfiles\one_empty_line_windows.csv</v>
      </c>
      <c r="I3" s="49" t="s">
        <v>320</v>
      </c>
      <c r="J3" s="45" t="b">
        <v>1</v>
      </c>
    </row>
    <row r="4" spans="2:41" x14ac:dyDescent="0.45">
      <c r="B4" s="35" t="s">
        <v>558</v>
      </c>
      <c r="C4" s="45">
        <v>254</v>
      </c>
      <c r="I4" s="35" t="s">
        <v>237</v>
      </c>
      <c r="J4">
        <v>254</v>
      </c>
      <c r="AF4" s="34"/>
      <c r="AG4" s="34"/>
      <c r="AH4" s="34"/>
    </row>
    <row r="5" spans="2:41" x14ac:dyDescent="0.45">
      <c r="B5" s="35" t="s">
        <v>235</v>
      </c>
      <c r="C5">
        <f ca="1">MATCH(TestNo,Tests[TestNo],0)</f>
        <v>254</v>
      </c>
      <c r="I5" s="35" t="s">
        <v>238</v>
      </c>
      <c r="J5">
        <v>0</v>
      </c>
      <c r="K5" s="3" t="s">
        <v>546</v>
      </c>
      <c r="AF5" s="34"/>
      <c r="AG5" s="34"/>
      <c r="AH5" s="34"/>
    </row>
    <row r="6" spans="2:41" x14ac:dyDescent="0.45">
      <c r="I6" s="35" t="s">
        <v>321</v>
      </c>
      <c r="J6">
        <v>0</v>
      </c>
    </row>
    <row r="7" spans="2:41" x14ac:dyDescent="0.45">
      <c r="N7" s="35"/>
      <c r="AB7" s="56"/>
    </row>
    <row r="8" spans="2:41" x14ac:dyDescent="0.45">
      <c r="B8" s="139" t="str">
        <f ca="1">B14</f>
        <v>File Size</v>
      </c>
      <c r="C8" s="139" t="s">
        <v>558</v>
      </c>
      <c r="D8" s="139" t="str">
        <f t="shared" ref="D8:U8" ca="1" si="0">D14</f>
        <v>FileName</v>
      </c>
      <c r="E8" s="139" t="str">
        <f t="shared" ca="1" si="0"/>
        <v>ConvertTypes</v>
      </c>
      <c r="F8" s="139" t="str">
        <f t="shared" ca="1" si="0"/>
        <v>Delimiter</v>
      </c>
      <c r="G8" s="139" t="str">
        <f t="shared" ca="1" si="0"/>
        <v>IgnoreRepeated</v>
      </c>
      <c r="H8" s="139" t="str">
        <f t="shared" ca="1" si="0"/>
        <v>DateFormat</v>
      </c>
      <c r="I8" s="139" t="str">
        <f t="shared" ca="1" si="0"/>
        <v>Comment</v>
      </c>
      <c r="J8" s="139" t="str">
        <f t="shared" ca="1" si="0"/>
        <v>IgnoreEmptyLines</v>
      </c>
      <c r="K8" s="139" t="str">
        <f t="shared" ca="1" si="0"/>
        <v>HeaderRowNum</v>
      </c>
      <c r="L8" s="139" t="str">
        <f t="shared" ca="1" si="0"/>
        <v>SkipToRow</v>
      </c>
      <c r="M8" s="139" t="str">
        <f t="shared" ca="1" si="0"/>
        <v>SkipToCol</v>
      </c>
      <c r="N8" s="139" t="str">
        <f t="shared" ca="1" si="0"/>
        <v>NumRows</v>
      </c>
      <c r="O8" s="139" t="str">
        <f t="shared" ca="1" si="0"/>
        <v>NumCols</v>
      </c>
      <c r="P8" s="139" t="str">
        <f t="shared" ca="1" si="0"/>
        <v>TrueStrings</v>
      </c>
      <c r="Q8" s="139" t="str">
        <f t="shared" ca="1" si="0"/>
        <v>FalseStrings</v>
      </c>
      <c r="R8" s="139" t="str">
        <f t="shared" ca="1" si="0"/>
        <v>MissingStrings</v>
      </c>
      <c r="S8" s="139" t="str">
        <f t="shared" ca="1" si="0"/>
        <v>Encoding</v>
      </c>
      <c r="T8" s="139" t="str">
        <f t="shared" ca="1" si="0"/>
        <v>DecimalSeparator</v>
      </c>
      <c r="U8" s="139" t="str">
        <f t="shared" ca="1" si="0"/>
        <v>Notes</v>
      </c>
      <c r="V8" s="63" t="str" cm="1">
        <f t="array" aca="1" ref="V8:V268" ca="1">fill(" ",ROWS(Tests[TestNo])+7,1)</f>
        <v xml:space="preserve"> </v>
      </c>
      <c r="AB8" s="56"/>
    </row>
    <row r="9" spans="2:41" ht="14.25" customHeight="1" x14ac:dyDescent="0.45">
      <c r="B9" s="139"/>
      <c r="C9" s="139"/>
      <c r="D9" s="139"/>
      <c r="E9" s="139"/>
      <c r="F9" s="139"/>
      <c r="G9" s="139"/>
      <c r="H9" s="139"/>
      <c r="I9" s="139"/>
      <c r="J9" s="139"/>
      <c r="K9" s="139"/>
      <c r="L9" s="139"/>
      <c r="M9" s="139"/>
      <c r="N9" s="139"/>
      <c r="O9" s="139"/>
      <c r="P9" s="139"/>
      <c r="Q9" s="139"/>
      <c r="R9" s="139"/>
      <c r="S9" s="139"/>
      <c r="T9" s="139"/>
      <c r="U9" s="139"/>
      <c r="V9" s="63" t="str">
        <f ca="1"/>
        <v xml:space="preserve"> </v>
      </c>
      <c r="AA9" s="55"/>
      <c r="AB9" s="56"/>
    </row>
    <row r="10" spans="2:41" ht="14.25" customHeight="1" x14ac:dyDescent="0.45">
      <c r="B10" s="139"/>
      <c r="C10" s="139"/>
      <c r="D10" s="139"/>
      <c r="E10" s="139"/>
      <c r="F10" s="139"/>
      <c r="G10" s="139"/>
      <c r="H10" s="139"/>
      <c r="I10" s="139"/>
      <c r="J10" s="139"/>
      <c r="K10" s="139"/>
      <c r="L10" s="139"/>
      <c r="M10" s="139"/>
      <c r="N10" s="139"/>
      <c r="O10" s="139"/>
      <c r="P10" s="139"/>
      <c r="Q10" s="139"/>
      <c r="R10" s="139"/>
      <c r="S10" s="139"/>
      <c r="T10" s="139"/>
      <c r="U10" s="139"/>
      <c r="V10" s="63" t="str">
        <f ca="1"/>
        <v xml:space="preserve"> </v>
      </c>
      <c r="AA10" s="55"/>
      <c r="AB10" s="56"/>
    </row>
    <row r="11" spans="2:41" x14ac:dyDescent="0.45">
      <c r="B11" s="139"/>
      <c r="C11" s="139"/>
      <c r="D11" s="139"/>
      <c r="E11" s="139"/>
      <c r="F11" s="139"/>
      <c r="G11" s="139"/>
      <c r="H11" s="139"/>
      <c r="I11" s="139"/>
      <c r="J11" s="139"/>
      <c r="K11" s="139"/>
      <c r="L11" s="139"/>
      <c r="M11" s="139"/>
      <c r="N11" s="139"/>
      <c r="O11" s="139"/>
      <c r="P11" s="139"/>
      <c r="Q11" s="139"/>
      <c r="R11" s="139"/>
      <c r="S11" s="139"/>
      <c r="T11" s="139"/>
      <c r="U11" s="139"/>
      <c r="V11" s="63" t="str">
        <f ca="1"/>
        <v xml:space="preserve"> </v>
      </c>
      <c r="AB11" s="56"/>
    </row>
    <row r="12" spans="2:41" x14ac:dyDescent="0.45">
      <c r="B12" s="139"/>
      <c r="C12" s="139"/>
      <c r="D12" s="139"/>
      <c r="E12" s="139"/>
      <c r="F12" s="139"/>
      <c r="G12" s="139"/>
      <c r="H12" s="139"/>
      <c r="I12" s="139"/>
      <c r="J12" s="139"/>
      <c r="K12" s="139"/>
      <c r="L12" s="139"/>
      <c r="M12" s="139"/>
      <c r="N12" s="139"/>
      <c r="O12" s="139"/>
      <c r="P12" s="139"/>
      <c r="Q12" s="139"/>
      <c r="R12" s="139"/>
      <c r="S12" s="139"/>
      <c r="T12" s="139"/>
      <c r="U12" s="139"/>
      <c r="V12" s="63" t="str">
        <f ca="1"/>
        <v xml:space="preserve"> </v>
      </c>
      <c r="AB12" s="56"/>
    </row>
    <row r="13" spans="2:41" x14ac:dyDescent="0.45">
      <c r="B13" s="140"/>
      <c r="C13" s="140"/>
      <c r="D13" s="140"/>
      <c r="E13" s="140"/>
      <c r="F13" s="140"/>
      <c r="G13" s="140"/>
      <c r="H13" s="140"/>
      <c r="I13" s="140"/>
      <c r="J13" s="140"/>
      <c r="K13" s="140"/>
      <c r="L13" s="140"/>
      <c r="M13" s="140"/>
      <c r="N13" s="140"/>
      <c r="O13" s="140"/>
      <c r="P13" s="140"/>
      <c r="Q13" s="140"/>
      <c r="R13" s="140"/>
      <c r="S13" s="140"/>
      <c r="T13" s="140"/>
      <c r="U13" s="140"/>
      <c r="V13" s="63" t="str">
        <f ca="1"/>
        <v xml:space="preserve"> </v>
      </c>
      <c r="Z13" s="49" t="s">
        <v>342</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45">
      <c r="B14" s="71" t="s">
        <v>239</v>
      </c>
      <c r="C14" s="74" t="s">
        <v>558</v>
      </c>
      <c r="D14" s="74" t="s">
        <v>1</v>
      </c>
      <c r="E14" s="74" t="s">
        <v>82</v>
      </c>
      <c r="F14" s="74" t="s">
        <v>83</v>
      </c>
      <c r="G14" s="74" t="s">
        <v>84</v>
      </c>
      <c r="H14" s="74" t="s">
        <v>4</v>
      </c>
      <c r="I14" s="74" t="s">
        <v>51</v>
      </c>
      <c r="J14" s="74" t="s">
        <v>305</v>
      </c>
      <c r="K14" s="74" t="s">
        <v>341</v>
      </c>
      <c r="L14" s="74" t="s">
        <v>85</v>
      </c>
      <c r="M14" s="74" t="s">
        <v>86</v>
      </c>
      <c r="N14" s="74" t="s">
        <v>87</v>
      </c>
      <c r="O14" s="74" t="s">
        <v>88</v>
      </c>
      <c r="P14" s="74" t="s">
        <v>256</v>
      </c>
      <c r="Q14" s="74" t="s">
        <v>257</v>
      </c>
      <c r="R14" s="74" t="s">
        <v>255</v>
      </c>
      <c r="S14" s="74" t="s">
        <v>244</v>
      </c>
      <c r="T14" s="74" t="s">
        <v>89</v>
      </c>
      <c r="U14" s="70" t="s">
        <v>90</v>
      </c>
      <c r="V14" t="str">
        <f ca="1"/>
        <v xml:space="preserve"> </v>
      </c>
      <c r="W14" s="3" t="str">
        <f ca="1">"VBA code for Test"&amp;TestNo</f>
        <v>VBA code for Test254</v>
      </c>
      <c r="X14" s="40"/>
      <c r="Y14" s="3" t="s">
        <v>366</v>
      </c>
      <c r="Z14" t="s">
        <v>365</v>
      </c>
      <c r="AA14" t="str">
        <f ca="1">ROWS(_xlfn.ANCHORARRAY(CallToCSVRead))&amp;" x "&amp;COLUMNS(_xlfn.ANCHORARRAY(CallToCSVRead))</f>
        <v>1 x 1</v>
      </c>
    </row>
    <row r="15" spans="2:41" x14ac:dyDescent="0.45">
      <c r="B15" s="73" cm="1">
        <f t="array" aca="1" ref="B15" ca="1">FileSize(Folder&amp;Tests[[#This Row],[FileName]])</f>
        <v>5</v>
      </c>
      <c r="C15" s="43">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Test254(Folder As String, ByRef NumPassed As Long, ByRef NumFailed As Long, ByRef Failures() As String)</v>
      </c>
      <c r="X15" t="str">
        <f t="array" aca="1" ref="X15:X60" ca="1">""</f>
        <v/>
      </c>
      <c r="Y15" s="62" t="str" cm="1">
        <f t="array" aca="1" ref="Y15" ca="1">CSVRead(FileName,FALSE,FALSE,,,,,,,,,,,,,,INDEX(Tests[Encoding],RowNo))</f>
        <v/>
      </c>
      <c r="Z15" t="str" cm="1">
        <f t="array" aca="1" ref="Z15" ca="1">fill(" ",ROWS(_xlfn.ANCHORARRAY(Y15)),1)</f>
        <v xml:space="preserve"> </v>
      </c>
      <c r="AA15" s="53" t="str" cm="1">
        <f t="array" aca="1" ref="AA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I'm missing!</v>
      </c>
      <c r="AB15" s="53"/>
      <c r="AC15" s="53"/>
      <c r="AD15" s="53"/>
      <c r="AE15" s="53"/>
      <c r="AF15" s="53"/>
      <c r="AG15" s="53"/>
      <c r="AH15" s="53"/>
      <c r="AI15" s="53"/>
      <c r="AJ15" s="53"/>
      <c r="AK15" s="53"/>
      <c r="AL15" s="53"/>
      <c r="AM15" s="53"/>
      <c r="AN15" s="53"/>
      <c r="AO15" s="53"/>
    </row>
    <row r="16" spans="2:41" x14ac:dyDescent="0.45">
      <c r="B16" s="73" cm="1">
        <f t="array" aca="1" ref="B16" ca="1">FileSize(Folder&amp;Tests[[#This Row],[FileName]])</f>
        <v>20</v>
      </c>
      <c r="C16" s="43">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45">
      <c r="B17" s="73" cm="1">
        <f t="array" aca="1" ref="B17" ca="1">FileSize(Folder&amp;Tests[[#This Row],[FileName]])</f>
        <v>13</v>
      </c>
      <c r="C17" s="43">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45">
      <c r="B18" s="73" cm="1">
        <f t="array" aca="1" ref="B18" ca="1">FileSize(Folder&amp;Tests[[#This Row],[FileName]])</f>
        <v>18</v>
      </c>
      <c r="C18" s="43">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45">
      <c r="B19" s="73" cm="1">
        <f t="array" aca="1" ref="B19" ca="1">FileSize(Folder&amp;Tests[[#This Row],[FileName]])</f>
        <v>21</v>
      </c>
      <c r="C19" s="43">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45">
      <c r="B20" s="73" cm="1">
        <f t="array" aca="1" ref="B20" ca="1">FileSize(Folder&amp;Tests[[#This Row],[FileName]])</f>
        <v>23</v>
      </c>
      <c r="C20" s="43">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45">
      <c r="B21" s="73" cm="1">
        <f t="array" aca="1" ref="B21" ca="1">FileSize(Folder&amp;Tests[[#This Row],[FileName]])</f>
        <v>23</v>
      </c>
      <c r="C21" s="43">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45">
      <c r="B22" s="73" cm="1">
        <f t="array" aca="1" ref="B22" ca="1">FileSize(Folder&amp;Tests[[#This Row],[FileName]])</f>
        <v>27</v>
      </c>
      <c r="C22" s="43">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45">
      <c r="B23" s="73" cm="1">
        <f t="array" aca="1" ref="B23" ca="1">FileSize(Folder&amp;Tests[[#This Row],[FileName]])</f>
        <v>28</v>
      </c>
      <c r="C23" s="43">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45">
      <c r="B24" s="73" cm="1">
        <f t="array" aca="1" ref="B24" ca="1">FileSize(Folder&amp;Tests[[#This Row],[FileName]])</f>
        <v>27</v>
      </c>
      <c r="C24" s="43">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7" t="str">
        <f ca="1"/>
        <v xml:space="preserve"> </v>
      </c>
      <c r="W24" t="str">
        <f ca="1"/>
        <v xml:space="preserve">    TestDescription = "one empty line windows"</v>
      </c>
      <c r="X24" t="str">
        <f ca="1"/>
        <v/>
      </c>
      <c r="Y24" s="62"/>
      <c r="AA24" s="53"/>
      <c r="AB24" s="53"/>
      <c r="AC24" s="53"/>
      <c r="AD24" s="53"/>
      <c r="AE24" s="53"/>
      <c r="AF24" s="53"/>
      <c r="AG24" s="53"/>
      <c r="AH24" s="53"/>
      <c r="AI24" s="53"/>
      <c r="AJ24" s="53"/>
      <c r="AK24" s="53"/>
      <c r="AL24" s="53"/>
      <c r="AM24" s="53"/>
      <c r="AN24" s="53"/>
      <c r="AO24" s="53"/>
    </row>
    <row r="25" spans="2:41" x14ac:dyDescent="0.45">
      <c r="B25" s="73" cm="1">
        <f t="array" aca="1" ref="B25" ca="1">FileSize(Folder&amp;Tests[[#This Row],[FileName]])</f>
        <v>27</v>
      </c>
      <c r="C25" s="43">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7" t="str">
        <f ca="1"/>
        <v xml:space="preserve"> </v>
      </c>
      <c r="W25" t="str">
        <f ca="1"/>
        <v xml:space="preserve">    Expected = Empty</v>
      </c>
      <c r="X25" t="str">
        <f ca="1"/>
        <v/>
      </c>
      <c r="Y25" s="62"/>
      <c r="AA25" s="53"/>
      <c r="AB25" s="53"/>
      <c r="AC25" s="53"/>
      <c r="AD25" s="53"/>
      <c r="AE25" s="53"/>
      <c r="AF25" s="53"/>
      <c r="AG25" s="53"/>
      <c r="AH25" s="53"/>
      <c r="AI25" s="53"/>
      <c r="AJ25" s="53"/>
      <c r="AK25" s="53"/>
      <c r="AL25" s="53"/>
      <c r="AM25" s="53"/>
      <c r="AN25" s="53"/>
      <c r="AO25" s="53"/>
    </row>
    <row r="26" spans="2:41" x14ac:dyDescent="0.45">
      <c r="B26" s="73" cm="1">
        <f t="array" aca="1" ref="B26" ca="1">FileSize(Folder&amp;Tests[[#This Row],[FileName]])</f>
        <v>33</v>
      </c>
      <c r="C26" s="43">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7" t="str">
        <f ca="1"/>
        <v xml:space="preserve"> </v>
      </c>
      <c r="W26" t="str">
        <f ca="1"/>
        <v xml:space="preserve">    FileName =  "one_empty_line_windows.csv"</v>
      </c>
      <c r="X26" t="str">
        <f ca="1"/>
        <v/>
      </c>
      <c r="Y26" s="62"/>
      <c r="AA26" s="53"/>
      <c r="AB26" s="53"/>
      <c r="AC26" s="53"/>
      <c r="AD26" s="53"/>
      <c r="AE26" s="53"/>
      <c r="AF26" s="53"/>
      <c r="AG26" s="53"/>
      <c r="AH26" s="53"/>
      <c r="AI26" s="53"/>
      <c r="AJ26" s="53"/>
      <c r="AK26" s="53"/>
      <c r="AL26" s="53"/>
      <c r="AM26" s="53"/>
      <c r="AN26" s="53"/>
      <c r="AO26" s="53"/>
    </row>
    <row r="27" spans="2:41" x14ac:dyDescent="0.45">
      <c r="B27" s="73" cm="1">
        <f t="array" aca="1" ref="B27" ca="1">FileSize(Folder&amp;Tests[[#This Row],[FileName]])</f>
        <v>35</v>
      </c>
      <c r="C27" s="43">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7" t="str">
        <f ca="1"/>
        <v xml:space="preserve"> </v>
      </c>
      <c r="W27" t="str">
        <f ca="1"/>
        <v xml:space="preserve">    TestRes = TestCSVRead(254,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45">
      <c r="B28" s="73" cm="1">
        <f t="array" aca="1" ref="B28" ca="1">FileSize(Folder&amp;Tests[[#This Row],[FileName]])</f>
        <v>35</v>
      </c>
      <c r="C28" s="43">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45">
      <c r="B29" s="73" cm="1">
        <f t="array" aca="1" ref="B29" ca="1">FileSize(Folder&amp;Tests[[#This Row],[FileName]])</f>
        <v>32</v>
      </c>
      <c r="C29" s="43">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7" t="str">
        <f ca="1"/>
        <v xml:space="preserve"> </v>
      </c>
      <c r="W29" t="str">
        <f ca="1"/>
        <v xml:space="preserve">        IgnoreEmptyLines := False, _</v>
      </c>
      <c r="X29" t="str">
        <f ca="1"/>
        <v/>
      </c>
      <c r="Y29" s="62"/>
      <c r="AA29" s="53"/>
      <c r="AB29" s="53"/>
      <c r="AC29" s="53"/>
      <c r="AD29" s="53"/>
      <c r="AE29" s="53"/>
      <c r="AF29" s="53"/>
      <c r="AG29" s="53"/>
      <c r="AH29" s="53"/>
      <c r="AI29" s="53"/>
      <c r="AJ29" s="53"/>
      <c r="AK29" s="53"/>
      <c r="AL29" s="53"/>
      <c r="AM29" s="53"/>
      <c r="AN29" s="53"/>
      <c r="AO29" s="53"/>
    </row>
    <row r="30" spans="2:41" x14ac:dyDescent="0.45">
      <c r="B30" s="73" cm="1">
        <f t="array" aca="1" ref="B30" ca="1">FileSize(Folder&amp;Tests[[#This Row],[FileName]])</f>
        <v>35</v>
      </c>
      <c r="C30" s="43">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45">
      <c r="B31" s="73" cm="1">
        <f t="array" aca="1" ref="B31" ca="1">FileSize(Folder&amp;Tests[[#This Row],[FileName]])</f>
        <v>37</v>
      </c>
      <c r="C31" s="43">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45">
      <c r="B32" s="73" cm="1">
        <f t="array" aca="1" ref="B32" ca="1">FileSize(Folder&amp;Tests[[#This Row],[FileName]])</f>
        <v>37</v>
      </c>
      <c r="C32" s="43">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45">
      <c r="B33" s="73" cm="1">
        <f t="array" aca="1" ref="B33" ca="1">FileSize(Folder&amp;Tests[[#This Row],[FileName]])</f>
        <v>37</v>
      </c>
      <c r="C33" s="43">
        <v>19</v>
      </c>
      <c r="D33" s="32" t="s">
        <v>134</v>
      </c>
      <c r="E33" s="31" t="b">
        <v>1</v>
      </c>
      <c r="F33" s="33" t="s">
        <v>91</v>
      </c>
      <c r="G33" s="33" t="b">
        <v>0</v>
      </c>
      <c r="H33" s="33" t="s">
        <v>91</v>
      </c>
      <c r="I33" s="33" t="s">
        <v>91</v>
      </c>
      <c r="J33" s="33" t="b">
        <v>1</v>
      </c>
      <c r="K33" s="33"/>
      <c r="L33" s="31">
        <v>1</v>
      </c>
      <c r="M33" s="31">
        <v>1</v>
      </c>
      <c r="N33" s="31">
        <v>0</v>
      </c>
      <c r="O33" s="31">
        <v>0</v>
      </c>
      <c r="P33" s="31"/>
      <c r="Q33" s="31"/>
      <c r="R33" s="33" t="s">
        <v>271</v>
      </c>
      <c r="S33" s="31"/>
      <c r="T33" s="31" t="s">
        <v>92</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45">
      <c r="B34" s="73" cm="1">
        <f t="array" aca="1" ref="B34" ca="1">FileSize(Folder&amp;Tests[[#This Row],[FileName]])</f>
        <v>35</v>
      </c>
      <c r="C34" s="43">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45">
      <c r="B35" s="73" cm="1">
        <f t="array" aca="1" ref="B35" ca="1">FileSize(Folder&amp;Tests[[#This Row],[FileName]])</f>
        <v>41</v>
      </c>
      <c r="C35" s="43">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7" t="str">
        <f ca="1"/>
        <v xml:space="preserve"> </v>
      </c>
      <c r="W35" t="str">
        <f ca="1"/>
        <v xml:space="preserve">    ReThrow "Test254", Err</v>
      </c>
      <c r="X35" t="str">
        <f ca="1"/>
        <v/>
      </c>
      <c r="Y35" s="62"/>
      <c r="AA35" s="53"/>
      <c r="AB35" s="53"/>
      <c r="AC35" s="53"/>
      <c r="AD35" s="53"/>
      <c r="AE35" s="53"/>
      <c r="AF35" s="53"/>
      <c r="AG35" s="53"/>
      <c r="AH35" s="53"/>
      <c r="AI35" s="53"/>
      <c r="AJ35" s="53"/>
      <c r="AK35" s="53"/>
      <c r="AL35" s="53"/>
      <c r="AM35" s="53"/>
      <c r="AN35" s="53"/>
      <c r="AO35" s="53"/>
    </row>
    <row r="36" spans="2:41" x14ac:dyDescent="0.45">
      <c r="B36" s="73" cm="1">
        <f t="array" aca="1" ref="B36" ca="1">FileSize(Folder&amp;Tests[[#This Row],[FileName]])</f>
        <v>37</v>
      </c>
      <c r="C36" s="43">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45">
      <c r="B37" s="73" cm="1">
        <f t="array" aca="1" ref="B37" ca="1">FileSize(Folder&amp;Tests[[#This Row],[FileName]])</f>
        <v>37</v>
      </c>
      <c r="C37" s="43">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45">
      <c r="B38" s="73" cm="1">
        <f t="array" aca="1" ref="B38" ca="1">FileSize(Folder&amp;Tests[[#This Row],[FileName]])</f>
        <v>40</v>
      </c>
      <c r="C38" s="43">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45">
      <c r="B39" s="73" cm="1">
        <f t="array" aca="1" ref="B39" ca="1">FileSize(Folder&amp;Tests[[#This Row],[FileName]])</f>
        <v>40</v>
      </c>
      <c r="C39" s="43">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45">
      <c r="B40" s="73" cm="1">
        <f t="array" aca="1" ref="B40" ca="1">FileSize(Folder&amp;Tests[[#This Row],[FileName]])</f>
        <v>46</v>
      </c>
      <c r="C40" s="43">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45">
      <c r="B41" s="73" cm="1">
        <f t="array" aca="1" ref="B41" ca="1">FileSize(Folder&amp;Tests[[#This Row],[FileName]])</f>
        <v>44</v>
      </c>
      <c r="C41" s="43">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45">
      <c r="B42" s="73" cm="1">
        <f t="array" aca="1" ref="B42" ca="1">FileSize(Folder&amp;Tests[[#This Row],[FileName]])</f>
        <v>51</v>
      </c>
      <c r="C42" s="43">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45">
      <c r="B43" s="73" cm="1">
        <f t="array" aca="1" ref="B43" ca="1">FileSize(Folder&amp;Tests[[#This Row],[FileName]])</f>
        <v>47</v>
      </c>
      <c r="C43" s="43">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45">
      <c r="B44" s="73" cm="1">
        <f t="array" aca="1" ref="B44" ca="1">FileSize(Folder&amp;Tests[[#This Row],[FileName]])</f>
        <v>50</v>
      </c>
      <c r="C44" s="43">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45">
      <c r="B45" s="73" cm="1">
        <f t="array" aca="1" ref="B45" ca="1">FileSize(Folder&amp;Tests[[#This Row],[FileName]])</f>
        <v>53</v>
      </c>
      <c r="C45" s="43">
        <v>31</v>
      </c>
      <c r="D45" s="32" t="s">
        <v>146</v>
      </c>
      <c r="E45" s="31" t="b">
        <v>1</v>
      </c>
      <c r="F45" s="33" t="s">
        <v>91</v>
      </c>
      <c r="G45" s="33" t="b">
        <v>0</v>
      </c>
      <c r="H45" s="33" t="s">
        <v>91</v>
      </c>
      <c r="I45" s="33" t="s">
        <v>91</v>
      </c>
      <c r="J45" s="33" t="b">
        <v>1</v>
      </c>
      <c r="K45" s="33"/>
      <c r="L45" s="31">
        <v>1</v>
      </c>
      <c r="M45" s="31">
        <v>1</v>
      </c>
      <c r="N45" s="31">
        <v>0</v>
      </c>
      <c r="O45" s="31">
        <v>0</v>
      </c>
      <c r="P45" s="31" t="s">
        <v>272</v>
      </c>
      <c r="Q45" s="31" t="s">
        <v>273</v>
      </c>
      <c r="R45" s="31"/>
      <c r="S45" s="31"/>
      <c r="T45" s="31" t="s">
        <v>92</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45">
      <c r="B46" s="73" cm="1">
        <f t="array" aca="1" ref="B46" ca="1">FileSize(Folder&amp;Tests[[#This Row],[FileName]])</f>
        <v>53</v>
      </c>
      <c r="C46" s="43">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45">
      <c r="B47" s="73" cm="1">
        <f t="array" aca="1" ref="B47" ca="1">FileSize(Folder&amp;Tests[[#This Row],[FileName]])</f>
        <v>53</v>
      </c>
      <c r="C47" s="43">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45">
      <c r="B48" s="73" cm="1">
        <f t="array" aca="1" ref="B48" ca="1">FileSize(Folder&amp;Tests[[#This Row],[FileName]])</f>
        <v>53</v>
      </c>
      <c r="C48" s="43">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512</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45">
      <c r="B49" s="73" cm="1">
        <f t="array" aca="1" ref="B49" ca="1">FileSize(Folder&amp;Tests[[#This Row],[FileName]])</f>
        <v>54</v>
      </c>
      <c r="C49" s="43">
        <v>35</v>
      </c>
      <c r="D49" s="32" t="s">
        <v>150</v>
      </c>
      <c r="E49" s="31" t="b">
        <v>1</v>
      </c>
      <c r="F49" s="33" t="s">
        <v>91</v>
      </c>
      <c r="G49" s="33" t="b">
        <v>0</v>
      </c>
      <c r="H49" s="33" t="s">
        <v>91</v>
      </c>
      <c r="I49" s="33" t="s">
        <v>91</v>
      </c>
      <c r="J49" s="33" t="b">
        <v>1</v>
      </c>
      <c r="K49" s="33"/>
      <c r="L49" s="31">
        <v>1</v>
      </c>
      <c r="M49" s="31">
        <v>1</v>
      </c>
      <c r="N49" s="31">
        <v>0</v>
      </c>
      <c r="O49" s="31">
        <v>0</v>
      </c>
      <c r="P49" s="31"/>
      <c r="Q49" s="31"/>
      <c r="R49" s="31" t="s">
        <v>271</v>
      </c>
      <c r="S49" s="31"/>
      <c r="T49" s="31" t="s">
        <v>92</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45">
      <c r="B50" s="73" cm="1">
        <f t="array" aca="1" ref="B50" ca="1">FileSize(Folder&amp;Tests[[#This Row],[FileName]])</f>
        <v>56</v>
      </c>
      <c r="C50" s="43">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45">
      <c r="B51" s="73" cm="1">
        <f t="array" aca="1" ref="B51" ca="1">FileSize(Folder&amp;Tests[[#This Row],[FileName]])</f>
        <v>61</v>
      </c>
      <c r="C51" s="43">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3" cm="1">
        <f t="array" aca="1" ref="B52" ca="1">FileSize(Folder&amp;Tests[[#This Row],[FileName]])</f>
        <v>56</v>
      </c>
      <c r="C52" s="43">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3" cm="1">
        <f t="array" aca="1" ref="B53" ca="1">FileSize(Folder&amp;Tests[[#This Row],[FileName]])</f>
        <v>60</v>
      </c>
      <c r="C53" s="43">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3" cm="1">
        <f t="array" aca="1" ref="B54" ca="1">FileSize(Folder&amp;Tests[[#This Row],[FileName]])</f>
        <v>63</v>
      </c>
      <c r="C54" s="43">
        <v>40</v>
      </c>
      <c r="D54" s="32" t="s">
        <v>155</v>
      </c>
      <c r="E54" s="31" t="b">
        <v>1</v>
      </c>
      <c r="F54" s="33" t="s">
        <v>91</v>
      </c>
      <c r="G54" s="33" t="b">
        <v>0</v>
      </c>
      <c r="H54" s="33" t="s">
        <v>91</v>
      </c>
      <c r="I54" s="33" t="s">
        <v>91</v>
      </c>
      <c r="J54" s="33" t="b">
        <v>1</v>
      </c>
      <c r="K54" s="33"/>
      <c r="L54" s="31">
        <v>1</v>
      </c>
      <c r="M54" s="31">
        <v>1</v>
      </c>
      <c r="N54" s="31">
        <v>0</v>
      </c>
      <c r="O54" s="31">
        <v>0</v>
      </c>
      <c r="P54" s="31"/>
      <c r="Q54" s="31"/>
      <c r="R54" s="42" t="s">
        <v>274</v>
      </c>
      <c r="S54" s="31"/>
      <c r="T54" s="31" t="s">
        <v>93</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3" cm="1">
        <f t="array" aca="1" ref="B55" ca="1">FileSize(Folder&amp;Tests[[#This Row],[FileName]])</f>
        <v>64</v>
      </c>
      <c r="C55" s="43">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3" cm="1">
        <f t="array" aca="1" ref="B56" ca="1">FileSize(Folder&amp;Tests[[#This Row],[FileName]])</f>
        <v>65</v>
      </c>
      <c r="C56" s="43">
        <v>42</v>
      </c>
      <c r="D56" s="32" t="s">
        <v>157</v>
      </c>
      <c r="E56" s="31" t="b">
        <v>1</v>
      </c>
      <c r="F56" s="33" t="s">
        <v>91</v>
      </c>
      <c r="G56" s="33" t="b">
        <v>0</v>
      </c>
      <c r="H56" s="33" t="s">
        <v>91</v>
      </c>
      <c r="I56" s="33" t="s">
        <v>91</v>
      </c>
      <c r="J56" s="33" t="b">
        <v>1</v>
      </c>
      <c r="K56" s="33"/>
      <c r="L56" s="31">
        <v>1</v>
      </c>
      <c r="M56" s="31">
        <v>1</v>
      </c>
      <c r="N56" s="31">
        <v>0</v>
      </c>
      <c r="O56" s="31">
        <v>0</v>
      </c>
      <c r="P56" s="31"/>
      <c r="Q56" s="31"/>
      <c r="R56" s="31" t="s">
        <v>275</v>
      </c>
      <c r="S56" s="31"/>
      <c r="T56" s="31" t="s">
        <v>92</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3" cm="1">
        <f t="array" aca="1" ref="B57" ca="1">FileSize(Folder&amp;Tests[[#This Row],[FileName]])</f>
        <v>67</v>
      </c>
      <c r="C57" s="43">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3" cm="1">
        <f t="array" aca="1" ref="B58" ca="1">FileSize(Folder&amp;Tests[[#This Row],[FileName]])</f>
        <v>70</v>
      </c>
      <c r="C58" s="43">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3" cm="1">
        <f t="array" aca="1" ref="B59" ca="1">FileSize(Folder&amp;Tests[[#This Row],[FileName]])</f>
        <v>72</v>
      </c>
      <c r="C59" s="43">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3" cm="1">
        <f t="array" aca="1" ref="B60" ca="1">FileSize(Folder&amp;Tests[[#This Row],[FileName]])</f>
        <v>90</v>
      </c>
      <c r="C60" s="43">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3" cm="1">
        <f t="array" aca="1" ref="B61" ca="1">FileSize(Folder&amp;Tests[[#This Row],[FileName]])</f>
        <v>93</v>
      </c>
      <c r="C61" s="43">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7" t="str">
        <f ca="1"/>
        <v xml:space="preserve"> </v>
      </c>
      <c r="AA61" s="41"/>
      <c r="AB61" s="41"/>
      <c r="AC61" s="41"/>
      <c r="AD61" s="41"/>
      <c r="AE61" s="41"/>
      <c r="AF61" s="41"/>
      <c r="AG61" s="41"/>
      <c r="AH61" s="41"/>
      <c r="AI61" s="41"/>
      <c r="AJ61" s="41"/>
      <c r="AK61" s="41"/>
      <c r="AL61" s="41"/>
      <c r="AM61" s="41"/>
      <c r="AN61" s="41"/>
      <c r="AO61" s="41"/>
    </row>
    <row r="62" spans="2:41" x14ac:dyDescent="0.45">
      <c r="B62" s="73" cm="1">
        <f t="array" aca="1" ref="B62" ca="1">FileSize(Folder&amp;Tests[[#This Row],[FileName]])</f>
        <v>105</v>
      </c>
      <c r="C62" s="43">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7" t="str">
        <f ca="1"/>
        <v xml:space="preserve"> </v>
      </c>
      <c r="AA62" s="41"/>
      <c r="AB62" s="41"/>
      <c r="AC62" s="41"/>
      <c r="AD62" s="41"/>
      <c r="AE62" s="41"/>
      <c r="AF62" s="41"/>
      <c r="AG62" s="41"/>
      <c r="AH62" s="41"/>
      <c r="AI62" s="41"/>
      <c r="AJ62" s="41"/>
      <c r="AK62" s="41"/>
      <c r="AL62" s="41"/>
      <c r="AM62" s="41"/>
      <c r="AN62" s="41"/>
      <c r="AO62" s="41"/>
    </row>
    <row r="63" spans="2:41" x14ac:dyDescent="0.45">
      <c r="B63" s="73" cm="1">
        <f t="array" aca="1" ref="B63" ca="1">FileSize(Folder&amp;Tests[[#This Row],[FileName]])</f>
        <v>100</v>
      </c>
      <c r="C63" s="43">
        <v>49</v>
      </c>
      <c r="D63" s="32" t="s">
        <v>165</v>
      </c>
      <c r="E63" s="31" t="b">
        <v>1</v>
      </c>
      <c r="F63" s="33" t="s">
        <v>91</v>
      </c>
      <c r="G63" s="33" t="b">
        <v>0</v>
      </c>
      <c r="H63" s="33" t="s">
        <v>91</v>
      </c>
      <c r="I63" s="33" t="s">
        <v>91</v>
      </c>
      <c r="J63" s="33" t="b">
        <v>1</v>
      </c>
      <c r="K63" s="33"/>
      <c r="L63" s="31">
        <v>1</v>
      </c>
      <c r="M63" s="31">
        <v>1</v>
      </c>
      <c r="N63" s="31">
        <v>0</v>
      </c>
      <c r="O63" s="31">
        <v>0</v>
      </c>
      <c r="P63" s="31"/>
      <c r="Q63" s="31"/>
      <c r="R63" s="31"/>
      <c r="S63" s="69" t="s">
        <v>254</v>
      </c>
      <c r="T63" s="31" t="s">
        <v>92</v>
      </c>
      <c r="U63" s="36" t="s">
        <v>588</v>
      </c>
      <c r="V63" s="57" t="str">
        <f ca="1"/>
        <v xml:space="preserve"> </v>
      </c>
      <c r="AA63" s="41"/>
      <c r="AB63" s="41"/>
      <c r="AC63" s="41"/>
      <c r="AD63" s="41"/>
      <c r="AE63" s="41"/>
      <c r="AF63" s="41"/>
      <c r="AG63" s="41"/>
      <c r="AH63" s="41"/>
      <c r="AI63" s="41"/>
      <c r="AJ63" s="41"/>
      <c r="AK63" s="41"/>
      <c r="AL63" s="41"/>
      <c r="AM63" s="41"/>
      <c r="AN63" s="41"/>
      <c r="AO63" s="41"/>
    </row>
    <row r="64" spans="2:41" x14ac:dyDescent="0.45">
      <c r="B64" s="73" cm="1">
        <f t="array" aca="1" ref="B64" ca="1">FileSize(Folder&amp;Tests[[#This Row],[FileName]])</f>
        <v>100</v>
      </c>
      <c r="C64" s="43">
        <v>50</v>
      </c>
      <c r="D64" s="32" t="s">
        <v>166</v>
      </c>
      <c r="E64" s="31" t="b">
        <v>1</v>
      </c>
      <c r="F64" s="33" t="s">
        <v>91</v>
      </c>
      <c r="G64" s="33" t="b">
        <v>0</v>
      </c>
      <c r="H64" s="33" t="s">
        <v>91</v>
      </c>
      <c r="I64" s="33" t="s">
        <v>91</v>
      </c>
      <c r="J64" s="33" t="b">
        <v>1</v>
      </c>
      <c r="K64" s="33"/>
      <c r="L64" s="31">
        <v>1</v>
      </c>
      <c r="M64" s="31">
        <v>1</v>
      </c>
      <c r="N64" s="31">
        <v>0</v>
      </c>
      <c r="O64" s="31">
        <v>0</v>
      </c>
      <c r="P64" s="31"/>
      <c r="Q64" s="31"/>
      <c r="R64" s="31"/>
      <c r="S64" s="69" t="s">
        <v>254</v>
      </c>
      <c r="T64" s="31" t="s">
        <v>92</v>
      </c>
      <c r="U64" s="36" t="s">
        <v>588</v>
      </c>
      <c r="V64" s="57" t="str">
        <f ca="1"/>
        <v xml:space="preserve"> </v>
      </c>
      <c r="AA64" s="41"/>
      <c r="AB64" s="41"/>
      <c r="AC64" s="41"/>
      <c r="AD64" s="41"/>
      <c r="AE64" s="41"/>
      <c r="AF64" s="41"/>
      <c r="AG64" s="41"/>
      <c r="AH64" s="41"/>
      <c r="AI64" s="41"/>
      <c r="AJ64" s="41"/>
      <c r="AK64" s="41"/>
      <c r="AL64" s="41"/>
      <c r="AM64" s="41"/>
      <c r="AN64" s="41"/>
      <c r="AO64" s="41"/>
    </row>
    <row r="65" spans="2:41" x14ac:dyDescent="0.45">
      <c r="B65" s="73" cm="1">
        <f t="array" aca="1" ref="B65" ca="1">FileSize(Folder&amp;Tests[[#This Row],[FileName]])</f>
        <v>111</v>
      </c>
      <c r="C65" s="43">
        <v>51</v>
      </c>
      <c r="D65" s="32" t="s">
        <v>167</v>
      </c>
      <c r="E65" s="31" t="b">
        <v>1</v>
      </c>
      <c r="F65" s="33" t="s">
        <v>91</v>
      </c>
      <c r="G65" s="33" t="b">
        <v>0</v>
      </c>
      <c r="H65" s="33" t="s">
        <v>279</v>
      </c>
      <c r="I65" s="33" t="s">
        <v>91</v>
      </c>
      <c r="J65" s="33" t="b">
        <v>1</v>
      </c>
      <c r="K65" s="33"/>
      <c r="L65" s="31">
        <v>1</v>
      </c>
      <c r="M65" s="31">
        <v>1</v>
      </c>
      <c r="N65" s="31">
        <v>0</v>
      </c>
      <c r="O65" s="31">
        <v>0</v>
      </c>
      <c r="P65" s="31"/>
      <c r="Q65" s="31"/>
      <c r="R65" s="31"/>
      <c r="S65" s="31"/>
      <c r="T65" s="31" t="s">
        <v>92</v>
      </c>
      <c r="U65" s="38"/>
      <c r="V65" s="57" t="str">
        <f ca="1"/>
        <v xml:space="preserve"> </v>
      </c>
      <c r="AA65" s="41"/>
      <c r="AB65" s="41"/>
      <c r="AC65" s="41"/>
      <c r="AD65" s="41"/>
      <c r="AE65" s="41"/>
      <c r="AF65" s="41"/>
      <c r="AG65" s="41"/>
      <c r="AH65" s="41"/>
      <c r="AI65" s="41"/>
      <c r="AJ65" s="41"/>
      <c r="AK65" s="41"/>
      <c r="AL65" s="41"/>
      <c r="AM65" s="41"/>
      <c r="AN65" s="41"/>
      <c r="AO65" s="41"/>
    </row>
    <row r="66" spans="2:41" x14ac:dyDescent="0.45">
      <c r="B66" s="73" cm="1">
        <f t="array" aca="1" ref="B66" ca="1">FileSize(Folder&amp;Tests[[#This Row],[FileName]])</f>
        <v>122</v>
      </c>
      <c r="C66" s="43">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7" t="str">
        <f ca="1"/>
        <v xml:space="preserve"> </v>
      </c>
      <c r="AA66" s="41"/>
      <c r="AB66" s="41"/>
      <c r="AC66" s="41"/>
      <c r="AD66" s="41"/>
      <c r="AE66" s="41"/>
      <c r="AF66" s="41"/>
      <c r="AG66" s="41"/>
      <c r="AH66" s="41"/>
      <c r="AI66" s="41"/>
      <c r="AJ66" s="41"/>
      <c r="AK66" s="41"/>
      <c r="AL66" s="41"/>
      <c r="AM66" s="41"/>
      <c r="AN66" s="41"/>
      <c r="AO66" s="41"/>
    </row>
    <row r="67" spans="2:41" x14ac:dyDescent="0.45">
      <c r="B67" s="73" cm="1">
        <f t="array" aca="1" ref="B67" ca="1">FileSize(Folder&amp;Tests[[#This Row],[FileName]])</f>
        <v>388</v>
      </c>
      <c r="C67" s="43">
        <v>53</v>
      </c>
      <c r="D67" s="32" t="s">
        <v>169</v>
      </c>
      <c r="E67" s="31" t="b">
        <v>1</v>
      </c>
      <c r="F67" s="33" t="s">
        <v>91</v>
      </c>
      <c r="G67" s="33" t="b">
        <v>0</v>
      </c>
      <c r="H67" s="33" t="s">
        <v>97</v>
      </c>
      <c r="I67" s="33" t="s">
        <v>91</v>
      </c>
      <c r="J67" s="33" t="b">
        <v>1</v>
      </c>
      <c r="K67" s="33"/>
      <c r="L67" s="31">
        <v>1</v>
      </c>
      <c r="M67" s="31">
        <v>1</v>
      </c>
      <c r="N67" s="31">
        <v>0</v>
      </c>
      <c r="O67" s="31">
        <v>0</v>
      </c>
      <c r="P67" s="31"/>
      <c r="Q67" s="31"/>
      <c r="R67" s="42" t="s">
        <v>276</v>
      </c>
      <c r="S67" s="31" t="s">
        <v>579</v>
      </c>
      <c r="T67" s="31" t="s">
        <v>93</v>
      </c>
      <c r="U67" s="36"/>
      <c r="V67" s="57" t="str">
        <f ca="1"/>
        <v xml:space="preserve"> </v>
      </c>
      <c r="AA67" s="41"/>
      <c r="AB67" s="41"/>
      <c r="AC67" s="41"/>
      <c r="AD67" s="41"/>
      <c r="AE67" s="41"/>
      <c r="AF67" s="41"/>
      <c r="AG67" s="41"/>
      <c r="AH67" s="41"/>
      <c r="AI67" s="41"/>
      <c r="AJ67" s="41"/>
      <c r="AK67" s="41"/>
      <c r="AL67" s="41"/>
      <c r="AM67" s="41"/>
      <c r="AN67" s="41"/>
      <c r="AO67" s="41"/>
    </row>
    <row r="68" spans="2:41" x14ac:dyDescent="0.45">
      <c r="B68" s="73" cm="1">
        <f t="array" aca="1" ref="B68" ca="1">FileSize(Folder&amp;Tests[[#This Row],[FileName]])</f>
        <v>400</v>
      </c>
      <c r="C68" s="43">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7" t="str">
        <f ca="1"/>
        <v xml:space="preserve"> </v>
      </c>
      <c r="AA68" s="41"/>
      <c r="AB68" s="41"/>
      <c r="AC68" s="41"/>
      <c r="AD68" s="41"/>
      <c r="AE68" s="41"/>
      <c r="AF68" s="41"/>
      <c r="AG68" s="41"/>
      <c r="AH68" s="41"/>
      <c r="AI68" s="41"/>
      <c r="AJ68" s="41"/>
      <c r="AK68" s="41"/>
      <c r="AL68" s="41"/>
      <c r="AM68" s="41"/>
      <c r="AN68" s="41"/>
      <c r="AO68" s="41"/>
    </row>
    <row r="69" spans="2:41" x14ac:dyDescent="0.45">
      <c r="B69" s="73" cm="1">
        <f t="array" aca="1" ref="B69" ca="1">FileSize(Folder&amp;Tests[[#This Row],[FileName]])</f>
        <v>450</v>
      </c>
      <c r="C69" s="43">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7" t="str">
        <f ca="1"/>
        <v xml:space="preserve"> </v>
      </c>
      <c r="AA69" s="41"/>
      <c r="AB69" s="41"/>
      <c r="AC69" s="41"/>
      <c r="AD69" s="41"/>
      <c r="AE69" s="41"/>
      <c r="AF69" s="41"/>
      <c r="AG69" s="41"/>
      <c r="AH69" s="41"/>
      <c r="AI69" s="41"/>
      <c r="AJ69" s="41"/>
      <c r="AK69" s="41"/>
      <c r="AL69" s="41"/>
      <c r="AM69" s="41"/>
      <c r="AN69" s="41"/>
      <c r="AO69" s="41"/>
    </row>
    <row r="70" spans="2:41" x14ac:dyDescent="0.45">
      <c r="B70" s="73" cm="1">
        <f t="array" aca="1" ref="B70" ca="1">FileSize(Folder&amp;Tests[[#This Row],[FileName]])</f>
        <v>596</v>
      </c>
      <c r="C70" s="43">
        <v>56</v>
      </c>
      <c r="D70" s="32" t="s">
        <v>173</v>
      </c>
      <c r="E70" s="31" t="b">
        <v>1</v>
      </c>
      <c r="F70" s="33" t="s">
        <v>91</v>
      </c>
      <c r="G70" s="33" t="b">
        <v>0</v>
      </c>
      <c r="H70" s="33" t="s">
        <v>279</v>
      </c>
      <c r="I70" s="33" t="s">
        <v>91</v>
      </c>
      <c r="J70" s="33" t="b">
        <v>1</v>
      </c>
      <c r="K70" s="33"/>
      <c r="L70" s="31">
        <v>1</v>
      </c>
      <c r="M70" s="31">
        <v>1</v>
      </c>
      <c r="N70" s="31">
        <v>0</v>
      </c>
      <c r="O70" s="31">
        <v>0</v>
      </c>
      <c r="P70" s="31"/>
      <c r="Q70" s="31"/>
      <c r="R70" s="31"/>
      <c r="S70" s="31"/>
      <c r="T70" s="31" t="s">
        <v>92</v>
      </c>
      <c r="U70" s="36"/>
      <c r="V70" s="57" t="str">
        <f ca="1"/>
        <v xml:space="preserve"> </v>
      </c>
      <c r="AA70" s="41"/>
      <c r="AB70" s="41"/>
      <c r="AC70" s="41"/>
      <c r="AD70" s="41"/>
      <c r="AE70" s="41"/>
      <c r="AF70" s="41"/>
      <c r="AG70" s="41"/>
      <c r="AH70" s="41"/>
      <c r="AI70" s="41"/>
      <c r="AJ70" s="41"/>
      <c r="AK70" s="41"/>
      <c r="AL70" s="41"/>
      <c r="AM70" s="41"/>
      <c r="AN70" s="41"/>
      <c r="AO70" s="41"/>
    </row>
    <row r="71" spans="2:41" x14ac:dyDescent="0.45">
      <c r="B71" s="73" cm="1">
        <f t="array" aca="1" ref="B71" ca="1">FileSize(Folder&amp;Tests[[#This Row],[FileName]])</f>
        <v>694</v>
      </c>
      <c r="C71" s="43">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7" t="str">
        <f ca="1"/>
        <v xml:space="preserve"> </v>
      </c>
      <c r="AA71" s="41"/>
      <c r="AB71" s="41"/>
      <c r="AC71" s="41"/>
      <c r="AD71" s="41"/>
      <c r="AE71" s="41"/>
      <c r="AF71" s="41"/>
      <c r="AG71" s="41"/>
      <c r="AH71" s="41"/>
      <c r="AI71" s="41"/>
      <c r="AJ71" s="41"/>
      <c r="AK71" s="41"/>
      <c r="AL71" s="41"/>
      <c r="AM71" s="41"/>
      <c r="AN71" s="41"/>
      <c r="AO71" s="41"/>
    </row>
    <row r="72" spans="2:41" x14ac:dyDescent="0.45">
      <c r="B72" s="73" cm="1">
        <f t="array" aca="1" ref="B72" ca="1">FileSize(Folder&amp;Tests[[#This Row],[FileName]])</f>
        <v>732</v>
      </c>
      <c r="C72" s="43">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595</v>
      </c>
      <c r="V72" s="57" t="str">
        <f ca="1"/>
        <v xml:space="preserve"> </v>
      </c>
      <c r="AA72" s="41"/>
      <c r="AB72" s="41"/>
      <c r="AC72" s="41"/>
      <c r="AD72" s="41"/>
      <c r="AE72" s="41"/>
      <c r="AF72" s="41"/>
      <c r="AG72" s="41"/>
      <c r="AH72" s="41"/>
      <c r="AI72" s="41"/>
      <c r="AJ72" s="41"/>
      <c r="AK72" s="41"/>
      <c r="AL72" s="41"/>
      <c r="AM72" s="41"/>
      <c r="AN72" s="41"/>
      <c r="AO72" s="41"/>
    </row>
    <row r="73" spans="2:41" x14ac:dyDescent="0.45">
      <c r="B73" s="73" cm="1">
        <f t="array" aca="1" ref="B73" ca="1">FileSize(Folder&amp;Tests[[#This Row],[FileName]])</f>
        <v>93536</v>
      </c>
      <c r="C73" s="43">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596</v>
      </c>
      <c r="V73" s="57" t="str">
        <f ca="1"/>
        <v xml:space="preserve"> </v>
      </c>
      <c r="AA73" s="41"/>
      <c r="AB73" s="41"/>
      <c r="AC73" s="41"/>
      <c r="AD73" s="41"/>
      <c r="AE73" s="41"/>
      <c r="AF73" s="41"/>
      <c r="AG73" s="41"/>
      <c r="AH73" s="41"/>
      <c r="AI73" s="41"/>
      <c r="AJ73" s="41"/>
      <c r="AK73" s="41"/>
      <c r="AL73" s="41"/>
      <c r="AM73" s="41"/>
      <c r="AN73" s="41"/>
      <c r="AO73" s="41"/>
    </row>
    <row r="74" spans="2:41" x14ac:dyDescent="0.45">
      <c r="B74" s="73" cm="1">
        <f t="array" aca="1" ref="B74" ca="1">FileSize(Folder&amp;Tests[[#This Row],[FileName]])</f>
        <v>768</v>
      </c>
      <c r="C74" s="43">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7" t="str">
        <f ca="1"/>
        <v xml:space="preserve"> </v>
      </c>
      <c r="AA74" s="41"/>
      <c r="AB74" s="41"/>
      <c r="AC74" s="41"/>
      <c r="AD74" s="41"/>
      <c r="AE74" s="41"/>
      <c r="AF74" s="41"/>
      <c r="AG74" s="41"/>
      <c r="AH74" s="41"/>
      <c r="AI74" s="41"/>
      <c r="AJ74" s="41"/>
      <c r="AK74" s="41"/>
      <c r="AL74" s="41"/>
      <c r="AM74" s="41"/>
      <c r="AN74" s="41"/>
      <c r="AO74" s="41"/>
    </row>
    <row r="75" spans="2:41" x14ac:dyDescent="0.45">
      <c r="B75" s="73" cm="1">
        <f t="array" aca="1" ref="B75" ca="1">FileSize(Folder&amp;Tests[[#This Row],[FileName]])</f>
        <v>796</v>
      </c>
      <c r="C75" s="43">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7" t="str">
        <f ca="1"/>
        <v xml:space="preserve"> </v>
      </c>
      <c r="AA75" s="41"/>
      <c r="AB75" s="41"/>
      <c r="AC75" s="41"/>
      <c r="AD75" s="41"/>
      <c r="AE75" s="41"/>
      <c r="AF75" s="41"/>
      <c r="AG75" s="41"/>
      <c r="AH75" s="41"/>
      <c r="AI75" s="41"/>
      <c r="AJ75" s="41"/>
      <c r="AK75" s="41"/>
      <c r="AL75" s="41"/>
      <c r="AM75" s="41"/>
      <c r="AN75" s="41"/>
      <c r="AO75" s="41"/>
    </row>
    <row r="76" spans="2:41" x14ac:dyDescent="0.45">
      <c r="B76" s="73" cm="1">
        <f t="array" aca="1" ref="B76" ca="1">FileSize(Folder&amp;Tests[[#This Row],[FileName]])</f>
        <v>1770</v>
      </c>
      <c r="C76" s="43">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7" t="str">
        <f ca="1"/>
        <v xml:space="preserve"> </v>
      </c>
      <c r="AA76" s="41"/>
      <c r="AB76" s="41"/>
      <c r="AC76" s="41"/>
      <c r="AD76" s="41"/>
      <c r="AE76" s="41"/>
      <c r="AF76" s="41"/>
      <c r="AG76" s="41"/>
      <c r="AH76" s="41"/>
      <c r="AI76" s="41"/>
      <c r="AJ76" s="41"/>
      <c r="AK76" s="41"/>
      <c r="AL76" s="41"/>
      <c r="AM76" s="41"/>
      <c r="AN76" s="41"/>
      <c r="AO76" s="41"/>
    </row>
    <row r="77" spans="2:41" x14ac:dyDescent="0.45">
      <c r="B77" s="73" cm="1">
        <f t="array" aca="1" ref="B77" ca="1">FileSize(Folder&amp;Tests[[#This Row],[FileName]])</f>
        <v>2127</v>
      </c>
      <c r="C77" s="43">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7" t="str">
        <f ca="1"/>
        <v xml:space="preserve"> </v>
      </c>
      <c r="AA77" s="41"/>
      <c r="AB77" s="41"/>
      <c r="AC77" s="41"/>
      <c r="AD77" s="41"/>
      <c r="AE77" s="41"/>
      <c r="AF77" s="41"/>
      <c r="AG77" s="41"/>
      <c r="AH77" s="41"/>
      <c r="AI77" s="41"/>
      <c r="AJ77" s="41"/>
      <c r="AK77" s="41"/>
      <c r="AL77" s="41"/>
      <c r="AM77" s="41"/>
      <c r="AN77" s="41"/>
      <c r="AO77" s="41"/>
    </row>
    <row r="78" spans="2:41" x14ac:dyDescent="0.45">
      <c r="B78" s="73" cm="1">
        <f t="array" aca="1" ref="B78" ca="1">FileSize(Folder&amp;Tests[[#This Row],[FileName]])</f>
        <v>180</v>
      </c>
      <c r="C78" s="43">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7" t="str">
        <f ca="1"/>
        <v xml:space="preserve"> </v>
      </c>
      <c r="AA78" s="41"/>
      <c r="AB78" s="41"/>
      <c r="AC78" s="41"/>
      <c r="AD78" s="41"/>
      <c r="AE78" s="41"/>
      <c r="AF78" s="41"/>
      <c r="AG78" s="41"/>
      <c r="AH78" s="41"/>
      <c r="AI78" s="41"/>
      <c r="AJ78" s="41"/>
      <c r="AK78" s="41"/>
      <c r="AL78" s="41"/>
      <c r="AM78" s="41"/>
      <c r="AN78" s="41"/>
      <c r="AO78" s="41"/>
    </row>
    <row r="79" spans="2:41" x14ac:dyDescent="0.45">
      <c r="B79" s="73" cm="1">
        <f t="array" aca="1" ref="B79" ca="1">FileSize(Folder&amp;Tests[[#This Row],[FileName]])</f>
        <v>180</v>
      </c>
      <c r="C79" s="43">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7" t="str">
        <f ca="1"/>
        <v xml:space="preserve"> </v>
      </c>
      <c r="AA79" s="41"/>
      <c r="AB79" s="41"/>
      <c r="AC79" s="41"/>
      <c r="AD79" s="41"/>
      <c r="AE79" s="41"/>
      <c r="AF79" s="41"/>
      <c r="AG79" s="41"/>
      <c r="AH79" s="41"/>
      <c r="AI79" s="41"/>
      <c r="AJ79" s="41"/>
      <c r="AK79" s="41"/>
      <c r="AL79" s="41"/>
      <c r="AM79" s="41"/>
      <c r="AN79" s="41"/>
      <c r="AO79" s="41"/>
    </row>
    <row r="80" spans="2:41" x14ac:dyDescent="0.45">
      <c r="B80" s="73" cm="1">
        <f t="array" aca="1" ref="B80" ca="1">FileSize(Folder&amp;Tests[[#This Row],[FileName]])</f>
        <v>180</v>
      </c>
      <c r="C80" s="43">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7" t="str">
        <f ca="1"/>
        <v xml:space="preserve"> </v>
      </c>
      <c r="AA80" s="41"/>
      <c r="AB80" s="41"/>
      <c r="AC80" s="41"/>
      <c r="AD80" s="41"/>
      <c r="AE80" s="41"/>
      <c r="AF80" s="41"/>
      <c r="AG80" s="41"/>
      <c r="AH80" s="41"/>
      <c r="AI80" s="41"/>
      <c r="AJ80" s="41"/>
      <c r="AK80" s="41"/>
      <c r="AL80" s="41"/>
      <c r="AM80" s="41"/>
      <c r="AN80" s="41"/>
      <c r="AO80" s="41"/>
    </row>
    <row r="81" spans="2:41" x14ac:dyDescent="0.45">
      <c r="B81" s="73" cm="1">
        <f t="array" aca="1" ref="B81" ca="1">FileSize(Folder&amp;Tests[[#This Row],[FileName]])</f>
        <v>180</v>
      </c>
      <c r="C81" s="43">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7" t="str">
        <f ca="1"/>
        <v xml:space="preserve"> </v>
      </c>
      <c r="AA81" s="41"/>
      <c r="AB81" s="41"/>
      <c r="AC81" s="41"/>
      <c r="AD81" s="41"/>
      <c r="AE81" s="41"/>
      <c r="AF81" s="41"/>
      <c r="AG81" s="41"/>
      <c r="AH81" s="41"/>
      <c r="AI81" s="41"/>
      <c r="AJ81" s="41"/>
      <c r="AK81" s="41"/>
      <c r="AL81" s="41"/>
      <c r="AM81" s="41"/>
      <c r="AN81" s="41"/>
      <c r="AO81" s="41"/>
    </row>
    <row r="82" spans="2:41" x14ac:dyDescent="0.45">
      <c r="B82" s="73" cm="1">
        <f t="array" aca="1" ref="B82" ca="1">FileSize(Folder&amp;Tests[[#This Row],[FileName]])</f>
        <v>180</v>
      </c>
      <c r="C82" s="43">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7" t="str">
        <f ca="1"/>
        <v xml:space="preserve"> </v>
      </c>
      <c r="AA82" s="41"/>
      <c r="AB82" s="41"/>
      <c r="AC82" s="41"/>
      <c r="AD82" s="41"/>
      <c r="AE82" s="41"/>
      <c r="AF82" s="41"/>
      <c r="AG82" s="41"/>
      <c r="AH82" s="41"/>
      <c r="AI82" s="41"/>
      <c r="AJ82" s="41"/>
      <c r="AK82" s="41"/>
      <c r="AL82" s="41"/>
      <c r="AM82" s="41"/>
      <c r="AN82" s="41"/>
      <c r="AO82" s="41"/>
    </row>
    <row r="83" spans="2:41" x14ac:dyDescent="0.45">
      <c r="B83" s="73" cm="1">
        <f t="array" aca="1" ref="B83" ca="1">FileSize(Folder&amp;Tests[[#This Row],[FileName]])</f>
        <v>180</v>
      </c>
      <c r="C83" s="43">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7" t="str">
        <f ca="1"/>
        <v xml:space="preserve"> </v>
      </c>
      <c r="AA83" s="41"/>
      <c r="AB83" s="41"/>
      <c r="AC83" s="41"/>
      <c r="AD83" s="41"/>
      <c r="AE83" s="41"/>
      <c r="AF83" s="41"/>
      <c r="AG83" s="41"/>
      <c r="AH83" s="41"/>
      <c r="AI83" s="41"/>
      <c r="AJ83" s="41"/>
      <c r="AK83" s="41"/>
      <c r="AL83" s="41"/>
      <c r="AM83" s="41"/>
      <c r="AN83" s="41"/>
      <c r="AO83" s="41"/>
    </row>
    <row r="84" spans="2:41" x14ac:dyDescent="0.45">
      <c r="B84" s="73" cm="1">
        <f t="array" aca="1" ref="B84" ca="1">FileSize(Folder&amp;Tests[[#This Row],[FileName]])</f>
        <v>180</v>
      </c>
      <c r="C84" s="43">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7" t="str">
        <f ca="1"/>
        <v xml:space="preserve"> </v>
      </c>
      <c r="AA84" s="41"/>
      <c r="AB84" s="41"/>
      <c r="AC84" s="41"/>
      <c r="AD84" s="41"/>
      <c r="AE84" s="41"/>
      <c r="AF84" s="41"/>
      <c r="AG84" s="41"/>
      <c r="AH84" s="41"/>
      <c r="AI84" s="41"/>
      <c r="AJ84" s="41"/>
      <c r="AK84" s="41"/>
      <c r="AL84" s="41"/>
      <c r="AM84" s="41"/>
      <c r="AN84" s="41"/>
      <c r="AO84" s="41"/>
    </row>
    <row r="85" spans="2:41" x14ac:dyDescent="0.45">
      <c r="B85" s="73" cm="1">
        <f t="array" aca="1" ref="B85" ca="1">FileSize(Folder&amp;Tests[[#This Row],[FileName]])</f>
        <v>180</v>
      </c>
      <c r="C85" s="43">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7" t="str">
        <f ca="1"/>
        <v xml:space="preserve"> </v>
      </c>
      <c r="AA85" s="41"/>
      <c r="AB85" s="41"/>
      <c r="AC85" s="41"/>
      <c r="AD85" s="41"/>
      <c r="AE85" s="41"/>
      <c r="AF85" s="41"/>
      <c r="AG85" s="41"/>
      <c r="AH85" s="41"/>
      <c r="AI85" s="41"/>
      <c r="AJ85" s="41"/>
      <c r="AK85" s="41"/>
      <c r="AL85" s="41"/>
      <c r="AM85" s="41"/>
      <c r="AN85" s="41"/>
      <c r="AO85" s="41"/>
    </row>
    <row r="86" spans="2:41" x14ac:dyDescent="0.45">
      <c r="B86" s="73" cm="1">
        <f t="array" aca="1" ref="B86" ca="1">FileSize(Folder&amp;Tests[[#This Row],[FileName]])</f>
        <v>180</v>
      </c>
      <c r="C86" s="43">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7" t="str">
        <f ca="1"/>
        <v xml:space="preserve"> </v>
      </c>
      <c r="AA86" s="41"/>
      <c r="AB86" s="41"/>
      <c r="AC86" s="41"/>
      <c r="AD86" s="41"/>
      <c r="AE86" s="41"/>
      <c r="AF86" s="41"/>
      <c r="AG86" s="41"/>
      <c r="AH86" s="41"/>
      <c r="AI86" s="41"/>
      <c r="AJ86" s="41"/>
      <c r="AK86" s="41"/>
      <c r="AL86" s="41"/>
      <c r="AM86" s="41"/>
      <c r="AN86" s="41"/>
      <c r="AO86" s="41"/>
    </row>
    <row r="87" spans="2:41" x14ac:dyDescent="0.45">
      <c r="B87" s="73" cm="1">
        <f t="array" aca="1" ref="B87" ca="1">FileSize(Folder&amp;Tests[[#This Row],[FileName]])</f>
        <v>180</v>
      </c>
      <c r="C87" s="43">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7" t="str">
        <f ca="1"/>
        <v xml:space="preserve"> </v>
      </c>
      <c r="AA87" s="41"/>
      <c r="AB87" s="41"/>
      <c r="AC87" s="41"/>
      <c r="AD87" s="41"/>
      <c r="AE87" s="41"/>
      <c r="AF87" s="41"/>
      <c r="AG87" s="41"/>
      <c r="AH87" s="41"/>
      <c r="AI87" s="41"/>
      <c r="AJ87" s="41"/>
      <c r="AK87" s="41"/>
      <c r="AL87" s="41"/>
      <c r="AM87" s="41"/>
      <c r="AN87" s="41"/>
      <c r="AO87" s="41"/>
    </row>
    <row r="88" spans="2:41" x14ac:dyDescent="0.45">
      <c r="B88" s="73" cm="1">
        <f t="array" aca="1" ref="B88" ca="1">FileSize(Folder&amp;Tests[[#This Row],[FileName]])</f>
        <v>180</v>
      </c>
      <c r="C88" s="43">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7" t="str">
        <f ca="1"/>
        <v xml:space="preserve"> </v>
      </c>
      <c r="AA88" s="41"/>
      <c r="AB88" s="41"/>
      <c r="AC88" s="41"/>
      <c r="AD88" s="41"/>
      <c r="AE88" s="41"/>
      <c r="AF88" s="41"/>
      <c r="AG88" s="41"/>
      <c r="AH88" s="41"/>
      <c r="AI88" s="41"/>
      <c r="AJ88" s="41"/>
      <c r="AK88" s="41"/>
      <c r="AL88" s="41"/>
      <c r="AM88" s="41"/>
      <c r="AN88" s="41"/>
      <c r="AO88" s="41"/>
    </row>
    <row r="89" spans="2:41" x14ac:dyDescent="0.45">
      <c r="B89" s="73" cm="1">
        <f t="array" aca="1" ref="B89" ca="1">FileSize(Folder&amp;Tests[[#This Row],[FileName]])</f>
        <v>180</v>
      </c>
      <c r="C89" s="43">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7" t="str">
        <f ca="1"/>
        <v xml:space="preserve"> </v>
      </c>
      <c r="AA89" s="41"/>
      <c r="AB89" s="41"/>
      <c r="AC89" s="41"/>
      <c r="AD89" s="41"/>
      <c r="AE89" s="41"/>
      <c r="AF89" s="41"/>
      <c r="AG89" s="41"/>
      <c r="AH89" s="41"/>
      <c r="AI89" s="41"/>
      <c r="AJ89" s="41"/>
      <c r="AK89" s="41"/>
      <c r="AL89" s="41"/>
      <c r="AM89" s="41"/>
      <c r="AN89" s="41"/>
      <c r="AO89" s="41"/>
    </row>
    <row r="90" spans="2:41" x14ac:dyDescent="0.45">
      <c r="B90" s="73" cm="1">
        <f t="array" aca="1" ref="B90" ca="1">FileSize(Folder&amp;Tests[[#This Row],[FileName]])</f>
        <v>197770</v>
      </c>
      <c r="C90" s="43">
        <v>76</v>
      </c>
      <c r="D90" s="32" t="s">
        <v>188</v>
      </c>
      <c r="E90" s="31" t="s">
        <v>102</v>
      </c>
      <c r="F90" s="33"/>
      <c r="G90" s="33"/>
      <c r="H90" s="33" t="s">
        <v>279</v>
      </c>
      <c r="I90" s="33"/>
      <c r="J90" s="33" t="b">
        <v>1</v>
      </c>
      <c r="K90" s="33"/>
      <c r="L90" s="31">
        <v>1</v>
      </c>
      <c r="M90" s="31">
        <v>1</v>
      </c>
      <c r="N90" s="31">
        <v>0</v>
      </c>
      <c r="O90" s="31">
        <v>0</v>
      </c>
      <c r="P90" s="31"/>
      <c r="Q90" s="31"/>
      <c r="R90" s="42" t="s">
        <v>330</v>
      </c>
      <c r="S90" s="31"/>
      <c r="T90" s="31"/>
      <c r="U90" s="38" t="s">
        <v>331</v>
      </c>
      <c r="V90" s="57" t="str">
        <f ca="1"/>
        <v xml:space="preserve"> </v>
      </c>
      <c r="AA90" s="41"/>
      <c r="AB90" s="41"/>
      <c r="AC90" s="41"/>
      <c r="AD90" s="41"/>
      <c r="AE90" s="41"/>
      <c r="AF90" s="41"/>
      <c r="AG90" s="41"/>
      <c r="AH90" s="41"/>
      <c r="AI90" s="41"/>
      <c r="AJ90" s="41"/>
      <c r="AK90" s="41"/>
      <c r="AL90" s="41"/>
      <c r="AM90" s="41"/>
      <c r="AN90" s="41"/>
      <c r="AO90" s="41"/>
    </row>
    <row r="91" spans="2:41" x14ac:dyDescent="0.45">
      <c r="B91" s="73" cm="1">
        <f t="array" aca="1" ref="B91" ca="1">FileSize(Folder&amp;Tests[[#This Row],[FileName]])</f>
        <v>34</v>
      </c>
      <c r="C91" s="43">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332</v>
      </c>
      <c r="V91" s="57" t="str">
        <f ca="1"/>
        <v xml:space="preserve"> </v>
      </c>
      <c r="AA91" s="41"/>
      <c r="AB91" s="41"/>
      <c r="AC91" s="41"/>
      <c r="AD91" s="41"/>
      <c r="AE91" s="41"/>
      <c r="AF91" s="41"/>
      <c r="AG91" s="41"/>
      <c r="AH91" s="41"/>
      <c r="AI91" s="41"/>
      <c r="AJ91" s="41"/>
      <c r="AK91" s="41"/>
      <c r="AL91" s="41"/>
      <c r="AM91" s="41"/>
      <c r="AN91" s="41"/>
      <c r="AO91" s="41"/>
    </row>
    <row r="92" spans="2:41" x14ac:dyDescent="0.45">
      <c r="B92" s="73" cm="1">
        <f t="array" aca="1" ref="B92" ca="1">FileSize(Folder&amp;Tests[[#This Row],[FileName]])</f>
        <v>4160286</v>
      </c>
      <c r="C92" s="43">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7" t="str">
        <f ca="1"/>
        <v xml:space="preserve"> </v>
      </c>
      <c r="AA92" s="41"/>
      <c r="AB92" s="41"/>
      <c r="AC92" s="41"/>
      <c r="AD92" s="41"/>
      <c r="AE92" s="41"/>
      <c r="AF92" s="41"/>
      <c r="AG92" s="41"/>
      <c r="AH92" s="41"/>
      <c r="AI92" s="41"/>
      <c r="AJ92" s="41"/>
      <c r="AK92" s="41"/>
      <c r="AL92" s="41"/>
      <c r="AM92" s="41"/>
      <c r="AN92" s="41"/>
      <c r="AO92" s="41"/>
    </row>
    <row r="93" spans="2:41" x14ac:dyDescent="0.45">
      <c r="B93" s="73" cm="1">
        <f t="array" aca="1" ref="B93" ca="1">FileSize(Folder&amp;Tests[[#This Row],[FileName]])</f>
        <v>4160286</v>
      </c>
      <c r="C93" s="43">
        <v>79</v>
      </c>
      <c r="D93" s="32" t="s">
        <v>197</v>
      </c>
      <c r="E93" s="31" t="s">
        <v>201</v>
      </c>
      <c r="F93" s="33"/>
      <c r="G93" s="33" t="b">
        <v>0</v>
      </c>
      <c r="H93" s="33"/>
      <c r="I93" s="33"/>
      <c r="J93" s="33" t="b">
        <v>1</v>
      </c>
      <c r="K93" s="33"/>
      <c r="L93" s="31">
        <v>1</v>
      </c>
      <c r="M93" s="31">
        <v>1</v>
      </c>
      <c r="N93" s="31">
        <v>0</v>
      </c>
      <c r="O93" s="31">
        <v>0</v>
      </c>
      <c r="P93" s="31"/>
      <c r="Q93" s="31"/>
      <c r="R93" s="31"/>
      <c r="S93" s="31"/>
      <c r="T93" s="31"/>
      <c r="U93" s="38" t="s">
        <v>333</v>
      </c>
      <c r="V93" s="57" t="str">
        <f ca="1"/>
        <v xml:space="preserve"> </v>
      </c>
      <c r="AA93" s="41"/>
      <c r="AB93" s="41"/>
      <c r="AC93" s="41"/>
      <c r="AD93" s="41"/>
      <c r="AE93" s="41"/>
      <c r="AF93" s="41"/>
      <c r="AG93" s="41"/>
      <c r="AH93" s="41"/>
      <c r="AI93" s="41"/>
      <c r="AJ93" s="41"/>
      <c r="AK93" s="41"/>
      <c r="AL93" s="41"/>
      <c r="AM93" s="41"/>
      <c r="AN93" s="41"/>
      <c r="AO93" s="41"/>
    </row>
    <row r="94" spans="2:41" x14ac:dyDescent="0.45">
      <c r="B94" s="73" cm="1">
        <f t="array" aca="1" ref="B94" ca="1">FileSize(Folder&amp;Tests[[#This Row],[FileName]])</f>
        <v>37</v>
      </c>
      <c r="C94" s="43">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7" t="str">
        <f ca="1"/>
        <v xml:space="preserve"> </v>
      </c>
      <c r="AA94" s="41"/>
      <c r="AB94" s="41"/>
      <c r="AC94" s="41"/>
      <c r="AD94" s="41"/>
      <c r="AE94" s="41"/>
      <c r="AF94" s="41"/>
      <c r="AG94" s="41"/>
      <c r="AH94" s="41"/>
      <c r="AI94" s="41"/>
      <c r="AJ94" s="41"/>
      <c r="AK94" s="41"/>
      <c r="AL94" s="41"/>
      <c r="AM94" s="41"/>
      <c r="AN94" s="41"/>
      <c r="AO94" s="41"/>
    </row>
    <row r="95" spans="2:41" x14ac:dyDescent="0.45">
      <c r="B95" s="73" cm="1">
        <f t="array" aca="1" ref="B95" ca="1">FileSize(Folder&amp;Tests[[#This Row],[FileName]])</f>
        <v>630</v>
      </c>
      <c r="C95" s="43">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7" t="str">
        <f ca="1"/>
        <v xml:space="preserve"> </v>
      </c>
      <c r="AA95" s="41"/>
      <c r="AB95" s="41"/>
      <c r="AC95" s="41"/>
      <c r="AD95" s="41"/>
      <c r="AE95" s="41"/>
      <c r="AF95" s="41"/>
      <c r="AG95" s="41"/>
      <c r="AH95" s="41"/>
      <c r="AI95" s="41"/>
      <c r="AJ95" s="41"/>
      <c r="AK95" s="41"/>
      <c r="AL95" s="41"/>
      <c r="AM95" s="41"/>
      <c r="AN95" s="41"/>
      <c r="AO95" s="41"/>
    </row>
    <row r="96" spans="2:41" x14ac:dyDescent="0.45">
      <c r="B96" s="73" cm="1">
        <f t="array" aca="1" ref="B96" ca="1">FileSize(Folder&amp;Tests[[#This Row],[FileName]])</f>
        <v>630</v>
      </c>
      <c r="C96" s="43">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7" t="str">
        <f ca="1"/>
        <v xml:space="preserve"> </v>
      </c>
      <c r="AA96" s="41"/>
      <c r="AB96" s="41"/>
      <c r="AC96" s="41"/>
      <c r="AD96" s="41"/>
      <c r="AE96" s="41"/>
      <c r="AF96" s="41"/>
      <c r="AG96" s="41"/>
      <c r="AH96" s="41"/>
      <c r="AI96" s="41"/>
      <c r="AJ96" s="41"/>
      <c r="AK96" s="41"/>
      <c r="AL96" s="41"/>
      <c r="AM96" s="41"/>
      <c r="AN96" s="41"/>
      <c r="AO96" s="41"/>
    </row>
    <row r="97" spans="2:41" x14ac:dyDescent="0.45">
      <c r="B97" s="73" cm="1">
        <f t="array" aca="1" ref="B97" ca="1">FileSize(Folder&amp;Tests[[#This Row],[FileName]])</f>
        <v>630</v>
      </c>
      <c r="C97" s="43">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7" t="str">
        <f ca="1"/>
        <v xml:space="preserve"> </v>
      </c>
      <c r="AA97" s="41"/>
      <c r="AB97" s="41"/>
      <c r="AC97" s="41"/>
      <c r="AD97" s="41"/>
      <c r="AE97" s="41"/>
      <c r="AF97" s="41"/>
      <c r="AG97" s="41"/>
      <c r="AH97" s="41"/>
      <c r="AI97" s="41"/>
      <c r="AJ97" s="41"/>
      <c r="AK97" s="41"/>
      <c r="AL97" s="41"/>
      <c r="AM97" s="41"/>
      <c r="AN97" s="41"/>
      <c r="AO97" s="41"/>
    </row>
    <row r="98" spans="2:41" x14ac:dyDescent="0.45">
      <c r="B98" s="73" cm="1">
        <f t="array" aca="1" ref="B98" ca="1">FileSize(Folder&amp;Tests[[#This Row],[FileName]])</f>
        <v>849</v>
      </c>
      <c r="C98" s="43">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7" t="str">
        <f ca="1"/>
        <v xml:space="preserve"> </v>
      </c>
      <c r="AA98" s="41"/>
      <c r="AB98" s="41"/>
      <c r="AC98" s="41"/>
      <c r="AD98" s="41"/>
      <c r="AE98" s="41"/>
      <c r="AF98" s="41"/>
      <c r="AG98" s="41"/>
      <c r="AH98" s="41"/>
      <c r="AI98" s="41"/>
      <c r="AJ98" s="41"/>
      <c r="AK98" s="41"/>
      <c r="AL98" s="41"/>
      <c r="AM98" s="41"/>
      <c r="AN98" s="41"/>
      <c r="AO98" s="41"/>
    </row>
    <row r="99" spans="2:41" x14ac:dyDescent="0.45">
      <c r="B99" s="73" cm="1">
        <f t="array" aca="1" ref="B99" ca="1">FileSize(Folder&amp;Tests[[#This Row],[FileName]])</f>
        <v>849</v>
      </c>
      <c r="C99" s="43">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7" t="str">
        <f ca="1"/>
        <v xml:space="preserve"> </v>
      </c>
      <c r="AA99" s="41"/>
      <c r="AB99" s="41"/>
      <c r="AC99" s="41"/>
      <c r="AD99" s="41"/>
      <c r="AE99" s="41"/>
      <c r="AF99" s="41"/>
      <c r="AG99" s="41"/>
      <c r="AH99" s="41"/>
      <c r="AI99" s="41"/>
      <c r="AJ99" s="41"/>
      <c r="AK99" s="41"/>
      <c r="AL99" s="41"/>
      <c r="AM99" s="41"/>
      <c r="AN99" s="41"/>
      <c r="AO99" s="41"/>
    </row>
    <row r="100" spans="2:41" x14ac:dyDescent="0.45">
      <c r="B100" s="73" cm="1">
        <f t="array" aca="1" ref="B100" ca="1">FileSize(Folder&amp;Tests[[#This Row],[FileName]])</f>
        <v>849</v>
      </c>
      <c r="C100" s="43">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3" cm="1">
        <f t="array" aca="1" ref="B101" ca="1">FileSize(Folder&amp;Tests[[#This Row],[FileName]])</f>
        <v>118</v>
      </c>
      <c r="C101" s="43">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3" cm="1">
        <f t="array" aca="1" ref="B102" ca="1">FileSize(Folder&amp;Tests[[#This Row],[FileName]])</f>
        <v>231</v>
      </c>
      <c r="C102" s="43">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3" cm="1">
        <f t="array" aca="1" ref="B103" ca="1">FileSize(Folder&amp;Tests[[#This Row],[FileName]])</f>
        <v>511</v>
      </c>
      <c r="C103" s="43">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3" cm="1">
        <f t="array" aca="1" ref="B104" ca="1">FileSize(Folder&amp;Tests[[#This Row],[FileName]])</f>
        <v>0</v>
      </c>
      <c r="C104" s="43">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3" cm="1">
        <f t="array" aca="1" ref="B105" ca="1">FileSize(Folder&amp;Tests[[#This Row],[FileName]])</f>
        <v>745618</v>
      </c>
      <c r="C105" s="43">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3" cm="1">
        <f t="array" aca="1" ref="B106" ca="1">FileSize(Folder&amp;Tests[[#This Row],[FileName]])</f>
        <v>10100141</v>
      </c>
      <c r="C106" s="43">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325</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3" cm="1">
        <f t="array" aca="1" ref="B107" ca="1">FileSize(Folder&amp;Tests[[#This Row],[FileName]])</f>
        <v>473413</v>
      </c>
      <c r="C107" s="43">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3" cm="1">
        <f t="array" aca="1" ref="B108" ca="1">FileSize(Folder&amp;Tests[[#This Row],[FileName]])</f>
        <v>202781</v>
      </c>
      <c r="C108" s="43">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326</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3" cm="1">
        <f t="array" aca="1" ref="B109" ca="1">FileSize(Folder&amp;Tests[[#This Row],[FileName]])</f>
        <v>237</v>
      </c>
      <c r="C109" s="43">
        <v>95</v>
      </c>
      <c r="D109" s="42"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3" cm="1">
        <f t="array" aca="1" ref="B110" ca="1">FileSize(Folder&amp;Tests[[#This Row],[FileName]])</f>
        <v>237</v>
      </c>
      <c r="C110" s="43">
        <v>96</v>
      </c>
      <c r="D110" s="42"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3" cm="1">
        <f t="array" aca="1" ref="B111" ca="1">FileSize(Folder&amp;Tests[[#This Row],[FileName]])</f>
        <v>237</v>
      </c>
      <c r="C111" s="43">
        <v>97</v>
      </c>
      <c r="D111" s="42"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3" cm="1">
        <f t="array" aca="1" ref="B112" ca="1">FileSize(Folder&amp;Tests[[#This Row],[FileName]])</f>
        <v>4523</v>
      </c>
      <c r="C112" s="43">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3" cm="1">
        <f t="array" aca="1" ref="B113" ca="1">FileSize(Folder&amp;Tests[[#This Row],[FileName]])</f>
        <v>10726</v>
      </c>
      <c r="C113" s="43">
        <v>99</v>
      </c>
      <c r="D113" s="32" t="s">
        <v>278</v>
      </c>
      <c r="E113" s="31" t="s">
        <v>210</v>
      </c>
      <c r="F113" s="33"/>
      <c r="G113" s="33" t="b">
        <v>0</v>
      </c>
      <c r="H113" s="33" t="s">
        <v>279</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3" cm="1">
        <f t="array" aca="1" ref="B114" ca="1">FileSize(Folder&amp;Tests[[#This Row],[FileName]])</f>
        <v>10726</v>
      </c>
      <c r="C114" s="43">
        <v>100</v>
      </c>
      <c r="D114" s="32" t="s">
        <v>278</v>
      </c>
      <c r="E114" s="31" t="s">
        <v>210</v>
      </c>
      <c r="F114" s="33" t="s">
        <v>93</v>
      </c>
      <c r="G114" s="33" t="b">
        <v>0</v>
      </c>
      <c r="H114" s="33" t="s">
        <v>319</v>
      </c>
      <c r="I114" s="33"/>
      <c r="J114" s="33" t="b">
        <v>1</v>
      </c>
      <c r="K114" s="33"/>
      <c r="L114" s="31">
        <v>2</v>
      </c>
      <c r="M114" s="31">
        <v>1</v>
      </c>
      <c r="N114" s="31">
        <v>0</v>
      </c>
      <c r="O114" s="31">
        <v>1</v>
      </c>
      <c r="P114" s="31"/>
      <c r="Q114" s="31"/>
      <c r="R114" s="31"/>
      <c r="S114" s="31"/>
      <c r="T114" s="31" t="s">
        <v>92</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3" cm="1">
        <f t="array" aca="1" ref="B115" ca="1">FileSize(Folder&amp;Tests[[#This Row],[FileName]])</f>
        <v>8187</v>
      </c>
      <c r="C115" s="43">
        <v>101</v>
      </c>
      <c r="D115" s="32" t="s">
        <v>277</v>
      </c>
      <c r="E115" s="31" t="s">
        <v>210</v>
      </c>
      <c r="F115" s="33" t="s">
        <v>93</v>
      </c>
      <c r="G115" s="33" t="b">
        <v>0</v>
      </c>
      <c r="H115" s="33" t="s">
        <v>279</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3" cm="1">
        <f t="array" aca="1" ref="B116" ca="1">FileSize(Folder&amp;Tests[[#This Row],[FileName]])</f>
        <v>2159</v>
      </c>
      <c r="C116" s="43">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3" cm="1">
        <f t="array" aca="1" ref="B117" ca="1">FileSize(Folder&amp;Tests[[#This Row],[FileName]])</f>
        <v>36198</v>
      </c>
      <c r="C117" s="43">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3" cm="1">
        <f t="array" aca="1" ref="B118" ca="1">FileSize(Folder&amp;Tests[[#This Row],[FileName]])</f>
        <v>2159</v>
      </c>
      <c r="C118" s="43">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3" cm="1">
        <f t="array" aca="1" ref="B119" ca="1">FileSize(Folder&amp;Tests[[#This Row],[FileName]])</f>
        <v>36191</v>
      </c>
      <c r="C119" s="43">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3" cm="1">
        <f t="array" aca="1" ref="B120" ca="1">FileSize(Folder&amp;Tests[[#This Row],[FileName]])</f>
        <v>2159</v>
      </c>
      <c r="C120" s="43">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3" cm="1">
        <f t="array" aca="1" ref="B121" ca="1">FileSize(Folder&amp;Tests[[#This Row],[FileName]])</f>
        <v>36188</v>
      </c>
      <c r="C121" s="43">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3" cm="1">
        <f t="array" aca="1" ref="B122" ca="1">FileSize(Folder&amp;Tests[[#This Row],[FileName]])</f>
        <v>508</v>
      </c>
      <c r="C122" s="43">
        <v>108</v>
      </c>
      <c r="D122" s="32" t="s">
        <v>172</v>
      </c>
      <c r="E122" s="31" t="b">
        <v>1</v>
      </c>
      <c r="F122" s="33" t="s">
        <v>91</v>
      </c>
      <c r="G122" s="33" t="b">
        <v>0</v>
      </c>
      <c r="H122" s="33" t="s">
        <v>300</v>
      </c>
      <c r="I122" s="33" t="s">
        <v>91</v>
      </c>
      <c r="J122" s="33" t="b">
        <v>1</v>
      </c>
      <c r="K122" s="33"/>
      <c r="L122" s="31">
        <v>1</v>
      </c>
      <c r="M122" s="31">
        <v>1</v>
      </c>
      <c r="N122" s="31">
        <v>0</v>
      </c>
      <c r="O122" s="31">
        <v>0</v>
      </c>
      <c r="P122" s="31"/>
      <c r="Q122" s="31"/>
      <c r="R122" s="31"/>
      <c r="S122" s="31"/>
      <c r="T122" s="31" t="s">
        <v>92</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3" cm="1">
        <f t="array" aca="1" ref="B123" ca="1">FileSize(Folder&amp;Tests[[#This Row],[FileName]])</f>
        <v>34</v>
      </c>
      <c r="C123" s="43">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3" cm="1">
        <f t="array" aca="1" ref="B124" ca="1">FileSize(Folder&amp;Tests[[#This Row],[FileName]])</f>
        <v>71</v>
      </c>
      <c r="C124" s="43">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597</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3" cm="1">
        <f t="array" aca="1" ref="B125" ca="1">FileSize(Folder&amp;Tests[[#This Row],[FileName]])</f>
        <v>13</v>
      </c>
      <c r="C125" s="43">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276</v>
      </c>
      <c r="S125" s="31"/>
      <c r="T125" s="31" t="s">
        <v>92</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3" cm="1">
        <f t="array" aca="1" ref="B126" ca="1">FileSize(Folder&amp;Tests[[#This Row],[FileName]])</f>
        <v>38</v>
      </c>
      <c r="C126" s="43">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301</v>
      </c>
      <c r="S126" s="31"/>
      <c r="T126" s="31" t="s">
        <v>92</v>
      </c>
      <c r="U126" s="38" t="s">
        <v>96</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3" cm="1">
        <f t="array" aca="1" ref="B127" ca="1">FileSize(Folder&amp;Tests[[#This Row],[FileName]])</f>
        <v>5</v>
      </c>
      <c r="C127" s="43">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3" cm="1">
        <f t="array" aca="1" ref="B128" ca="1">FileSize(Folder&amp;Tests[[#This Row],[FileName]])</f>
        <v>13</v>
      </c>
      <c r="C128" s="43">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302</v>
      </c>
      <c r="S128" s="31"/>
      <c r="T128" s="31" t="s">
        <v>92</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3" cm="1">
        <f t="array" aca="1" ref="B129" ca="1">FileSize(Folder&amp;Tests[[#This Row],[FileName]])</f>
        <v>48</v>
      </c>
      <c r="C129" s="43">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3" cm="1">
        <f t="array" aca="1" ref="B130" ca="1">FileSize(Folder&amp;Tests[[#This Row],[FileName]])</f>
        <v>37</v>
      </c>
      <c r="C130" s="43">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3" cm="1">
        <f t="array" aca="1" ref="B131" ca="1">FileSize(Folder&amp;Tests[[#This Row],[FileName]])</f>
        <v>6223</v>
      </c>
      <c r="C131" s="43">
        <v>117</v>
      </c>
      <c r="D131" s="32" t="s">
        <v>181</v>
      </c>
      <c r="E131" s="31" t="b">
        <v>1</v>
      </c>
      <c r="F131" s="33" t="s">
        <v>91</v>
      </c>
      <c r="G131" s="33" t="b">
        <v>0</v>
      </c>
      <c r="H131" s="33" t="s">
        <v>279</v>
      </c>
      <c r="I131" s="33" t="s">
        <v>91</v>
      </c>
      <c r="J131" s="33" t="b">
        <v>1</v>
      </c>
      <c r="K131" s="33"/>
      <c r="L131" s="31">
        <v>1</v>
      </c>
      <c r="M131" s="31">
        <v>1</v>
      </c>
      <c r="N131" s="31">
        <v>20</v>
      </c>
      <c r="O131" s="31">
        <v>0</v>
      </c>
      <c r="P131" s="31"/>
      <c r="Q131" s="31"/>
      <c r="R131" s="31"/>
      <c r="S131" s="31"/>
      <c r="T131" s="31" t="s">
        <v>92</v>
      </c>
      <c r="U131" s="36" t="s">
        <v>327</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3" cm="1">
        <f t="array" aca="1" ref="B132" ca="1">FileSize(Folder&amp;Tests[[#This Row],[FileName]])</f>
        <v>107847</v>
      </c>
      <c r="C132" s="43">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328</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3" cm="1">
        <f t="array" aca="1" ref="B133" ca="1">FileSize(Folder&amp;Tests[[#This Row],[FileName]])</f>
        <v>113183</v>
      </c>
      <c r="C133" s="43">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3" cm="1">
        <f t="array" aca="1" ref="B134" ca="1">FileSize(Folder&amp;Tests[[#This Row],[FileName]])</f>
        <v>20802</v>
      </c>
      <c r="C134" s="43">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329</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3" cm="1">
        <f t="array" aca="1" ref="B135" ca="1">FileSize(Folder&amp;Tests[[#This Row],[FileName]])</f>
        <v>123637</v>
      </c>
      <c r="C135" s="43">
        <v>121</v>
      </c>
      <c r="D135" s="32" t="s">
        <v>187</v>
      </c>
      <c r="E135" s="31" t="b">
        <v>1</v>
      </c>
      <c r="F135" s="33" t="s">
        <v>91</v>
      </c>
      <c r="G135" s="33" t="b">
        <v>0</v>
      </c>
      <c r="H135" s="33" t="s">
        <v>300</v>
      </c>
      <c r="I135" s="33" t="s">
        <v>91</v>
      </c>
      <c r="J135" s="33" t="b">
        <v>1</v>
      </c>
      <c r="K135" s="33"/>
      <c r="L135" s="31">
        <v>1</v>
      </c>
      <c r="M135" s="31">
        <v>1</v>
      </c>
      <c r="N135" s="31">
        <v>20</v>
      </c>
      <c r="O135" s="31">
        <v>0</v>
      </c>
      <c r="P135" s="31"/>
      <c r="Q135" s="31"/>
      <c r="R135" s="31"/>
      <c r="S135" s="31"/>
      <c r="T135" s="31" t="s">
        <v>92</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3" cm="1">
        <f t="array" aca="1" ref="B136" ca="1">FileSize(Folder&amp;Tests[[#This Row],[FileName]])</f>
        <v>253987</v>
      </c>
      <c r="C136" s="43">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3" cm="1">
        <f t="array" aca="1" ref="B137" ca="1">FileSize(Folder&amp;Tests[[#This Row],[FileName]])</f>
        <v>793574</v>
      </c>
      <c r="C137" s="43">
        <v>123</v>
      </c>
      <c r="D137" s="32" t="s">
        <v>196</v>
      </c>
      <c r="E137" s="31" t="b">
        <v>1</v>
      </c>
      <c r="F137" s="33" t="s">
        <v>91</v>
      </c>
      <c r="G137" s="33" t="b">
        <v>0</v>
      </c>
      <c r="H137" s="33" t="s">
        <v>300</v>
      </c>
      <c r="I137" s="33" t="s">
        <v>91</v>
      </c>
      <c r="J137" s="33" t="b">
        <v>1</v>
      </c>
      <c r="K137" s="33"/>
      <c r="L137" s="31">
        <v>7580</v>
      </c>
      <c r="M137" s="31">
        <v>1</v>
      </c>
      <c r="N137" s="31">
        <v>0</v>
      </c>
      <c r="O137" s="31">
        <v>0</v>
      </c>
      <c r="P137" s="31"/>
      <c r="Q137" s="31"/>
      <c r="R137" s="31"/>
      <c r="S137" s="31"/>
      <c r="T137" s="31" t="s">
        <v>92</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3" cm="1">
        <f t="array" aca="1" ref="B138" ca="1">FileSize(Folder&amp;Tests[[#This Row],[FileName]])</f>
        <v>32</v>
      </c>
      <c r="C138" s="43">
        <v>124</v>
      </c>
      <c r="D138" s="32" t="s">
        <v>304</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3" cm="1">
        <f t="array" aca="1" ref="B139" ca="1">FileSize(Folder&amp;Tests[[#This Row],[FileName]])</f>
        <v>37</v>
      </c>
      <c r="C139" s="43">
        <v>125</v>
      </c>
      <c r="D139" s="32" t="s">
        <v>307</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3" cm="1">
        <f t="array" aca="1" ref="B140" ca="1">FileSize(Folder&amp;Tests[[#This Row],[FileName]])</f>
        <v>37</v>
      </c>
      <c r="C140" s="43">
        <v>126</v>
      </c>
      <c r="D140" s="32" t="s">
        <v>308</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3" cm="1">
        <f t="array" aca="1" ref="B141" ca="1">FileSize(Folder&amp;Tests[[#This Row],[FileName]])</f>
        <v>37</v>
      </c>
      <c r="C141" s="43">
        <v>127</v>
      </c>
      <c r="D141" s="32" t="s">
        <v>308</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3" cm="1">
        <f t="array" aca="1" ref="B142" ca="1">FileSize(Folder&amp;Tests[[#This Row],[FileName]])</f>
        <v>8215444</v>
      </c>
      <c r="C142" s="43">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3" cm="1">
        <f t="array" aca="1" ref="B143" ca="1">FileSize(Folder&amp;Tests[[#This Row],[FileName]])</f>
        <v>300056</v>
      </c>
      <c r="C143" s="43">
        <v>129</v>
      </c>
      <c r="D143" s="32" t="s">
        <v>192</v>
      </c>
      <c r="E143" s="31" t="b">
        <v>1</v>
      </c>
      <c r="F143" s="33" t="s">
        <v>91</v>
      </c>
      <c r="G143" s="33" t="b">
        <v>0</v>
      </c>
      <c r="H143" s="33" t="s">
        <v>279</v>
      </c>
      <c r="I143" s="33" t="s">
        <v>91</v>
      </c>
      <c r="J143" s="33" t="b">
        <v>1</v>
      </c>
      <c r="K143" s="33"/>
      <c r="L143" s="31">
        <v>1</v>
      </c>
      <c r="M143" s="31">
        <v>1</v>
      </c>
      <c r="N143" s="31">
        <v>2</v>
      </c>
      <c r="O143" s="31">
        <v>0</v>
      </c>
      <c r="P143" s="31"/>
      <c r="Q143" s="31"/>
      <c r="R143" s="31"/>
      <c r="S143" s="31"/>
      <c r="T143" s="31" t="s">
        <v>92</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3" cm="1">
        <f t="array" aca="1" ref="B144" ca="1">FileSize(Folder&amp;Tests[[#This Row],[FileName]])</f>
        <v>300056</v>
      </c>
      <c r="C144" s="43">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3" cm="1">
        <f t="array" aca="1" ref="B145" ca="1">FileSize(Folder&amp;Tests[[#This Row],[FileName]])</f>
        <v>220027</v>
      </c>
      <c r="C145" s="43">
        <v>131</v>
      </c>
      <c r="D145" s="32" t="s">
        <v>190</v>
      </c>
      <c r="E145" s="31" t="b">
        <v>1</v>
      </c>
      <c r="F145" s="33" t="s">
        <v>91</v>
      </c>
      <c r="G145" s="33" t="b">
        <v>0</v>
      </c>
      <c r="H145" s="33" t="s">
        <v>279</v>
      </c>
      <c r="I145" s="33" t="s">
        <v>91</v>
      </c>
      <c r="J145" s="33" t="b">
        <v>1</v>
      </c>
      <c r="K145" s="33"/>
      <c r="L145" s="31">
        <v>1</v>
      </c>
      <c r="M145" s="31">
        <v>1</v>
      </c>
      <c r="N145" s="31">
        <v>3</v>
      </c>
      <c r="O145" s="31">
        <v>0</v>
      </c>
      <c r="P145" s="31"/>
      <c r="Q145" s="31"/>
      <c r="R145" s="31"/>
      <c r="S145" s="31"/>
      <c r="T145" s="31" t="s">
        <v>92</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3" cm="1">
        <f t="array" aca="1" ref="B146" ca="1">FileSize(Folder&amp;Tests[[#This Row],[FileName]])</f>
        <v>354</v>
      </c>
      <c r="C146" s="43">
        <v>132</v>
      </c>
      <c r="D146" s="32" t="s">
        <v>343</v>
      </c>
      <c r="E146" s="31" t="b">
        <v>1</v>
      </c>
      <c r="F146" s="33"/>
      <c r="G146" s="33" t="b">
        <v>0</v>
      </c>
      <c r="H146" s="33" t="s">
        <v>279</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3" cm="1">
        <f t="array" aca="1" ref="B147" ca="1">FileSize(Folder&amp;Tests[[#This Row],[FileName]])</f>
        <v>216</v>
      </c>
      <c r="C147" s="43">
        <v>133</v>
      </c>
      <c r="D147" s="32" t="s">
        <v>344</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3" cm="1">
        <f t="array" aca="1" ref="B148" ca="1">FileSize(Folder&amp;Tests[[#This Row],[FileName]])</f>
        <v>41</v>
      </c>
      <c r="C148" s="43">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3" cm="1">
        <f t="array" aca="1" ref="B149" ca="1">FileSize(Folder&amp;Tests[[#This Row],[FileName]])</f>
        <v>37</v>
      </c>
      <c r="C149" s="43">
        <v>135</v>
      </c>
      <c r="D149" s="32" t="s">
        <v>346</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3" cm="1">
        <f t="array" aca="1" ref="B150" ca="1">FileSize(Folder&amp;Tests[[#This Row],[FileName]])</f>
        <v>37</v>
      </c>
      <c r="C150" s="43">
        <v>136</v>
      </c>
      <c r="D150" s="32" t="s">
        <v>346</v>
      </c>
      <c r="E150" s="31"/>
      <c r="F150" s="42" t="s">
        <v>347</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3" cm="1">
        <f t="array" aca="1" ref="B151" ca="1">FileSize(Folder&amp;Tests[[#This Row],[FileName]])</f>
        <v>37</v>
      </c>
      <c r="C151" s="43">
        <v>137</v>
      </c>
      <c r="D151" s="32" t="s">
        <v>346</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3" cm="1">
        <f t="array" aca="1" ref="B152" ca="1">FileSize(Folder&amp;Tests[[#This Row],[FileName]])</f>
        <v>37</v>
      </c>
      <c r="C152" s="43">
        <v>138</v>
      </c>
      <c r="D152" s="32" t="s">
        <v>346</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3" cm="1">
        <f t="array" aca="1" ref="B153" ca="1">FileSize(Folder&amp;Tests[[#This Row],[FileName]])</f>
        <v>37</v>
      </c>
      <c r="C153" s="43">
        <v>139</v>
      </c>
      <c r="D153" s="32" t="s">
        <v>346</v>
      </c>
      <c r="E153" s="31"/>
      <c r="F153" s="33"/>
      <c r="G153" s="33"/>
      <c r="H153" s="33"/>
      <c r="I153" s="33"/>
      <c r="J153" s="33"/>
      <c r="K153" s="33"/>
      <c r="L153" s="31"/>
      <c r="M153" s="31"/>
      <c r="N153" s="31"/>
      <c r="O153" s="31"/>
      <c r="P153" s="31"/>
      <c r="Q153" s="31"/>
      <c r="R153" s="31"/>
      <c r="S153" s="31"/>
      <c r="T153" s="31" t="s">
        <v>348</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3" cm="1">
        <f t="array" aca="1" ref="B154" ca="1">FileSize(Folder&amp;Tests[[#This Row],[FileName]])</f>
        <v>37</v>
      </c>
      <c r="C154" s="43">
        <v>140</v>
      </c>
      <c r="D154" s="32" t="s">
        <v>346</v>
      </c>
      <c r="E154" s="31" t="s">
        <v>201</v>
      </c>
      <c r="F154" s="33" t="s">
        <v>93</v>
      </c>
      <c r="G154" s="33"/>
      <c r="H154" s="33"/>
      <c r="I154" s="33"/>
      <c r="J154" s="33"/>
      <c r="K154" s="33"/>
      <c r="L154" s="31"/>
      <c r="M154" s="31"/>
      <c r="N154" s="31"/>
      <c r="O154" s="31"/>
      <c r="P154" s="31"/>
      <c r="Q154" s="31"/>
      <c r="R154" s="31"/>
      <c r="S154" s="31"/>
      <c r="T154" s="31" t="s">
        <v>93</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3" cm="1">
        <f t="array" aca="1" ref="B155" ca="1">FileSize(Folder&amp;Tests[[#This Row],[FileName]])</f>
        <v>37</v>
      </c>
      <c r="C155" s="43">
        <v>141</v>
      </c>
      <c r="D155" s="32" t="s">
        <v>346</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3" cm="1">
        <f t="array" aca="1" ref="B156" ca="1">FileSize(Folder&amp;Tests[[#This Row],[FileName]])</f>
        <v>37</v>
      </c>
      <c r="C156" s="43">
        <v>142</v>
      </c>
      <c r="D156" s="32" t="s">
        <v>346</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3" cm="1">
        <f t="array" aca="1" ref="B157" ca="1">FileSize(Folder&amp;Tests[[#This Row],[FileName]])</f>
        <v>37</v>
      </c>
      <c r="C157" s="43">
        <v>143</v>
      </c>
      <c r="D157" s="32" t="s">
        <v>346</v>
      </c>
      <c r="E157" s="31"/>
      <c r="F157" s="33"/>
      <c r="G157" s="33"/>
      <c r="H157" s="33"/>
      <c r="I157" s="33" t="s">
        <v>349</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3" cm="1">
        <f t="array" aca="1" ref="B158" ca="1">FileSize(Folder&amp;Tests[[#This Row],[FileName]])</f>
        <v>37</v>
      </c>
      <c r="C158" s="43">
        <v>144</v>
      </c>
      <c r="D158" s="32" t="s">
        <v>346</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3" cm="1">
        <f t="array" aca="1" ref="B159" ca="1">FileSize(Folder&amp;Tests[[#This Row],[FileName]])</f>
        <v>37</v>
      </c>
      <c r="C159" s="43">
        <v>145</v>
      </c>
      <c r="D159" s="32" t="s">
        <v>346</v>
      </c>
      <c r="E159" s="31"/>
      <c r="F159" s="33"/>
      <c r="G159" s="33"/>
      <c r="H159" s="33"/>
      <c r="I159" s="33"/>
      <c r="J159" s="33"/>
      <c r="K159" s="33"/>
      <c r="L159" s="31"/>
      <c r="M159" s="31"/>
      <c r="N159" s="31"/>
      <c r="O159" s="31"/>
      <c r="P159" s="31"/>
      <c r="Q159" s="31"/>
      <c r="R159" s="31"/>
      <c r="S159" s="31" t="s">
        <v>350</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3" cm="1">
        <f t="array" aca="1" ref="B160" ca="1">FileSize(Folder&amp;Tests[[#This Row],[FileName]])</f>
        <v>37</v>
      </c>
      <c r="C160" s="43">
        <v>146</v>
      </c>
      <c r="D160" s="32" t="s">
        <v>346</v>
      </c>
      <c r="E160" s="31" t="s">
        <v>350</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3" cm="1">
        <f t="array" aca="1" ref="B161" ca="1">FileSize(Folder&amp;Tests[[#This Row],[FileName]])</f>
        <v>37</v>
      </c>
      <c r="C161" s="43">
        <v>147</v>
      </c>
      <c r="D161" s="32" t="s">
        <v>346</v>
      </c>
      <c r="E161" s="31" t="s">
        <v>350</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3" cm="1">
        <f t="array" aca="1" ref="B162" ca="1">FileSize(Folder&amp;Tests[[#This Row],[FileName]])</f>
        <v>37</v>
      </c>
      <c r="C162" s="43">
        <v>148</v>
      </c>
      <c r="D162" s="32" t="s">
        <v>346</v>
      </c>
      <c r="E162" s="31" t="s">
        <v>350</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3" cm="1">
        <f t="array" aca="1" ref="B163" ca="1">FileSize(Folder&amp;Tests[[#This Row],[FileName]])</f>
        <v>37</v>
      </c>
      <c r="C163" s="43">
        <v>149</v>
      </c>
      <c r="D163" s="32" t="s">
        <v>346</v>
      </c>
      <c r="E163" s="31" t="s">
        <v>351</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3" cm="1">
        <f t="array" aca="1" ref="B164" ca="1">FileSize(Folder&amp;Tests[[#This Row],[FileName]])</f>
        <v>37</v>
      </c>
      <c r="C164" s="43">
        <v>150</v>
      </c>
      <c r="D164" s="32" t="s">
        <v>346</v>
      </c>
      <c r="E164" s="31"/>
      <c r="F164" s="42" t="s">
        <v>352</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3" cm="1">
        <f t="array" aca="1" ref="B165" ca="1">FileSize(Folder&amp;Tests[[#This Row],[FileName]])</f>
        <v>37</v>
      </c>
      <c r="C165" s="43">
        <v>151</v>
      </c>
      <c r="D165" s="32" t="s">
        <v>346</v>
      </c>
      <c r="E165" s="31" t="s">
        <v>211</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3" cm="1">
        <f t="array" aca="1" ref="B166" ca="1">FileSize(Folder&amp;Tests[[#This Row],[FileName]])</f>
        <v>37</v>
      </c>
      <c r="C166" s="43">
        <v>152</v>
      </c>
      <c r="D166" s="32" t="s">
        <v>346</v>
      </c>
      <c r="E166" s="31"/>
      <c r="F166" s="33"/>
      <c r="G166" s="33"/>
      <c r="H166" s="33"/>
      <c r="I166" s="33"/>
      <c r="J166" s="33"/>
      <c r="K166" s="33"/>
      <c r="L166" s="31"/>
      <c r="M166" s="31"/>
      <c r="N166" s="31"/>
      <c r="O166" s="31"/>
      <c r="P166" s="31" t="s">
        <v>294</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3" cm="1">
        <f t="array" aca="1" ref="B167" ca="1">FileSize(Folder&amp;Tests[[#This Row],[FileName]])</f>
        <v>37</v>
      </c>
      <c r="C167" s="43">
        <v>153</v>
      </c>
      <c r="D167" s="32" t="s">
        <v>346</v>
      </c>
      <c r="E167" s="31"/>
      <c r="F167" s="33"/>
      <c r="G167" s="33"/>
      <c r="H167" s="33"/>
      <c r="I167" s="33"/>
      <c r="J167" s="33"/>
      <c r="K167" s="33"/>
      <c r="L167" s="31"/>
      <c r="M167" s="31"/>
      <c r="N167" s="31"/>
      <c r="O167" s="31"/>
      <c r="P167" s="31"/>
      <c r="Q167" s="31" t="s">
        <v>294</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3" cm="1">
        <f t="array" aca="1" ref="B168" ca="1">FileSize(Folder&amp;Tests[[#This Row],[FileName]])</f>
        <v>216</v>
      </c>
      <c r="C168" s="43">
        <v>154</v>
      </c>
      <c r="D168" s="32" t="s">
        <v>344</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3" cm="1">
        <f t="array" aca="1" ref="B169" ca="1">FileSize(Folder&amp;Tests[[#This Row],[FileName]])</f>
        <v>956</v>
      </c>
      <c r="C169" s="43">
        <v>155</v>
      </c>
      <c r="D169" s="32" t="s">
        <v>363</v>
      </c>
      <c r="E169" s="31" t="s">
        <v>364</v>
      </c>
      <c r="F169" s="33"/>
      <c r="G169" s="33"/>
      <c r="H169" s="33" t="s">
        <v>279</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3" cm="1">
        <f t="array" aca="1" ref="B170" ca="1">FileSize(Folder&amp;Tests[[#This Row],[FileName]])</f>
        <v>1900</v>
      </c>
      <c r="C170" s="43">
        <v>156</v>
      </c>
      <c r="D170" s="32" t="s">
        <v>500</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3" cm="1">
        <f t="array" aca="1" ref="B171" ca="1">FileSize(Folder&amp;Tests[[#This Row],[FileName]])</f>
        <v>37</v>
      </c>
      <c r="C171" s="43">
        <v>157</v>
      </c>
      <c r="D171" s="32" t="s">
        <v>346</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3" cm="1">
        <f t="array" aca="1" ref="B172" ca="1">FileSize(Folder&amp;Tests[[#This Row],[FileName]])</f>
        <v>37</v>
      </c>
      <c r="C172" s="43">
        <v>158</v>
      </c>
      <c r="D172" s="32" t="s">
        <v>346</v>
      </c>
      <c r="E172" s="31" t="b">
        <v>1</v>
      </c>
      <c r="F172" s="42" t="s">
        <v>91</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3" cm="1">
        <f t="array" aca="1" ref="B173" ca="1">FileSize(Folder&amp;Tests[[#This Row],[FileName]])</f>
        <v>328</v>
      </c>
      <c r="C173" s="43">
        <v>159</v>
      </c>
      <c r="D173" s="32" t="s">
        <v>501</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3" cm="1">
        <f t="array" aca="1" ref="B174" ca="1">FileSize(Folder&amp;Tests[[#This Row],[FileName]])</f>
        <v>37</v>
      </c>
      <c r="C174" s="43">
        <v>160</v>
      </c>
      <c r="D174" s="32" t="s">
        <v>346</v>
      </c>
      <c r="E174" s="31" t="s">
        <v>502</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3" cm="1">
        <f t="array" aca="1" ref="B175" ca="1">FileSize(Folder&amp;Tests[[#This Row],[FileName]])</f>
        <v>374</v>
      </c>
      <c r="C175" s="43">
        <v>161</v>
      </c>
      <c r="D175" s="42" t="s">
        <v>503</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3" cm="1">
        <f t="array" aca="1" ref="B176" ca="1">FileSize(Folder&amp;Tests[[#This Row],[FileName]])</f>
        <v>37</v>
      </c>
      <c r="C176" s="43">
        <v>162</v>
      </c>
      <c r="D176" s="32" t="s">
        <v>346</v>
      </c>
      <c r="E176" s="31" t="b">
        <v>1</v>
      </c>
      <c r="F176" s="33"/>
      <c r="G176" s="33"/>
      <c r="H176" s="33" t="s">
        <v>350</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3" cm="1">
        <f t="array" aca="1" ref="B177" ca="1">FileSize(Folder&amp;Tests[[#This Row],[FileName]])</f>
        <v>37</v>
      </c>
      <c r="C177" s="43">
        <v>163</v>
      </c>
      <c r="D177" s="32" t="s">
        <v>346</v>
      </c>
      <c r="E177" s="31" t="b">
        <v>1</v>
      </c>
      <c r="F177" s="33"/>
      <c r="G177" s="33"/>
      <c r="H177" s="33" t="s">
        <v>504</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3" cm="1">
        <f t="array" aca="1" ref="B178" ca="1">FileSize(Folder&amp;Tests[[#This Row],[FileName]])</f>
        <v>37</v>
      </c>
      <c r="C178" s="43">
        <v>164</v>
      </c>
      <c r="D178" s="32" t="s">
        <v>346</v>
      </c>
      <c r="E178" s="31" t="s">
        <v>505</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3" cm="1">
        <f t="array" aca="1" ref="B179" ca="1">FileSize(Folder&amp;Tests[[#This Row],[FileName]])</f>
        <v>37</v>
      </c>
      <c r="C179" s="43">
        <v>165</v>
      </c>
      <c r="D179" s="32" t="s">
        <v>346</v>
      </c>
      <c r="E179" s="31" t="s">
        <v>506</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3" cm="1">
        <f t="array" aca="1" ref="B180" ca="1">FileSize(Folder&amp;Tests[[#This Row],[FileName]])</f>
        <v>1900</v>
      </c>
      <c r="C180" s="43">
        <v>166</v>
      </c>
      <c r="D180" s="32" t="s">
        <v>500</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3" cm="1">
        <f t="array" aca="1" ref="B181" ca="1">FileSize(Folder&amp;Tests[[#This Row],[FileName]])</f>
        <v>63</v>
      </c>
      <c r="C181" s="43">
        <v>167</v>
      </c>
      <c r="D181" s="32" t="s">
        <v>507</v>
      </c>
      <c r="E181" s="31" t="b">
        <v>1</v>
      </c>
      <c r="F181" s="33"/>
      <c r="G181" s="33"/>
      <c r="H181" s="33" t="s">
        <v>508</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3" cm="1">
        <f t="array" aca="1" ref="B182" ca="1">FileSize(Folder&amp;Tests[[#This Row],[FileName]])</f>
        <v>37</v>
      </c>
      <c r="C182" s="43">
        <v>168</v>
      </c>
      <c r="D182" s="32" t="s">
        <v>346</v>
      </c>
      <c r="E182" s="31" t="s">
        <v>509</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3" cm="1">
        <f t="array" aca="1" ref="B183" ca="1">FileSize(Folder&amp;Tests[[#This Row],[FileName]])</f>
        <v>37</v>
      </c>
      <c r="C183" s="43">
        <v>169</v>
      </c>
      <c r="D183" s="32" t="s">
        <v>346</v>
      </c>
      <c r="E183" s="31" t="s">
        <v>510</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3"/>
      <c r="C184" s="43">
        <v>170</v>
      </c>
      <c r="D184" s="9" t="s">
        <v>511</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3" cm="1">
        <f t="array" aca="1" ref="B185" ca="1">FileSize(Folder&amp;Tests[[#This Row],[FileName]])</f>
        <v>956</v>
      </c>
      <c r="C185" s="43">
        <v>171</v>
      </c>
      <c r="D185" s="32" t="s">
        <v>363</v>
      </c>
      <c r="E185" s="31" t="s">
        <v>513</v>
      </c>
      <c r="F185" s="33"/>
      <c r="G185" s="33"/>
      <c r="H185" s="33" t="s">
        <v>279</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3" cm="1">
        <f t="array" aca="1" ref="B186" ca="1">FileSize(Folder&amp;Tests[[#This Row],[FileName]])</f>
        <v>956</v>
      </c>
      <c r="C186" s="43">
        <v>172</v>
      </c>
      <c r="D186" s="32" t="s">
        <v>363</v>
      </c>
      <c r="E186" s="31" t="s">
        <v>514</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3" cm="1">
        <f t="array" aca="1" ref="B187" ca="1">FileSize(Folder&amp;Tests[[#This Row],[FileName]])</f>
        <v>956</v>
      </c>
      <c r="C187" s="43">
        <v>173</v>
      </c>
      <c r="D187" s="32" t="s">
        <v>363</v>
      </c>
      <c r="E187" s="31" t="s">
        <v>515</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3" cm="1">
        <f t="array" aca="1" ref="B188" ca="1">FileSize(Folder&amp;Tests[[#This Row],[FileName]])</f>
        <v>956</v>
      </c>
      <c r="C188" s="43">
        <v>174</v>
      </c>
      <c r="D188" s="32" t="s">
        <v>363</v>
      </c>
      <c r="E188" s="31" t="s">
        <v>516</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3" cm="1">
        <f t="array" aca="1" ref="B189" ca="1">FileSize(Folder&amp;Tests[[#This Row],[FileName]])</f>
        <v>956</v>
      </c>
      <c r="C189" s="43">
        <v>175</v>
      </c>
      <c r="D189" s="32" t="s">
        <v>363</v>
      </c>
      <c r="E189" s="31" t="s">
        <v>517</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3" cm="1">
        <f t="array" aca="1" ref="B190" ca="1">FileSize(Folder&amp;Tests[[#This Row],[FileName]])</f>
        <v>2889</v>
      </c>
      <c r="C190" s="43">
        <v>176</v>
      </c>
      <c r="D190" s="32" t="s">
        <v>519</v>
      </c>
      <c r="E190" s="33" t="s">
        <v>520</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3" cm="1">
        <f t="array" aca="1" ref="B191" ca="1">FileSize(Folder&amp;Tests[[#This Row],[FileName]])</f>
        <v>66081</v>
      </c>
      <c r="C191" s="43">
        <v>177</v>
      </c>
      <c r="D191" s="32" t="s">
        <v>521</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3"/>
      <c r="C192" s="43">
        <v>178</v>
      </c>
      <c r="D192" s="42" t="s">
        <v>548</v>
      </c>
      <c r="E192" s="31" t="b">
        <v>1</v>
      </c>
      <c r="F192" s="33"/>
      <c r="G192" s="33"/>
      <c r="H192" s="33"/>
      <c r="I192" s="33"/>
      <c r="J192" s="33"/>
      <c r="K192" s="33">
        <v>1</v>
      </c>
      <c r="L192" s="31">
        <v>1</v>
      </c>
      <c r="M192" s="31">
        <v>1</v>
      </c>
      <c r="N192" s="31">
        <v>17</v>
      </c>
      <c r="O192" s="31">
        <v>0</v>
      </c>
      <c r="P192" s="31"/>
      <c r="Q192" s="31"/>
      <c r="R192" s="31" t="s">
        <v>301</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3" cm="1">
        <f t="array" aca="1" ref="B193" ca="1">FileSize(Folder&amp;Tests[[#This Row],[FileName]])</f>
        <v>206</v>
      </c>
      <c r="C193" s="43">
        <v>179</v>
      </c>
      <c r="D193" s="42" t="s">
        <v>559</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3" cm="1">
        <f t="array" aca="1" ref="B194" ca="1">FileSize(Folder&amp;Tests[[#This Row],[FileName]])</f>
        <v>43</v>
      </c>
      <c r="C194" s="43">
        <v>180</v>
      </c>
      <c r="D194" s="42" t="s">
        <v>565</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3"/>
      <c r="C195" s="72">
        <v>181</v>
      </c>
      <c r="D195" s="42" t="s">
        <v>572</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3" cm="1">
        <f t="array" aca="1" ref="B196" ca="1">FileSize(Folder&amp;Tests[[#This Row],[FileName]])</f>
        <v>1696</v>
      </c>
      <c r="C196" s="72">
        <v>182</v>
      </c>
      <c r="D196" s="42" t="s">
        <v>582</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3" cm="1">
        <f t="array" aca="1" ref="B197" ca="1">FileSize(Folder&amp;Tests[[#This Row],[FileName]])</f>
        <v>1841</v>
      </c>
      <c r="C197" s="72">
        <v>183</v>
      </c>
      <c r="D197" s="42" t="s">
        <v>583</v>
      </c>
      <c r="E197" s="31" t="b">
        <v>0</v>
      </c>
      <c r="F197" s="33"/>
      <c r="G197" s="33"/>
      <c r="H197" s="33"/>
      <c r="I197" s="33"/>
      <c r="J197" s="33"/>
      <c r="K197" s="33"/>
      <c r="L197" s="31"/>
      <c r="M197" s="31"/>
      <c r="N197" s="31"/>
      <c r="O197" s="31"/>
      <c r="P197" s="31"/>
      <c r="Q197" s="31"/>
      <c r="R197" s="31"/>
      <c r="S197" s="31" t="s">
        <v>579</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3" cm="1">
        <f t="array" aca="1" ref="B198" ca="1">FileSize(Folder&amp;Tests[[#This Row],[FileName]])</f>
        <v>1844</v>
      </c>
      <c r="C198" s="72">
        <v>184</v>
      </c>
      <c r="D198" s="42" t="s">
        <v>584</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3" cm="1">
        <f t="array" aca="1" ref="B199" ca="1">FileSize(Folder&amp;Tests[[#This Row],[FileName]])</f>
        <v>3394</v>
      </c>
      <c r="C199" s="72">
        <v>185</v>
      </c>
      <c r="D199" s="42" t="s">
        <v>585</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3" cm="1">
        <f t="array" aca="1" ref="B200" ca="1">FileSize(Folder&amp;Tests[[#This Row],[FileName]])</f>
        <v>3394</v>
      </c>
      <c r="C200" s="72">
        <v>186</v>
      </c>
      <c r="D200" s="42" t="s">
        <v>586</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3" cm="1">
        <f t="array" aca="1" ref="B201" ca="1">FileSize(Folder&amp;Tests[[#This Row],[FileName]])</f>
        <v>32</v>
      </c>
      <c r="C201" s="72">
        <v>187</v>
      </c>
      <c r="D201" s="42"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3" cm="1">
        <f t="array" aca="1" ref="B204" ca="1">FileSize(Folder&amp;Tests[[#This Row],[FileName]])</f>
        <v>729395</v>
      </c>
      <c r="C204" s="72">
        <v>190</v>
      </c>
      <c r="D204" s="42" t="s">
        <v>194</v>
      </c>
      <c r="E204" s="31" t="b">
        <v>1</v>
      </c>
      <c r="F204" s="33"/>
      <c r="G204" s="33"/>
      <c r="H204" s="33" t="s">
        <v>263</v>
      </c>
      <c r="I204" s="33"/>
      <c r="J204" s="33"/>
      <c r="K204" s="33">
        <v>1</v>
      </c>
      <c r="L204" s="31"/>
      <c r="M204" s="31"/>
      <c r="N204" s="31"/>
      <c r="O204" s="31"/>
      <c r="P204" s="31"/>
      <c r="Q204" s="31"/>
      <c r="R204" s="31" t="s">
        <v>271</v>
      </c>
      <c r="S204" s="31" t="s">
        <v>579</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3" cm="1">
        <f t="array" aca="1" ref="B205" ca="1">FileSize(Folder&amp;Tests[[#This Row],[FileName]])</f>
        <v>43457</v>
      </c>
      <c r="C205" s="43">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579</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3" cm="1">
        <f t="array" aca="1" ref="B206" ca="1">FileSize(Folder&amp;Tests[[#This Row],[FileName]])</f>
        <v>49501</v>
      </c>
      <c r="C206" s="72">
        <v>192</v>
      </c>
      <c r="D206" s="32" t="s">
        <v>602</v>
      </c>
      <c r="E206" s="31" t="b">
        <v>1</v>
      </c>
      <c r="F206" s="33"/>
      <c r="G206" s="33"/>
      <c r="H206" s="33" t="s">
        <v>319</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3" cm="1">
        <f t="array" aca="1" ref="B207" ca="1">FileSize(Folder&amp;Tests[[#This Row],[FileName]])</f>
        <v>49501</v>
      </c>
      <c r="C207" s="72">
        <v>193</v>
      </c>
      <c r="D207" s="32" t="s">
        <v>602</v>
      </c>
      <c r="E207" s="31" t="b">
        <v>1</v>
      </c>
      <c r="F207" s="33"/>
      <c r="G207" s="33"/>
      <c r="H207" s="33" t="s">
        <v>319</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3" cm="1">
        <f t="array" aca="1" ref="B208" ca="1">FileSize(Folder&amp;Tests[[#This Row],[FileName]])</f>
        <v>31</v>
      </c>
      <c r="C208" s="72">
        <v>194</v>
      </c>
      <c r="D208" s="32" t="s">
        <v>609</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3" cm="1">
        <f t="array" aca="1" ref="B209" ca="1">FileSize(Folder&amp;Tests[[#This Row],[FileName]])</f>
        <v>36191</v>
      </c>
      <c r="C209" s="72">
        <v>195</v>
      </c>
      <c r="D209" s="32" t="s" cm="1">
        <v>603</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3" cm="1">
        <f t="array" aca="1" ref="B210" ca="1">FileSize(Folder&amp;Tests[[#This Row],[FileName]])</f>
        <v>36188</v>
      </c>
      <c r="C210" s="72">
        <v>196</v>
      </c>
      <c r="D210" s="32" t="s" cm="1">
        <v>604</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3" cm="1">
        <f t="array" aca="1" ref="B211" ca="1">FileSize(Folder&amp;Tests[[#This Row],[FileName]])</f>
        <v>36198</v>
      </c>
      <c r="C211" s="72">
        <v>197</v>
      </c>
      <c r="D211" s="32" t="s" cm="1">
        <v>605</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3" cm="1">
        <f t="array" aca="1" ref="B212" ca="1">FileSize(Folder&amp;Tests[[#This Row],[FileName]])</f>
        <v>2159</v>
      </c>
      <c r="C212" s="72">
        <v>198</v>
      </c>
      <c r="D212" s="32" t="s" cm="1">
        <v>606</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3" cm="1">
        <f t="array" aca="1" ref="B213" ca="1">FileSize(Folder&amp;Tests[[#This Row],[FileName]])</f>
        <v>2159</v>
      </c>
      <c r="C213" s="72">
        <v>199</v>
      </c>
      <c r="D213" s="32" t="s" cm="1">
        <v>607</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3" cm="1">
        <f t="array" aca="1" ref="B214" ca="1">FileSize(Folder&amp;Tests[[#This Row],[FileName]])</f>
        <v>2159</v>
      </c>
      <c r="C214" s="72">
        <v>200</v>
      </c>
      <c r="D214" s="32" t="s">
        <v>608</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3" cm="1">
        <f t="array" aca="1" ref="B215" ca="1">FileSize(Folder&amp;Tests[[#This Row],[FileName]])</f>
        <v>33007</v>
      </c>
      <c r="C215" s="72">
        <v>201</v>
      </c>
      <c r="D215" s="42" t="s">
        <v>617</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45">
      <c r="B216" s="73" cm="1">
        <f t="array" aca="1" ref="B216" ca="1">FileSize(Folder&amp;Tests[[#This Row],[FileName]])</f>
        <v>33007</v>
      </c>
      <c r="C216" s="72">
        <v>202</v>
      </c>
      <c r="D216" s="42" t="s">
        <v>617</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45">
      <c r="B217" s="73" cm="1">
        <f t="array" aca="1" ref="B217" ca="1">FileSize(Folder&amp;Tests[[#This Row],[FileName]])</f>
        <v>35</v>
      </c>
      <c r="C217" s="106">
        <v>203</v>
      </c>
      <c r="D217" s="107" t="s">
        <v>902</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45">
      <c r="B218" s="73" cm="1">
        <f t="array" aca="1" ref="B218" ca="1">FileSize(Folder&amp;Tests[[#This Row],[FileName]])</f>
        <v>45</v>
      </c>
      <c r="C218" s="106">
        <v>204</v>
      </c>
      <c r="D218" s="110" t="s">
        <v>903</v>
      </c>
      <c r="E218" s="108" t="b">
        <v>1</v>
      </c>
      <c r="F218" s="108"/>
      <c r="G218" s="108"/>
      <c r="H218" s="108" t="s">
        <v>904</v>
      </c>
      <c r="I218" s="108"/>
      <c r="J218" s="108"/>
      <c r="K218" s="108"/>
      <c r="L218" s="108"/>
      <c r="M218" s="108"/>
      <c r="N218" s="108"/>
      <c r="O218" s="108"/>
      <c r="P218" s="108"/>
      <c r="Q218" s="108"/>
      <c r="R218" s="108"/>
      <c r="S218" s="108"/>
      <c r="T218" s="108"/>
      <c r="U218" s="109"/>
      <c r="V218" t="str">
        <f ca="1"/>
        <v xml:space="preserve"> </v>
      </c>
      <c r="AA218" s="41"/>
      <c r="AB218" s="41"/>
    </row>
    <row r="219" spans="2:28" x14ac:dyDescent="0.45">
      <c r="B219" s="73" cm="1">
        <f t="array" aca="1" ref="B219" ca="1">FileSize(Folder&amp;Tests[[#This Row],[FileName]])</f>
        <v>65543</v>
      </c>
      <c r="C219" s="106">
        <v>205</v>
      </c>
      <c r="D219" s="42" t="s">
        <v>910</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45">
      <c r="B220" s="73" cm="1">
        <f t="array" aca="1" ref="B220" ca="1">FileSize(Folder&amp;Tests[[#This Row],[FileName]])</f>
        <v>65545</v>
      </c>
      <c r="C220" s="106">
        <v>206</v>
      </c>
      <c r="D220" s="42" t="s">
        <v>912</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45">
      <c r="B221" s="111"/>
      <c r="C221" s="106">
        <v>207</v>
      </c>
      <c r="D221" s="42" t="s">
        <v>548</v>
      </c>
      <c r="E221" s="31" t="s">
        <v>216</v>
      </c>
      <c r="F221" s="33"/>
      <c r="G221" s="33"/>
      <c r="H221" s="33"/>
      <c r="I221" s="33"/>
      <c r="J221" s="33"/>
      <c r="K221" s="33">
        <v>1</v>
      </c>
      <c r="L221" s="31">
        <v>1</v>
      </c>
      <c r="M221" s="31">
        <v>1</v>
      </c>
      <c r="N221" s="31">
        <v>4</v>
      </c>
      <c r="O221" s="31">
        <v>0</v>
      </c>
      <c r="P221" s="31" t="s">
        <v>914</v>
      </c>
      <c r="Q221" s="31" t="s">
        <v>915</v>
      </c>
      <c r="R221" s="31" t="s">
        <v>301</v>
      </c>
      <c r="S221" s="108"/>
      <c r="T221" s="108"/>
      <c r="U221" s="109"/>
      <c r="V221" t="str">
        <f ca="1"/>
        <v xml:space="preserve"> </v>
      </c>
      <c r="AA221" s="41"/>
      <c r="AB221" s="41"/>
    </row>
    <row r="222" spans="2:28" x14ac:dyDescent="0.45">
      <c r="B222" s="111"/>
      <c r="C222" s="106">
        <v>208</v>
      </c>
      <c r="D222" s="42" t="s">
        <v>548</v>
      </c>
      <c r="E222" s="108" t="s">
        <v>211</v>
      </c>
      <c r="F222" s="108"/>
      <c r="G222" s="108"/>
      <c r="H222" s="108"/>
      <c r="I222" s="108"/>
      <c r="J222" s="108"/>
      <c r="K222" s="108">
        <v>1</v>
      </c>
      <c r="L222" s="108">
        <v>1</v>
      </c>
      <c r="M222" s="108">
        <v>1</v>
      </c>
      <c r="N222" s="108">
        <v>4</v>
      </c>
      <c r="O222" s="108">
        <v>0</v>
      </c>
      <c r="P222" s="110" t="s">
        <v>934</v>
      </c>
      <c r="Q222" s="110" t="s">
        <v>935</v>
      </c>
      <c r="R222" s="108" t="s">
        <v>301</v>
      </c>
      <c r="S222" s="108"/>
      <c r="T222" s="108"/>
      <c r="U222" s="109"/>
      <c r="V222" t="str">
        <f ca="1"/>
        <v xml:space="preserve"> </v>
      </c>
      <c r="AA222" s="41"/>
      <c r="AB222" s="41"/>
    </row>
    <row r="223" spans="2:28" x14ac:dyDescent="0.45">
      <c r="B223" s="73" cm="1">
        <f t="array" aca="1" ref="B223" ca="1">FileSize(Folder&amp;Tests[[#This Row],[FileName]])</f>
        <v>37</v>
      </c>
      <c r="C223" s="72">
        <v>209</v>
      </c>
      <c r="D223" s="32" t="s">
        <v>346</v>
      </c>
      <c r="E223" s="31" t="s">
        <v>211</v>
      </c>
      <c r="F223" s="31"/>
      <c r="G223" s="31"/>
      <c r="H223" s="31"/>
      <c r="I223" s="31"/>
      <c r="J223" s="31"/>
      <c r="K223" s="31"/>
      <c r="L223" s="31"/>
      <c r="M223" s="31"/>
      <c r="N223" s="31"/>
      <c r="O223" s="31"/>
      <c r="P223" s="31" t="s">
        <v>985</v>
      </c>
      <c r="Q223" s="31" t="s">
        <v>985</v>
      </c>
      <c r="R223" s="31"/>
      <c r="S223" s="31"/>
      <c r="T223" s="31"/>
      <c r="U223" s="38"/>
      <c r="V223" t="str">
        <f ca="1"/>
        <v xml:space="preserve"> </v>
      </c>
      <c r="AA223" s="41"/>
      <c r="AB223" s="41"/>
    </row>
    <row r="224" spans="2:28" x14ac:dyDescent="0.45">
      <c r="B224" s="73" cm="1">
        <f t="array" aca="1" ref="B224" ca="1">FileSize(Folder&amp;Tests[[#This Row],[FileName]])</f>
        <v>37</v>
      </c>
      <c r="C224" s="72">
        <v>210</v>
      </c>
      <c r="D224" s="32" t="s">
        <v>346</v>
      </c>
      <c r="E224" s="31" t="s">
        <v>211</v>
      </c>
      <c r="F224" s="31"/>
      <c r="G224" s="31"/>
      <c r="H224" s="31"/>
      <c r="I224" s="31"/>
      <c r="J224" s="31"/>
      <c r="K224" s="31"/>
      <c r="L224" s="31"/>
      <c r="M224" s="31"/>
      <c r="N224" s="31"/>
      <c r="O224" s="31"/>
      <c r="P224" s="31" t="s">
        <v>985</v>
      </c>
      <c r="Q224" s="31"/>
      <c r="R224" s="31" t="s">
        <v>985</v>
      </c>
      <c r="S224" s="31"/>
      <c r="T224" s="31"/>
      <c r="U224" s="38"/>
      <c r="V224" t="str">
        <f ca="1"/>
        <v xml:space="preserve"> </v>
      </c>
      <c r="AA224" s="41"/>
      <c r="AB224" s="41"/>
    </row>
    <row r="225" spans="2:28" x14ac:dyDescent="0.45">
      <c r="B225" s="73" cm="1">
        <f t="array" aca="1" ref="B225" ca="1">FileSize(Folder&amp;Tests[[#This Row],[FileName]])</f>
        <v>37</v>
      </c>
      <c r="C225" s="106">
        <v>211</v>
      </c>
      <c r="D225" s="32" t="s">
        <v>346</v>
      </c>
      <c r="E225" s="108" t="s">
        <v>211</v>
      </c>
      <c r="F225" s="108"/>
      <c r="G225" s="108"/>
      <c r="H225" s="108"/>
      <c r="I225" s="108"/>
      <c r="J225" s="108"/>
      <c r="K225" s="108"/>
      <c r="L225" s="108"/>
      <c r="M225" s="108"/>
      <c r="N225" s="108"/>
      <c r="O225" s="108"/>
      <c r="P225" s="108"/>
      <c r="Q225" s="108" t="s">
        <v>985</v>
      </c>
      <c r="R225" s="108" t="s">
        <v>985</v>
      </c>
      <c r="S225" s="108"/>
      <c r="T225" s="108"/>
      <c r="U225" s="109"/>
      <c r="V225" t="str">
        <f ca="1"/>
        <v xml:space="preserve"> </v>
      </c>
      <c r="AA225" s="41"/>
      <c r="AB225" s="41"/>
    </row>
    <row r="226" spans="2:28" x14ac:dyDescent="0.45">
      <c r="B226" s="73" cm="1">
        <f t="array" aca="1" ref="B226" ca="1">FileSize(Folder&amp;Tests[[#This Row],[FileName]])</f>
        <v>37</v>
      </c>
      <c r="C226" s="106">
        <v>212</v>
      </c>
      <c r="D226" s="32" t="s">
        <v>346</v>
      </c>
      <c r="E226" s="108" t="s">
        <v>216</v>
      </c>
      <c r="F226" s="108"/>
      <c r="G226" s="108"/>
      <c r="H226" s="108"/>
      <c r="I226" s="108"/>
      <c r="J226" s="108"/>
      <c r="K226" s="108"/>
      <c r="L226" s="108"/>
      <c r="M226" s="108"/>
      <c r="N226" s="108"/>
      <c r="O226" s="108"/>
      <c r="P226" s="108" t="s">
        <v>985</v>
      </c>
      <c r="Q226" s="110" t="s">
        <v>986</v>
      </c>
      <c r="R226" s="108"/>
      <c r="S226" s="108"/>
      <c r="T226" s="108"/>
      <c r="U226" s="109"/>
      <c r="V226" t="str">
        <f ca="1"/>
        <v xml:space="preserve"> </v>
      </c>
      <c r="AA226" s="41"/>
      <c r="AB226" s="41"/>
    </row>
    <row r="227" spans="2:28" x14ac:dyDescent="0.45">
      <c r="B227" s="73" cm="1">
        <f t="array" aca="1" ref="B227" ca="1">FileSize(Folder&amp;Tests[[#This Row],[FileName]])</f>
        <v>37</v>
      </c>
      <c r="C227" s="106">
        <v>213</v>
      </c>
      <c r="D227" s="32" t="s">
        <v>346</v>
      </c>
      <c r="E227" s="108" t="s">
        <v>211</v>
      </c>
      <c r="F227" s="108"/>
      <c r="G227" s="108"/>
      <c r="H227" s="108"/>
      <c r="I227" s="108"/>
      <c r="J227" s="108"/>
      <c r="K227" s="108"/>
      <c r="L227" s="108"/>
      <c r="M227" s="108"/>
      <c r="N227" s="108"/>
      <c r="O227" s="108"/>
      <c r="P227" s="110" t="s">
        <v>987</v>
      </c>
      <c r="Q227" s="108"/>
      <c r="R227" s="108"/>
      <c r="S227" s="108"/>
      <c r="T227" s="108"/>
      <c r="U227" s="109"/>
      <c r="V227" t="str">
        <f ca="1"/>
        <v xml:space="preserve"> </v>
      </c>
      <c r="AA227" s="41"/>
      <c r="AB227" s="41"/>
    </row>
    <row r="228" spans="2:28" x14ac:dyDescent="0.45">
      <c r="B228" s="73" cm="1">
        <f t="array" aca="1" ref="B228" ca="1">FileSize(Folder&amp;Tests[[#This Row],[FileName]])</f>
        <v>37</v>
      </c>
      <c r="C228" s="72">
        <v>214</v>
      </c>
      <c r="D228" s="32" t="s">
        <v>346</v>
      </c>
      <c r="E228" s="31" t="s">
        <v>211</v>
      </c>
      <c r="F228" s="31"/>
      <c r="G228" s="31"/>
      <c r="H228" s="31"/>
      <c r="I228" s="31"/>
      <c r="J228" s="31"/>
      <c r="K228" s="31"/>
      <c r="L228" s="31"/>
      <c r="M228" s="31"/>
      <c r="N228" s="31"/>
      <c r="O228" s="31"/>
      <c r="P228" s="31"/>
      <c r="Q228" s="42" t="s">
        <v>987</v>
      </c>
      <c r="R228" s="31"/>
      <c r="S228" s="31"/>
      <c r="T228" s="31"/>
      <c r="U228" s="38"/>
      <c r="V228" t="str">
        <f ca="1"/>
        <v xml:space="preserve"> </v>
      </c>
      <c r="AA228" s="41"/>
      <c r="AB228" s="41"/>
    </row>
    <row r="229" spans="2:28" x14ac:dyDescent="0.45">
      <c r="B229" s="73" cm="1">
        <f t="array" aca="1" ref="B229" ca="1">FileSize(Folder&amp;Tests[[#This Row],[FileName]])</f>
        <v>37</v>
      </c>
      <c r="C229" s="72">
        <v>215</v>
      </c>
      <c r="D229" s="32" t="s">
        <v>346</v>
      </c>
      <c r="E229" s="31" t="s">
        <v>211</v>
      </c>
      <c r="F229" s="31"/>
      <c r="G229" s="31"/>
      <c r="H229" s="31"/>
      <c r="I229" s="31"/>
      <c r="J229" s="31"/>
      <c r="K229" s="31"/>
      <c r="L229" s="31"/>
      <c r="M229" s="31"/>
      <c r="N229" s="31"/>
      <c r="O229" s="31"/>
      <c r="P229" s="31"/>
      <c r="Q229" s="31"/>
      <c r="R229" s="42" t="s">
        <v>987</v>
      </c>
      <c r="S229" s="31"/>
      <c r="T229" s="31"/>
      <c r="U229" s="38"/>
      <c r="V229" t="str">
        <f ca="1"/>
        <v xml:space="preserve"> </v>
      </c>
      <c r="AA229" s="41"/>
      <c r="AB229" s="41"/>
    </row>
    <row r="230" spans="2:28" x14ac:dyDescent="0.45">
      <c r="B230" s="73"/>
      <c r="C230" s="106">
        <v>216</v>
      </c>
      <c r="D230" s="110" t="s">
        <v>988</v>
      </c>
      <c r="E230" s="108" t="s">
        <v>211</v>
      </c>
      <c r="F230" s="108"/>
      <c r="G230" s="108"/>
      <c r="H230" s="108"/>
      <c r="I230" s="108"/>
      <c r="J230" s="108"/>
      <c r="K230" s="108"/>
      <c r="L230" s="108"/>
      <c r="M230" s="108"/>
      <c r="N230" s="108"/>
      <c r="O230" s="108"/>
      <c r="P230" s="108" t="s">
        <v>985</v>
      </c>
      <c r="Q230" s="110" t="s">
        <v>986</v>
      </c>
      <c r="R230" s="108"/>
      <c r="S230" s="108"/>
      <c r="T230" s="108"/>
      <c r="U230" s="109"/>
      <c r="V230" t="str">
        <f ca="1"/>
        <v xml:space="preserve"> </v>
      </c>
      <c r="AA230" s="41"/>
      <c r="AB230" s="41"/>
    </row>
    <row r="231" spans="2:28" x14ac:dyDescent="0.45">
      <c r="B231" s="73" cm="1">
        <f t="array" aca="1" ref="B231" ca="1">FileSize(Folder&amp;Tests[[#This Row],[FileName]])</f>
        <v>37</v>
      </c>
      <c r="C231" s="106">
        <v>217</v>
      </c>
      <c r="D231" s="32" t="s">
        <v>346</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45">
      <c r="B232" s="73" cm="1">
        <f t="array" aca="1" ref="B232" ca="1">FileSize(Folder&amp;Tests[[#This Row],[FileName]])</f>
        <v>37</v>
      </c>
      <c r="C232" s="106">
        <v>218</v>
      </c>
      <c r="D232" s="32" t="s">
        <v>346</v>
      </c>
      <c r="E232" s="108" t="b">
        <v>1</v>
      </c>
      <c r="F232" s="110" t="s">
        <v>91</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45">
      <c r="B233" s="73" cm="1">
        <f t="array" aca="1" ref="B233" ca="1">FileSize(Folder&amp;Tests[[#This Row],[FileName]])</f>
        <v>37</v>
      </c>
      <c r="C233" s="106">
        <v>219</v>
      </c>
      <c r="D233" s="32" t="s">
        <v>346</v>
      </c>
      <c r="E233" s="108" t="b">
        <v>1</v>
      </c>
      <c r="F233" s="108"/>
      <c r="G233" s="108"/>
      <c r="H233" s="108" t="s">
        <v>990</v>
      </c>
      <c r="I233" s="108"/>
      <c r="J233" s="108"/>
      <c r="K233" s="108"/>
      <c r="L233" s="108"/>
      <c r="M233" s="108"/>
      <c r="N233" s="108"/>
      <c r="O233" s="108"/>
      <c r="P233" s="108"/>
      <c r="Q233" s="108"/>
      <c r="R233" s="108"/>
      <c r="S233" s="108"/>
      <c r="T233" s="108"/>
      <c r="U233" s="109"/>
      <c r="V233" t="str">
        <f ca="1"/>
        <v xml:space="preserve"> </v>
      </c>
      <c r="AA233" s="41"/>
      <c r="AB233" s="41"/>
    </row>
    <row r="234" spans="2:28" x14ac:dyDescent="0.45">
      <c r="B234" s="73"/>
      <c r="C234" s="106">
        <v>220</v>
      </c>
      <c r="D234" s="107" t="s">
        <v>991</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45">
      <c r="B235" s="73" cm="1">
        <f t="array" aca="1" ref="B235" ca="1">FileSize(Folder&amp;Tests[[#This Row],[FileName]])</f>
        <v>37</v>
      </c>
      <c r="C235" s="106">
        <v>221</v>
      </c>
      <c r="D235" s="32" t="s">
        <v>346</v>
      </c>
      <c r="E235" s="108"/>
      <c r="F235" s="108"/>
      <c r="G235" s="108"/>
      <c r="H235" s="108"/>
      <c r="I235" s="108"/>
      <c r="J235" s="108"/>
      <c r="K235" s="108"/>
      <c r="L235" s="108"/>
      <c r="M235" s="108"/>
      <c r="N235" s="108"/>
      <c r="O235" s="108"/>
      <c r="P235" s="108"/>
      <c r="Q235" s="108"/>
      <c r="R235" s="108"/>
      <c r="S235" s="108" t="s">
        <v>992</v>
      </c>
      <c r="T235" s="108"/>
      <c r="U235" s="109"/>
      <c r="V235" t="str">
        <f ca="1"/>
        <v xml:space="preserve"> </v>
      </c>
      <c r="AA235" s="41"/>
      <c r="AB235" s="41"/>
    </row>
    <row r="236" spans="2:28" x14ac:dyDescent="0.45">
      <c r="B236" s="73" cm="1">
        <f t="array" aca="1" ref="B236" ca="1">FileSize(Folder&amp;Tests[[#This Row],[FileName]])</f>
        <v>31</v>
      </c>
      <c r="C236" s="106">
        <v>222</v>
      </c>
      <c r="D236" s="107" t="s">
        <v>993</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45">
      <c r="B237" s="73" cm="1">
        <f t="array" aca="1" ref="B237" ca="1">FileSize(Folder&amp;Tests[[#This Row],[FileName]])</f>
        <v>31</v>
      </c>
      <c r="C237" s="106">
        <v>223</v>
      </c>
      <c r="D237" s="107" t="s">
        <v>993</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45">
      <c r="B238" s="73" cm="1">
        <f t="array" aca="1" ref="B238" ca="1">FileSize(Folder&amp;Tests[[#This Row],[FileName]])</f>
        <v>37</v>
      </c>
      <c r="C238" s="106">
        <v>224</v>
      </c>
      <c r="D238" s="32" t="s">
        <v>346</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45">
      <c r="B239" s="73"/>
      <c r="C239" s="106">
        <v>225</v>
      </c>
      <c r="D239" s="110" t="s">
        <v>994</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45">
      <c r="B240" s="73" cm="1">
        <f t="array" aca="1" ref="B240" ca="1">FileSize(Folder&amp;Tests[[#This Row],[FileName]])</f>
        <v>37</v>
      </c>
      <c r="C240" s="106">
        <v>226</v>
      </c>
      <c r="D240" s="32" t="s">
        <v>346</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45">
      <c r="B241" s="73" cm="1">
        <f t="array" aca="1" ref="B241" ca="1">FileSize(Folder&amp;Tests[[#This Row],[FileName]])</f>
        <v>37</v>
      </c>
      <c r="C241" s="106">
        <v>227</v>
      </c>
      <c r="D241" s="32" t="s">
        <v>346</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45">
      <c r="B242" s="111"/>
      <c r="C242" s="106">
        <v>228</v>
      </c>
      <c r="D242" s="107" t="s">
        <v>997</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45">
      <c r="B243" s="111"/>
      <c r="C243" s="106">
        <v>229</v>
      </c>
      <c r="D243" s="32" t="s">
        <v>346</v>
      </c>
      <c r="E243" s="108" t="b">
        <v>1</v>
      </c>
      <c r="F243" s="108"/>
      <c r="G243" s="108"/>
      <c r="H243" s="108"/>
      <c r="I243" s="108"/>
      <c r="J243" s="108"/>
      <c r="K243" s="108"/>
      <c r="L243" s="108"/>
      <c r="M243" s="108"/>
      <c r="N243" s="108"/>
      <c r="O243" s="108"/>
      <c r="P243" s="108" t="s">
        <v>998</v>
      </c>
      <c r="Q243" s="108"/>
      <c r="R243" s="108"/>
      <c r="S243" s="108"/>
      <c r="T243" s="108"/>
      <c r="U243" s="109"/>
      <c r="V243" t="str">
        <f ca="1"/>
        <v xml:space="preserve"> </v>
      </c>
      <c r="AA243" s="41"/>
      <c r="AB243" s="41"/>
    </row>
    <row r="244" spans="2:28" x14ac:dyDescent="0.45">
      <c r="B244" s="111"/>
      <c r="C244" s="106">
        <v>230</v>
      </c>
      <c r="D244" s="32" t="s">
        <v>346</v>
      </c>
      <c r="E244" s="108" t="b">
        <v>1</v>
      </c>
      <c r="F244" s="108"/>
      <c r="G244" s="108"/>
      <c r="H244" s="108"/>
      <c r="I244" s="108"/>
      <c r="J244" s="108"/>
      <c r="K244" s="108"/>
      <c r="L244" s="108"/>
      <c r="M244" s="108"/>
      <c r="N244" s="108"/>
      <c r="O244" s="108"/>
      <c r="P244" s="115" t="s">
        <v>999</v>
      </c>
      <c r="Q244" s="108"/>
      <c r="R244" s="108"/>
      <c r="S244" s="108"/>
      <c r="T244" s="108"/>
      <c r="U244" s="109"/>
      <c r="V244" t="str">
        <f ca="1"/>
        <v xml:space="preserve"> </v>
      </c>
      <c r="AA244" s="41"/>
      <c r="AB244" s="41"/>
    </row>
    <row r="245" spans="2:28" x14ac:dyDescent="0.45">
      <c r="B245" s="111"/>
      <c r="C245" s="106">
        <v>231</v>
      </c>
      <c r="D245" s="32" t="s">
        <v>346</v>
      </c>
      <c r="E245" s="108" t="b">
        <v>1</v>
      </c>
      <c r="F245" s="108"/>
      <c r="G245" s="108"/>
      <c r="H245" s="108"/>
      <c r="I245" s="108"/>
      <c r="J245" s="108"/>
      <c r="K245" s="108"/>
      <c r="L245" s="108"/>
      <c r="M245" s="108"/>
      <c r="N245" s="108"/>
      <c r="O245" s="108"/>
      <c r="P245" s="110" t="s">
        <v>352</v>
      </c>
      <c r="Q245" s="108"/>
      <c r="R245" s="108"/>
      <c r="S245" s="108"/>
      <c r="T245" s="108"/>
      <c r="U245" s="109"/>
      <c r="V245" t="str">
        <f ca="1"/>
        <v xml:space="preserve"> </v>
      </c>
      <c r="AA245" s="41"/>
      <c r="AB245" s="41"/>
    </row>
    <row r="246" spans="2:28" x14ac:dyDescent="0.45">
      <c r="B246" s="111"/>
      <c r="C246" s="106">
        <v>232</v>
      </c>
      <c r="D246" s="32" t="s">
        <v>363</v>
      </c>
      <c r="E246" s="33" t="s">
        <v>1000</v>
      </c>
      <c r="F246" s="33"/>
      <c r="G246" s="33"/>
      <c r="H246" s="33" t="s">
        <v>279</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45">
      <c r="B247" s="111"/>
      <c r="C247" s="106">
        <v>233</v>
      </c>
      <c r="D247" s="107" t="s">
        <v>1002</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45">
      <c r="B248" s="111"/>
      <c r="C248" s="106">
        <v>234</v>
      </c>
      <c r="D248" s="107" t="s">
        <v>1002</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45">
      <c r="B249" s="111"/>
      <c r="C249" s="106">
        <v>235</v>
      </c>
      <c r="D249" s="107" t="s">
        <v>1002</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45">
      <c r="B250" s="111"/>
      <c r="C250" s="106">
        <v>236</v>
      </c>
      <c r="D250" s="107" t="s">
        <v>1030</v>
      </c>
      <c r="E250" s="108" t="b">
        <v>1</v>
      </c>
      <c r="F250" s="108"/>
      <c r="G250" s="108"/>
      <c r="H250" s="108" t="s">
        <v>279</v>
      </c>
      <c r="I250" s="108"/>
      <c r="J250" s="108"/>
      <c r="K250" s="108"/>
      <c r="L250" s="108"/>
      <c r="M250" s="108"/>
      <c r="N250" s="108"/>
      <c r="O250" s="108"/>
      <c r="P250" s="108"/>
      <c r="Q250" s="108"/>
      <c r="R250" s="108"/>
      <c r="S250" s="108"/>
      <c r="T250" s="108"/>
      <c r="U250" s="109"/>
      <c r="V250" t="str">
        <f ca="1"/>
        <v xml:space="preserve"> </v>
      </c>
      <c r="AA250" s="41"/>
      <c r="AB250" s="41"/>
    </row>
    <row r="251" spans="2:28" x14ac:dyDescent="0.45">
      <c r="B251" s="125"/>
      <c r="C251" s="106">
        <v>237</v>
      </c>
      <c r="D251" s="32" t="s">
        <v>1031</v>
      </c>
      <c r="E251" s="108" t="b">
        <v>1</v>
      </c>
      <c r="F251" s="31"/>
      <c r="G251" s="31"/>
      <c r="H251" s="108" t="s">
        <v>279</v>
      </c>
      <c r="I251" s="31"/>
      <c r="J251" s="31"/>
      <c r="K251" s="31"/>
      <c r="L251" s="31"/>
      <c r="M251" s="31"/>
      <c r="N251" s="31"/>
      <c r="O251" s="31"/>
      <c r="P251" s="31"/>
      <c r="Q251" s="31"/>
      <c r="R251" s="31"/>
      <c r="S251" s="31"/>
      <c r="T251" s="31"/>
      <c r="U251" s="38"/>
      <c r="V251" t="str">
        <f ca="1"/>
        <v xml:space="preserve"> </v>
      </c>
      <c r="AA251" s="41"/>
      <c r="AB251" s="41"/>
    </row>
    <row r="252" spans="2:28" x14ac:dyDescent="0.45">
      <c r="B252" s="125"/>
      <c r="C252" s="106">
        <v>238</v>
      </c>
      <c r="D252" s="32" t="s">
        <v>1032</v>
      </c>
      <c r="E252" s="108" t="b">
        <v>1</v>
      </c>
      <c r="F252" s="31"/>
      <c r="G252" s="31"/>
      <c r="H252" s="108" t="s">
        <v>279</v>
      </c>
      <c r="I252" s="31"/>
      <c r="J252" s="31"/>
      <c r="K252" s="31"/>
      <c r="L252" s="31"/>
      <c r="M252" s="31"/>
      <c r="N252" s="31"/>
      <c r="O252" s="31"/>
      <c r="P252" s="31"/>
      <c r="Q252" s="31"/>
      <c r="R252" s="31"/>
      <c r="S252" s="31"/>
      <c r="T252" s="31"/>
      <c r="U252" s="38"/>
      <c r="V252" t="str">
        <f ca="1"/>
        <v xml:space="preserve"> </v>
      </c>
      <c r="AA252" s="41"/>
      <c r="AB252" s="41"/>
    </row>
    <row r="253" spans="2:28" x14ac:dyDescent="0.45">
      <c r="B253" s="125"/>
      <c r="C253" s="106">
        <v>239</v>
      </c>
      <c r="D253" s="32" t="s">
        <v>1033</v>
      </c>
      <c r="E253" s="108" t="b">
        <v>1</v>
      </c>
      <c r="F253" s="31"/>
      <c r="G253" s="31"/>
      <c r="H253" s="108" t="s">
        <v>279</v>
      </c>
      <c r="I253" s="31"/>
      <c r="J253" s="31"/>
      <c r="K253" s="31"/>
      <c r="L253" s="31"/>
      <c r="M253" s="31"/>
      <c r="N253" s="31"/>
      <c r="O253" s="31"/>
      <c r="P253" s="31"/>
      <c r="Q253" s="31"/>
      <c r="R253" s="31"/>
      <c r="S253" s="31"/>
      <c r="T253" s="31"/>
      <c r="U253" s="38"/>
      <c r="V253" t="str">
        <f ca="1"/>
        <v xml:space="preserve"> </v>
      </c>
      <c r="AA253" s="41"/>
      <c r="AB253" s="41"/>
    </row>
    <row r="254" spans="2:28" x14ac:dyDescent="0.45">
      <c r="B254" s="125"/>
      <c r="C254" s="106">
        <v>240</v>
      </c>
      <c r="D254" s="32" t="s">
        <v>1034</v>
      </c>
      <c r="E254" s="108" t="b">
        <v>1</v>
      </c>
      <c r="F254" s="31"/>
      <c r="G254" s="31"/>
      <c r="H254" s="108" t="s">
        <v>279</v>
      </c>
      <c r="I254" s="31"/>
      <c r="J254" s="31"/>
      <c r="K254" s="31"/>
      <c r="L254" s="31"/>
      <c r="M254" s="31"/>
      <c r="N254" s="31"/>
      <c r="O254" s="31"/>
      <c r="P254" s="31"/>
      <c r="Q254" s="31"/>
      <c r="R254" s="31"/>
      <c r="S254" s="31"/>
      <c r="T254" s="31"/>
      <c r="U254" s="38"/>
      <c r="V254" t="str">
        <f ca="1"/>
        <v xml:space="preserve"> </v>
      </c>
      <c r="AA254" s="41"/>
      <c r="AB254" s="41"/>
    </row>
    <row r="255" spans="2:28" x14ac:dyDescent="0.45">
      <c r="B255" s="125"/>
      <c r="C255" s="106">
        <v>241</v>
      </c>
      <c r="D255" s="32" t="s">
        <v>1035</v>
      </c>
      <c r="E255" s="108" t="b">
        <v>1</v>
      </c>
      <c r="F255" s="31"/>
      <c r="G255" s="31"/>
      <c r="H255" s="108" t="s">
        <v>279</v>
      </c>
      <c r="I255" s="31"/>
      <c r="J255" s="31"/>
      <c r="K255" s="31"/>
      <c r="L255" s="31"/>
      <c r="M255" s="31"/>
      <c r="N255" s="31"/>
      <c r="O255" s="31"/>
      <c r="P255" s="31"/>
      <c r="Q255" s="31"/>
      <c r="R255" s="31"/>
      <c r="S255" s="31"/>
      <c r="T255" s="31"/>
      <c r="U255" s="38"/>
      <c r="V255" t="str">
        <f ca="1"/>
        <v xml:space="preserve"> </v>
      </c>
      <c r="AA255" s="41"/>
      <c r="AB255" s="41"/>
    </row>
    <row r="256" spans="2:28" x14ac:dyDescent="0.45">
      <c r="B256" s="125"/>
      <c r="C256" s="106">
        <v>242</v>
      </c>
      <c r="D256" s="32" t="s">
        <v>1036</v>
      </c>
      <c r="E256" s="108" t="b">
        <v>1</v>
      </c>
      <c r="F256" s="31"/>
      <c r="G256" s="31"/>
      <c r="H256" s="108" t="s">
        <v>279</v>
      </c>
      <c r="I256" s="31"/>
      <c r="J256" s="31"/>
      <c r="K256" s="31"/>
      <c r="L256" s="31"/>
      <c r="M256" s="31"/>
      <c r="N256" s="31"/>
      <c r="O256" s="31"/>
      <c r="P256" s="31"/>
      <c r="Q256" s="31"/>
      <c r="R256" s="31"/>
      <c r="S256" s="31"/>
      <c r="T256" s="31"/>
      <c r="U256" s="38"/>
      <c r="V256" t="str">
        <f ca="1"/>
        <v xml:space="preserve"> </v>
      </c>
      <c r="AA256" s="41"/>
      <c r="AB256" s="41"/>
    </row>
    <row r="257" spans="2:28" x14ac:dyDescent="0.45">
      <c r="B257" s="125"/>
      <c r="C257" s="106">
        <v>243</v>
      </c>
      <c r="D257" s="32" t="s">
        <v>1037</v>
      </c>
      <c r="E257" s="108" t="b">
        <v>1</v>
      </c>
      <c r="F257" s="31"/>
      <c r="G257" s="31"/>
      <c r="H257" s="108" t="s">
        <v>279</v>
      </c>
      <c r="I257" s="31"/>
      <c r="J257" s="31"/>
      <c r="K257" s="31"/>
      <c r="L257" s="31"/>
      <c r="M257" s="31"/>
      <c r="N257" s="31"/>
      <c r="O257" s="31"/>
      <c r="P257" s="31"/>
      <c r="Q257" s="31"/>
      <c r="R257" s="31"/>
      <c r="S257" s="31"/>
      <c r="T257" s="31"/>
      <c r="U257" s="38"/>
      <c r="V257" t="str">
        <f ca="1"/>
        <v xml:space="preserve"> </v>
      </c>
      <c r="AA257" s="41"/>
      <c r="AB257" s="41"/>
    </row>
    <row r="258" spans="2:28" x14ac:dyDescent="0.45">
      <c r="B258" s="125"/>
      <c r="C258" s="106">
        <v>244</v>
      </c>
      <c r="D258" s="32" t="s">
        <v>1038</v>
      </c>
      <c r="E258" s="108" t="b">
        <v>1</v>
      </c>
      <c r="F258" s="31"/>
      <c r="G258" s="31"/>
      <c r="H258" s="108" t="s">
        <v>279</v>
      </c>
      <c r="I258" s="31"/>
      <c r="J258" s="31"/>
      <c r="K258" s="31"/>
      <c r="L258" s="31"/>
      <c r="M258" s="31"/>
      <c r="N258" s="31"/>
      <c r="O258" s="31"/>
      <c r="P258" s="31"/>
      <c r="Q258" s="31"/>
      <c r="R258" s="31"/>
      <c r="S258" s="31"/>
      <c r="T258" s="31"/>
      <c r="U258" s="38"/>
      <c r="V258" t="str">
        <f ca="1"/>
        <v xml:space="preserve"> </v>
      </c>
      <c r="AA258" s="41"/>
      <c r="AB258" s="41"/>
    </row>
    <row r="259" spans="2:28" x14ac:dyDescent="0.45">
      <c r="B259" s="125"/>
      <c r="C259" s="106">
        <v>245</v>
      </c>
      <c r="D259" s="32" t="s">
        <v>1039</v>
      </c>
      <c r="E259" s="108" t="b">
        <v>1</v>
      </c>
      <c r="F259" s="31"/>
      <c r="G259" s="31"/>
      <c r="H259" s="108" t="s">
        <v>279</v>
      </c>
      <c r="I259" s="31"/>
      <c r="J259" s="31"/>
      <c r="K259" s="31"/>
      <c r="L259" s="31"/>
      <c r="M259" s="31"/>
      <c r="N259" s="31"/>
      <c r="O259" s="31"/>
      <c r="P259" s="31"/>
      <c r="Q259" s="31"/>
      <c r="R259" s="31"/>
      <c r="S259" s="31"/>
      <c r="T259" s="31"/>
      <c r="U259" s="38"/>
      <c r="V259" t="str">
        <f ca="1"/>
        <v xml:space="preserve"> </v>
      </c>
      <c r="AA259" s="41"/>
      <c r="AB259" s="41"/>
    </row>
    <row r="260" spans="2:28" x14ac:dyDescent="0.45">
      <c r="B260" s="125"/>
      <c r="C260" s="106">
        <v>246</v>
      </c>
      <c r="D260" s="32" t="s">
        <v>1040</v>
      </c>
      <c r="E260" s="108" t="b">
        <v>1</v>
      </c>
      <c r="F260" s="31"/>
      <c r="G260" s="31"/>
      <c r="H260" s="108" t="s">
        <v>279</v>
      </c>
      <c r="I260" s="31"/>
      <c r="J260" s="31"/>
      <c r="K260" s="31"/>
      <c r="L260" s="31"/>
      <c r="M260" s="31"/>
      <c r="N260" s="31"/>
      <c r="O260" s="31"/>
      <c r="P260" s="31"/>
      <c r="Q260" s="31"/>
      <c r="R260" s="31"/>
      <c r="S260" s="31"/>
      <c r="T260" s="31"/>
      <c r="U260" s="38"/>
      <c r="V260" t="str">
        <f ca="1"/>
        <v xml:space="preserve"> </v>
      </c>
      <c r="AA260" s="41"/>
      <c r="AB260" s="41"/>
    </row>
    <row r="261" spans="2:28" x14ac:dyDescent="0.45">
      <c r="B261" s="125"/>
      <c r="C261" s="106">
        <v>247</v>
      </c>
      <c r="D261" s="32" t="s">
        <v>1041</v>
      </c>
      <c r="E261" s="108" t="b">
        <v>1</v>
      </c>
      <c r="F261" s="31"/>
      <c r="G261" s="31"/>
      <c r="H261" s="108" t="s">
        <v>279</v>
      </c>
      <c r="I261" s="31"/>
      <c r="J261" s="31"/>
      <c r="K261" s="31"/>
      <c r="L261" s="31"/>
      <c r="M261" s="31"/>
      <c r="N261" s="31"/>
      <c r="O261" s="31"/>
      <c r="P261" s="31"/>
      <c r="Q261" s="31"/>
      <c r="R261" s="31"/>
      <c r="S261" s="31"/>
      <c r="T261" s="31"/>
      <c r="U261" s="38"/>
      <c r="V261" t="str">
        <f ca="1"/>
        <v xml:space="preserve"> </v>
      </c>
      <c r="AA261" s="41"/>
      <c r="AB261" s="41"/>
    </row>
    <row r="262" spans="2:28" x14ac:dyDescent="0.45">
      <c r="B262" s="111"/>
      <c r="C262" s="106">
        <v>248</v>
      </c>
      <c r="D262" s="32" t="s">
        <v>1042</v>
      </c>
      <c r="E262" s="108" t="b">
        <v>1</v>
      </c>
      <c r="F262" s="108"/>
      <c r="G262" s="108"/>
      <c r="H262" s="108"/>
      <c r="I262" s="108"/>
      <c r="J262" s="108"/>
      <c r="K262" s="108"/>
      <c r="L262" s="108"/>
      <c r="M262" s="108"/>
      <c r="N262" s="108"/>
      <c r="O262" s="108"/>
      <c r="P262" s="108"/>
      <c r="Q262" s="108"/>
      <c r="R262" s="108"/>
      <c r="S262" s="108"/>
      <c r="T262" s="108" t="s">
        <v>93</v>
      </c>
      <c r="U262" s="109"/>
      <c r="V262" t="str">
        <f ca="1"/>
        <v xml:space="preserve"> </v>
      </c>
      <c r="AA262" s="41"/>
      <c r="AB262" s="41"/>
    </row>
    <row r="263" spans="2:28" x14ac:dyDescent="0.45">
      <c r="B263" s="125"/>
      <c r="C263" s="106">
        <v>249</v>
      </c>
      <c r="D263" s="42" t="s">
        <v>1059</v>
      </c>
      <c r="E263" s="31" t="b">
        <v>0</v>
      </c>
      <c r="F263" s="31"/>
      <c r="G263" s="31"/>
      <c r="H263" s="31"/>
      <c r="I263" s="31"/>
      <c r="J263" s="31"/>
      <c r="K263" s="31"/>
      <c r="L263" s="31"/>
      <c r="M263" s="31">
        <v>2</v>
      </c>
      <c r="N263" s="31">
        <v>10</v>
      </c>
      <c r="O263" s="31"/>
      <c r="P263" s="31"/>
      <c r="Q263" s="31"/>
      <c r="R263" s="31"/>
      <c r="S263" s="31" t="s">
        <v>579</v>
      </c>
      <c r="T263" s="31"/>
      <c r="U263" s="38"/>
      <c r="V263" t="str">
        <f ca="1"/>
        <v xml:space="preserve"> </v>
      </c>
      <c r="AA263" s="41"/>
      <c r="AB263" s="41"/>
    </row>
    <row r="264" spans="2:28" x14ac:dyDescent="0.45">
      <c r="B264" s="127"/>
      <c r="C264" s="106">
        <v>250</v>
      </c>
      <c r="D264" s="42" t="s">
        <v>1060</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45">
      <c r="B265" s="127"/>
      <c r="C265" s="106">
        <v>251</v>
      </c>
      <c r="D265" s="42" t="s">
        <v>1061</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45">
      <c r="B266" s="127"/>
      <c r="C266" s="106">
        <v>252</v>
      </c>
      <c r="D266" s="42" t="s">
        <v>1062</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45">
      <c r="B267" s="128"/>
      <c r="C267" s="106">
        <v>253</v>
      </c>
      <c r="D267" s="110" t="s">
        <v>1068</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row r="268" spans="2:28" x14ac:dyDescent="0.45">
      <c r="B268" s="111"/>
      <c r="C268" s="106">
        <v>254</v>
      </c>
      <c r="D268" s="107" t="s">
        <v>1099</v>
      </c>
      <c r="E268" s="108" t="b">
        <v>1</v>
      </c>
      <c r="F268" s="108"/>
      <c r="G268" s="108"/>
      <c r="H268" s="108"/>
      <c r="I268" s="108"/>
      <c r="J268" s="108" t="b">
        <v>0</v>
      </c>
      <c r="K268" s="108"/>
      <c r="L268" s="108"/>
      <c r="M268" s="108"/>
      <c r="N268" s="108"/>
      <c r="O268" s="108"/>
      <c r="P268" s="108"/>
      <c r="Q268" s="108"/>
      <c r="R268" s="108"/>
      <c r="S268" s="108"/>
      <c r="T268" s="108"/>
      <c r="U268" s="109"/>
      <c r="V268" t="str">
        <f ca="1"/>
        <v xml:space="preserve"> </v>
      </c>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328125"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328125" defaultRowHeight="14.25" x14ac:dyDescent="0.45"/>
  <sheetData>
    <row r="1" spans="1:1" ht="28.5" x14ac:dyDescent="0.85">
      <c r="A1" s="11" t="s">
        <v>523</v>
      </c>
    </row>
    <row r="3" spans="1:1" x14ac:dyDescent="0.45">
      <c r="A3" t="s">
        <v>1101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55"/>
    </row>
    <row r="4" spans="1:14" x14ac:dyDescent="0.45">
      <c r="A4" s="14" t="s">
        <v>581</v>
      </c>
      <c r="M4" s="14" t="s">
        <v>527</v>
      </c>
    </row>
    <row r="5" spans="1:14" x14ac:dyDescent="0.45">
      <c r="M5" t="s">
        <v>498</v>
      </c>
    </row>
    <row r="6" spans="1:14" ht="42.75" x14ac:dyDescent="0.45">
      <c r="A6" s="12" t="s">
        <v>10</v>
      </c>
      <c r="B6" s="12" t="s">
        <v>11</v>
      </c>
      <c r="C6" s="12" t="s">
        <v>12</v>
      </c>
      <c r="D6" s="12" t="s">
        <v>13</v>
      </c>
      <c r="E6" s="13" t="s">
        <v>664</v>
      </c>
      <c r="F6" s="13" t="s">
        <v>368</v>
      </c>
      <c r="G6" s="13" t="s">
        <v>369</v>
      </c>
      <c r="H6" s="13" t="s">
        <v>370</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45">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371</v>
      </c>
      <c r="N7" s="55">
        <v>3</v>
      </c>
    </row>
    <row r="8" spans="1:14" x14ac:dyDescent="0.45">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372</v>
      </c>
      <c r="N8" s="55">
        <v>6</v>
      </c>
    </row>
    <row r="9" spans="1:14" x14ac:dyDescent="0.45">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373</v>
      </c>
      <c r="N9" s="55">
        <v>12</v>
      </c>
    </row>
    <row r="10" spans="1:14" x14ac:dyDescent="0.45">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374</v>
      </c>
      <c r="N10" s="55">
        <v>24</v>
      </c>
    </row>
    <row r="11" spans="1:14" x14ac:dyDescent="0.45">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375</v>
      </c>
      <c r="N11" s="55">
        <v>48</v>
      </c>
    </row>
    <row r="12" spans="1:14" x14ac:dyDescent="0.45">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376</v>
      </c>
      <c r="N12" s="55">
        <v>96</v>
      </c>
    </row>
    <row r="13" spans="1:14" x14ac:dyDescent="0.45">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377</v>
      </c>
      <c r="N13" s="55">
        <v>192</v>
      </c>
    </row>
    <row r="14" spans="1:14" x14ac:dyDescent="0.45">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378</v>
      </c>
      <c r="N14" s="55">
        <v>384</v>
      </c>
    </row>
    <row r="15" spans="1:14" x14ac:dyDescent="0.45">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379</v>
      </c>
      <c r="N15" s="55">
        <v>768</v>
      </c>
    </row>
    <row r="16" spans="1:14" x14ac:dyDescent="0.45">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380</v>
      </c>
      <c r="N16" s="55">
        <v>1536</v>
      </c>
    </row>
    <row r="17" spans="1:14" x14ac:dyDescent="0.45">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381</v>
      </c>
      <c r="N17" s="55">
        <v>3072</v>
      </c>
    </row>
    <row r="18" spans="1:14" x14ac:dyDescent="0.45">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382</v>
      </c>
      <c r="N18" s="55">
        <v>6144</v>
      </c>
    </row>
    <row r="19" spans="1:14" x14ac:dyDescent="0.45">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383</v>
      </c>
      <c r="N19" s="55">
        <v>12288</v>
      </c>
    </row>
    <row r="20" spans="1:14" x14ac:dyDescent="0.45">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384</v>
      </c>
      <c r="N20" s="55">
        <v>24576</v>
      </c>
    </row>
    <row r="21" spans="1:14" x14ac:dyDescent="0.45">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385</v>
      </c>
      <c r="N21" s="55">
        <v>49152</v>
      </c>
    </row>
    <row r="22" spans="1:14" x14ac:dyDescent="0.45">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386</v>
      </c>
      <c r="N22" s="55">
        <v>98304</v>
      </c>
    </row>
    <row r="23" spans="1:14" x14ac:dyDescent="0.45">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387</v>
      </c>
      <c r="N23" s="55">
        <v>196608</v>
      </c>
    </row>
    <row r="24" spans="1:14" x14ac:dyDescent="0.45">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388</v>
      </c>
      <c r="N24" s="55">
        <v>393216</v>
      </c>
    </row>
    <row r="25" spans="1:14" x14ac:dyDescent="0.45">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389</v>
      </c>
      <c r="N25" s="55">
        <v>786432</v>
      </c>
    </row>
    <row r="26" spans="1:14" x14ac:dyDescent="0.45">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390</v>
      </c>
      <c r="N26" s="55">
        <v>1572864</v>
      </c>
    </row>
    <row r="27" spans="1:14" x14ac:dyDescent="0.45">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391</v>
      </c>
      <c r="N27" s="55">
        <v>3145728</v>
      </c>
    </row>
    <row r="28" spans="1:14" x14ac:dyDescent="0.45">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392</v>
      </c>
      <c r="N28" s="55">
        <v>6291456</v>
      </c>
    </row>
    <row r="29" spans="1:14" x14ac:dyDescent="0.45">
      <c r="I29" s="55"/>
      <c r="J29" s="55"/>
      <c r="K29" s="55"/>
      <c r="L29" s="55"/>
    </row>
    <row r="30" spans="1:14" x14ac:dyDescent="0.45">
      <c r="N30">
        <f ca="1">N28/1000000/E28</f>
        <v>2.1312777710239361</v>
      </c>
    </row>
    <row r="31" spans="1:14" x14ac:dyDescent="0.45">
      <c r="I31" s="55"/>
      <c r="J31" s="55"/>
      <c r="K31" s="55"/>
      <c r="L31" s="55"/>
      <c r="M31" s="14" t="s">
        <v>526</v>
      </c>
      <c r="N31" s="55">
        <f ca="1">C28*D28/E28</f>
        <v>710425.92367464525</v>
      </c>
    </row>
    <row r="32" spans="1:14" x14ac:dyDescent="0.45">
      <c r="I32" s="55"/>
      <c r="J32" s="55"/>
      <c r="K32" s="55"/>
      <c r="L32" s="55"/>
      <c r="M32" t="s">
        <v>532</v>
      </c>
    </row>
    <row r="33" spans="1:14" ht="42.75" x14ac:dyDescent="0.45">
      <c r="A33" s="12" t="s">
        <v>10</v>
      </c>
      <c r="B33" s="12" t="s">
        <v>11</v>
      </c>
      <c r="C33" s="12" t="s">
        <v>12</v>
      </c>
      <c r="D33" s="12" t="s">
        <v>13</v>
      </c>
      <c r="E33" s="13" t="s">
        <v>664</v>
      </c>
      <c r="F33" s="13" t="s">
        <v>368</v>
      </c>
      <c r="G33" s="13" t="s">
        <v>369</v>
      </c>
      <c r="H33" s="13" t="s">
        <v>370</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393</v>
      </c>
      <c r="N34" s="55">
        <v>34</v>
      </c>
    </row>
    <row r="35" spans="1:14" x14ac:dyDescent="0.45">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394</v>
      </c>
      <c r="N35" s="55">
        <v>68</v>
      </c>
    </row>
    <row r="36" spans="1:14" x14ac:dyDescent="0.45">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395</v>
      </c>
      <c r="N36" s="55">
        <v>136</v>
      </c>
    </row>
    <row r="37" spans="1:14" x14ac:dyDescent="0.45">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396</v>
      </c>
      <c r="N37" s="55">
        <v>272</v>
      </c>
    </row>
    <row r="38" spans="1:14" x14ac:dyDescent="0.45">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397</v>
      </c>
      <c r="N38" s="55">
        <v>544</v>
      </c>
    </row>
    <row r="39" spans="1:14" x14ac:dyDescent="0.45">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398</v>
      </c>
      <c r="N39" s="55">
        <v>1088</v>
      </c>
    </row>
    <row r="40" spans="1:14" x14ac:dyDescent="0.45">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399</v>
      </c>
      <c r="N40" s="55">
        <v>2176</v>
      </c>
    </row>
    <row r="41" spans="1:14" x14ac:dyDescent="0.45">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400</v>
      </c>
      <c r="N41" s="55">
        <v>4352</v>
      </c>
    </row>
    <row r="42" spans="1:14" x14ac:dyDescent="0.45">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401</v>
      </c>
      <c r="N42" s="55">
        <v>8704</v>
      </c>
    </row>
    <row r="43" spans="1:14" x14ac:dyDescent="0.45">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402</v>
      </c>
      <c r="N43" s="55">
        <v>17408</v>
      </c>
    </row>
    <row r="44" spans="1:14" x14ac:dyDescent="0.45">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403</v>
      </c>
      <c r="N44" s="55">
        <v>34816</v>
      </c>
    </row>
    <row r="45" spans="1:14" x14ac:dyDescent="0.45">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404</v>
      </c>
      <c r="N45" s="55">
        <v>69632</v>
      </c>
    </row>
    <row r="46" spans="1:14" x14ac:dyDescent="0.45">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405</v>
      </c>
      <c r="N46" s="55">
        <v>139264</v>
      </c>
    </row>
    <row r="47" spans="1:14" x14ac:dyDescent="0.45">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406</v>
      </c>
      <c r="N47" s="55">
        <v>278528</v>
      </c>
    </row>
    <row r="48" spans="1:14" x14ac:dyDescent="0.45">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407</v>
      </c>
      <c r="N48" s="55">
        <v>557056</v>
      </c>
    </row>
    <row r="49" spans="1:14" x14ac:dyDescent="0.45">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408</v>
      </c>
      <c r="N49" s="55">
        <v>1114112</v>
      </c>
    </row>
    <row r="50" spans="1:14" x14ac:dyDescent="0.45">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409</v>
      </c>
      <c r="N50" s="55">
        <v>2228224</v>
      </c>
    </row>
    <row r="51" spans="1:14" x14ac:dyDescent="0.45">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410</v>
      </c>
      <c r="N51" s="55">
        <v>4456448</v>
      </c>
    </row>
    <row r="52" spans="1:14" x14ac:dyDescent="0.45">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411</v>
      </c>
      <c r="N52" s="55">
        <v>8912896</v>
      </c>
    </row>
    <row r="53" spans="1:14" x14ac:dyDescent="0.45">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412</v>
      </c>
      <c r="N53" s="55">
        <v>17825792</v>
      </c>
    </row>
    <row r="54" spans="1:14" x14ac:dyDescent="0.45">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413</v>
      </c>
      <c r="N54" s="55">
        <v>35651584</v>
      </c>
    </row>
    <row r="55" spans="1:14" x14ac:dyDescent="0.45">
      <c r="C55" s="55"/>
      <c r="I55" s="55"/>
      <c r="J55" s="55"/>
      <c r="K55" s="55"/>
      <c r="L55" s="55"/>
    </row>
    <row r="56" spans="1:14" x14ac:dyDescent="0.45">
      <c r="I56" s="55"/>
      <c r="J56" s="55"/>
      <c r="K56" s="55"/>
      <c r="L56" s="55"/>
      <c r="N56">
        <f ca="1">N54/1000000/E54</f>
        <v>10.283406454762908</v>
      </c>
    </row>
    <row r="57" spans="1:14" x14ac:dyDescent="0.45">
      <c r="I57" s="55"/>
      <c r="J57" s="55"/>
      <c r="K57" s="55"/>
      <c r="L57" s="55"/>
      <c r="N57" s="55">
        <f ca="1">C54*D54/E54</f>
        <v>302453.13102243847</v>
      </c>
    </row>
    <row r="58" spans="1:14" x14ac:dyDescent="0.45">
      <c r="I58" s="55"/>
      <c r="J58" s="55"/>
      <c r="K58" s="55"/>
      <c r="L58" s="55"/>
      <c r="M58" s="14" t="s">
        <v>525</v>
      </c>
    </row>
    <row r="59" spans="1:14" x14ac:dyDescent="0.45">
      <c r="I59" s="55"/>
      <c r="J59" s="55"/>
      <c r="K59" s="55"/>
      <c r="L59" s="55"/>
      <c r="M59" t="s">
        <v>533</v>
      </c>
    </row>
    <row r="60" spans="1:14" ht="42.75" x14ac:dyDescent="0.45">
      <c r="A60" s="12" t="s">
        <v>10</v>
      </c>
      <c r="B60" s="12" t="s">
        <v>11</v>
      </c>
      <c r="C60" s="12" t="s">
        <v>12</v>
      </c>
      <c r="D60" s="12" t="s">
        <v>13</v>
      </c>
      <c r="E60" s="13" t="s">
        <v>664</v>
      </c>
      <c r="F60" s="13" t="s">
        <v>368</v>
      </c>
      <c r="G60" s="13" t="s">
        <v>369</v>
      </c>
      <c r="H60" s="13" t="s">
        <v>370</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414</v>
      </c>
      <c r="N61" s="55">
        <v>26</v>
      </c>
    </row>
    <row r="62" spans="1:14" x14ac:dyDescent="0.45">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415</v>
      </c>
      <c r="N62" s="55">
        <v>52</v>
      </c>
    </row>
    <row r="63" spans="1:14" x14ac:dyDescent="0.45">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416</v>
      </c>
      <c r="N63" s="55">
        <v>104</v>
      </c>
    </row>
    <row r="64" spans="1:14" x14ac:dyDescent="0.45">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417</v>
      </c>
      <c r="N64" s="55">
        <v>208</v>
      </c>
    </row>
    <row r="65" spans="1:14" x14ac:dyDescent="0.45">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418</v>
      </c>
      <c r="N65" s="55">
        <v>416</v>
      </c>
    </row>
    <row r="66" spans="1:14" x14ac:dyDescent="0.45">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419</v>
      </c>
      <c r="N66" s="55">
        <v>832</v>
      </c>
    </row>
    <row r="67" spans="1:14" x14ac:dyDescent="0.45">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420</v>
      </c>
      <c r="N67" s="55">
        <v>1664</v>
      </c>
    </row>
    <row r="68" spans="1:14" x14ac:dyDescent="0.45">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421</v>
      </c>
      <c r="N68" s="55">
        <v>3328</v>
      </c>
    </row>
    <row r="69" spans="1:14" x14ac:dyDescent="0.45">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422</v>
      </c>
      <c r="N69" s="55">
        <v>6656</v>
      </c>
    </row>
    <row r="70" spans="1:14" x14ac:dyDescent="0.45">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423</v>
      </c>
      <c r="N70" s="55">
        <v>13312</v>
      </c>
    </row>
    <row r="71" spans="1:14" x14ac:dyDescent="0.45">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424</v>
      </c>
      <c r="N71" s="55">
        <v>26624</v>
      </c>
    </row>
    <row r="72" spans="1:14" x14ac:dyDescent="0.45">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425</v>
      </c>
      <c r="N72" s="55">
        <v>53248</v>
      </c>
    </row>
    <row r="73" spans="1:14" x14ac:dyDescent="0.45">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426</v>
      </c>
      <c r="N73" s="55">
        <v>106496</v>
      </c>
    </row>
    <row r="74" spans="1:14" x14ac:dyDescent="0.45">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427</v>
      </c>
      <c r="N74" s="55">
        <v>212992</v>
      </c>
    </row>
    <row r="75" spans="1:14" x14ac:dyDescent="0.45">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428</v>
      </c>
      <c r="N75" s="55">
        <v>425984</v>
      </c>
    </row>
    <row r="76" spans="1:14" x14ac:dyDescent="0.45">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429</v>
      </c>
      <c r="N76" s="55">
        <v>851968</v>
      </c>
    </row>
    <row r="77" spans="1:14" x14ac:dyDescent="0.45">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430</v>
      </c>
      <c r="N77" s="55">
        <v>1703936</v>
      </c>
    </row>
    <row r="78" spans="1:14" x14ac:dyDescent="0.45">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431</v>
      </c>
      <c r="N78" s="55">
        <v>3407872</v>
      </c>
    </row>
    <row r="79" spans="1:14" x14ac:dyDescent="0.45">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432</v>
      </c>
      <c r="N79" s="55">
        <v>6815744</v>
      </c>
    </row>
    <row r="80" spans="1:14" x14ac:dyDescent="0.45">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433</v>
      </c>
      <c r="N80" s="55">
        <v>13631488</v>
      </c>
    </row>
    <row r="81" spans="1:14" x14ac:dyDescent="0.45">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434</v>
      </c>
      <c r="N81" s="55">
        <v>27262976</v>
      </c>
    </row>
    <row r="82" spans="1:14" x14ac:dyDescent="0.45">
      <c r="C82" s="55"/>
      <c r="I82" s="55"/>
      <c r="J82" s="55"/>
      <c r="K82" s="55"/>
      <c r="L82" s="55"/>
    </row>
    <row r="83" spans="1:14" x14ac:dyDescent="0.45">
      <c r="I83" s="55"/>
      <c r="J83" s="55"/>
      <c r="K83" s="55"/>
      <c r="L83" s="55"/>
      <c r="N83">
        <f ca="1">N81/1000000/E81</f>
        <v>5.5743955761145667</v>
      </c>
    </row>
    <row r="84" spans="1:14" x14ac:dyDescent="0.45">
      <c r="G84">
        <f ca="1">G81/E81</f>
        <v>8.3458737919913055</v>
      </c>
      <c r="I84" s="55"/>
      <c r="J84" s="55"/>
      <c r="K84" s="55"/>
      <c r="L84" s="55"/>
      <c r="N84" s="55">
        <f ca="1">C81*D81/E81</f>
        <v>214399.82985056026</v>
      </c>
    </row>
    <row r="85" spans="1:14" x14ac:dyDescent="0.45">
      <c r="G85">
        <f ca="1">E81/H81</f>
        <v>15.379717274078514</v>
      </c>
      <c r="I85" s="55"/>
      <c r="J85" s="55"/>
      <c r="K85" s="55"/>
      <c r="L85" s="55"/>
      <c r="M85" s="14" t="s">
        <v>528</v>
      </c>
    </row>
    <row r="86" spans="1:14" x14ac:dyDescent="0.45">
      <c r="I86" s="55"/>
      <c r="J86" s="55"/>
      <c r="K86" s="55"/>
      <c r="L86" s="55"/>
      <c r="M86" t="s">
        <v>534</v>
      </c>
    </row>
    <row r="87" spans="1:14" ht="42.75" x14ac:dyDescent="0.45">
      <c r="A87" s="12" t="s">
        <v>10</v>
      </c>
      <c r="B87" s="12" t="s">
        <v>11</v>
      </c>
      <c r="C87" s="12" t="s">
        <v>12</v>
      </c>
      <c r="D87" s="12" t="s">
        <v>13</v>
      </c>
      <c r="E87" s="13" t="s">
        <v>664</v>
      </c>
      <c r="F87" s="13" t="s">
        <v>368</v>
      </c>
      <c r="G87" s="13" t="s">
        <v>369</v>
      </c>
      <c r="H87" s="13" t="s">
        <v>370</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435</v>
      </c>
      <c r="N88" s="55">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436</v>
      </c>
      <c r="N89" s="55">
        <v>362</v>
      </c>
    </row>
    <row r="90" spans="1:14" x14ac:dyDescent="0.45">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437</v>
      </c>
      <c r="N90" s="55">
        <v>724</v>
      </c>
    </row>
    <row r="91" spans="1:14" x14ac:dyDescent="0.45">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438</v>
      </c>
      <c r="N91" s="55">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439</v>
      </c>
      <c r="N92" s="55">
        <v>2896</v>
      </c>
    </row>
    <row r="93" spans="1:14" x14ac:dyDescent="0.45">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440</v>
      </c>
      <c r="N93" s="55">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441</v>
      </c>
      <c r="N94" s="55">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442</v>
      </c>
      <c r="N95" s="55">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443</v>
      </c>
      <c r="N96" s="55">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444</v>
      </c>
      <c r="N97" s="55">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445</v>
      </c>
      <c r="N98" s="55">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446</v>
      </c>
      <c r="N99" s="55">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447</v>
      </c>
      <c r="N100" s="55">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448</v>
      </c>
      <c r="N101" s="55">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449</v>
      </c>
      <c r="N102" s="55">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450</v>
      </c>
      <c r="N103" s="55">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451</v>
      </c>
      <c r="N104" s="55">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452</v>
      </c>
      <c r="N105" s="55">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453</v>
      </c>
      <c r="N106" s="55">
        <v>47448064</v>
      </c>
    </row>
    <row r="107" spans="1:14" x14ac:dyDescent="0.45">
      <c r="C107" s="55"/>
      <c r="I107" s="55"/>
      <c r="J107" s="55"/>
      <c r="K107" s="55"/>
      <c r="L107" s="55"/>
      <c r="M107" s="55"/>
    </row>
    <row r="108" spans="1:14" x14ac:dyDescent="0.45">
      <c r="C108" s="55"/>
      <c r="I108" s="55"/>
      <c r="J108" s="55"/>
      <c r="K108" s="55"/>
      <c r="L108" s="55"/>
      <c r="M108" s="55"/>
      <c r="N108">
        <f ca="1">N106/1000000/E106</f>
        <v>8.64140891343812</v>
      </c>
    </row>
    <row r="109" spans="1:14" x14ac:dyDescent="0.45">
      <c r="I109" s="55"/>
      <c r="J109" s="55"/>
      <c r="K109" s="55"/>
      <c r="L109" s="55"/>
      <c r="N109" s="55">
        <f ca="1">C106*D106/E106</f>
        <v>477425.9068197856</v>
      </c>
    </row>
    <row r="110" spans="1:14" x14ac:dyDescent="0.45">
      <c r="C110" s="15"/>
      <c r="D110" s="16"/>
      <c r="I110" s="55"/>
      <c r="J110" s="55"/>
      <c r="K110" s="55"/>
      <c r="L110" s="55"/>
      <c r="M110" s="55"/>
    </row>
    <row r="111" spans="1:14" x14ac:dyDescent="0.45">
      <c r="I111" s="55"/>
      <c r="J111" s="55"/>
      <c r="K111" s="55"/>
      <c r="L111" s="55"/>
    </row>
    <row r="112" spans="1:14" x14ac:dyDescent="0.45">
      <c r="I112" s="55"/>
      <c r="J112" s="55"/>
      <c r="K112" s="55"/>
      <c r="L112" s="55"/>
      <c r="M112" s="14" t="s">
        <v>529</v>
      </c>
    </row>
    <row r="113" spans="1:14" x14ac:dyDescent="0.45">
      <c r="I113" s="55"/>
      <c r="J113" s="55"/>
      <c r="K113" s="55"/>
      <c r="L113" s="55"/>
      <c r="M113" t="s">
        <v>535</v>
      </c>
    </row>
    <row r="114" spans="1:14" ht="42.75" x14ac:dyDescent="0.45">
      <c r="A114" s="12" t="s">
        <v>10</v>
      </c>
      <c r="B114" s="12" t="s">
        <v>11</v>
      </c>
      <c r="C114" s="12" t="s">
        <v>12</v>
      </c>
      <c r="D114" s="12" t="s">
        <v>13</v>
      </c>
      <c r="E114" s="13" t="s">
        <v>664</v>
      </c>
      <c r="F114" s="13" t="s">
        <v>368</v>
      </c>
      <c r="G114" s="13" t="s">
        <v>369</v>
      </c>
      <c r="H114" s="13" t="s">
        <v>370</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454</v>
      </c>
      <c r="N115" s="55">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455</v>
      </c>
      <c r="N116" s="55">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456</v>
      </c>
      <c r="N117" s="55">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457</v>
      </c>
      <c r="N118" s="55">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458</v>
      </c>
      <c r="N119" s="55">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459</v>
      </c>
      <c r="N120" s="55">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460</v>
      </c>
      <c r="N121" s="55">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461</v>
      </c>
      <c r="N122" s="55">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462</v>
      </c>
      <c r="N123" s="55">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463</v>
      </c>
      <c r="N124" s="55">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464</v>
      </c>
      <c r="N125" s="55">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465</v>
      </c>
      <c r="N126" s="55">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466</v>
      </c>
      <c r="N127" s="55">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467</v>
      </c>
      <c r="N128" s="55">
        <v>1114120</v>
      </c>
    </row>
    <row r="129" spans="1:14" x14ac:dyDescent="0.45">
      <c r="I129" s="55"/>
      <c r="J129" s="55"/>
      <c r="K129" s="55"/>
      <c r="L129" s="55"/>
    </row>
    <row r="130" spans="1:14" x14ac:dyDescent="0.45">
      <c r="I130" s="55"/>
      <c r="J130" s="55"/>
      <c r="K130" s="55"/>
      <c r="L130" s="55"/>
    </row>
    <row r="131" spans="1:14" x14ac:dyDescent="0.45">
      <c r="I131" s="55"/>
      <c r="J131" s="55"/>
      <c r="K131" s="55"/>
      <c r="L131" s="55"/>
      <c r="N131" s="55"/>
    </row>
    <row r="132" spans="1:14" x14ac:dyDescent="0.45">
      <c r="I132" s="55"/>
      <c r="J132" s="55"/>
      <c r="K132" s="55"/>
      <c r="L132" s="55"/>
    </row>
    <row r="133" spans="1:14" x14ac:dyDescent="0.45">
      <c r="I133" s="55"/>
      <c r="J133" s="55"/>
      <c r="K133" s="55"/>
      <c r="L133" s="55"/>
    </row>
    <row r="134" spans="1:14" x14ac:dyDescent="0.45">
      <c r="I134" s="55"/>
      <c r="J134" s="55"/>
      <c r="K134" s="55"/>
      <c r="L134" s="55"/>
    </row>
    <row r="135" spans="1:14" x14ac:dyDescent="0.45">
      <c r="I135" s="55"/>
      <c r="J135" s="55"/>
      <c r="K135" s="55"/>
      <c r="L135" s="55"/>
    </row>
    <row r="136" spans="1:14" x14ac:dyDescent="0.45">
      <c r="I136" s="55"/>
      <c r="J136" s="55"/>
      <c r="K136" s="55"/>
      <c r="L136" s="55"/>
    </row>
    <row r="137" spans="1:14" x14ac:dyDescent="0.45">
      <c r="I137" s="55"/>
      <c r="J137" s="55"/>
      <c r="K137" s="55"/>
      <c r="L137" s="55"/>
    </row>
    <row r="138" spans="1:14" x14ac:dyDescent="0.45">
      <c r="I138" s="55"/>
      <c r="J138" s="55"/>
      <c r="K138" s="55"/>
      <c r="L138" s="55"/>
    </row>
    <row r="139" spans="1:14" x14ac:dyDescent="0.45">
      <c r="I139" s="55"/>
      <c r="J139" s="55"/>
      <c r="K139" s="55"/>
      <c r="L139" s="55"/>
      <c r="M139" s="14" t="s">
        <v>530</v>
      </c>
    </row>
    <row r="140" spans="1:14" x14ac:dyDescent="0.45">
      <c r="I140" s="55"/>
      <c r="J140" s="55"/>
      <c r="K140" s="55"/>
      <c r="L140" s="55"/>
      <c r="M140" t="s">
        <v>536</v>
      </c>
    </row>
    <row r="141" spans="1:14" ht="42.75" x14ac:dyDescent="0.45">
      <c r="A141" s="12" t="s">
        <v>10</v>
      </c>
      <c r="B141" s="12" t="s">
        <v>11</v>
      </c>
      <c r="C141" s="12" t="s">
        <v>12</v>
      </c>
      <c r="D141" s="12" t="s">
        <v>13</v>
      </c>
      <c r="E141" s="13" t="s">
        <v>664</v>
      </c>
      <c r="F141" s="13" t="s">
        <v>368</v>
      </c>
      <c r="G141" s="13" t="s">
        <v>369</v>
      </c>
      <c r="H141" s="13" t="s">
        <v>370</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45">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468</v>
      </c>
      <c r="N142" s="55">
        <v>17408</v>
      </c>
    </row>
    <row r="143" spans="1:14" x14ac:dyDescent="0.45">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469</v>
      </c>
      <c r="N143" s="55">
        <v>25600</v>
      </c>
    </row>
    <row r="144" spans="1:14" x14ac:dyDescent="0.45">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470</v>
      </c>
      <c r="N144" s="55">
        <v>41984</v>
      </c>
    </row>
    <row r="145" spans="1:14" x14ac:dyDescent="0.45">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471</v>
      </c>
      <c r="N145" s="55">
        <v>74752</v>
      </c>
    </row>
    <row r="146" spans="1:14" x14ac:dyDescent="0.45">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472</v>
      </c>
      <c r="N146" s="55">
        <v>140288</v>
      </c>
    </row>
    <row r="147" spans="1:14" x14ac:dyDescent="0.45">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473</v>
      </c>
      <c r="N147" s="55">
        <v>271360</v>
      </c>
    </row>
    <row r="148" spans="1:14" x14ac:dyDescent="0.45">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474</v>
      </c>
      <c r="N148" s="55">
        <v>533504</v>
      </c>
    </row>
    <row r="149" spans="1:14" x14ac:dyDescent="0.45">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475</v>
      </c>
      <c r="N149" s="55">
        <v>1057792</v>
      </c>
    </row>
    <row r="150" spans="1:14" x14ac:dyDescent="0.45">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476</v>
      </c>
      <c r="N150" s="55">
        <v>2106368</v>
      </c>
    </row>
    <row r="151" spans="1:14" x14ac:dyDescent="0.45">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477</v>
      </c>
      <c r="N151" s="55">
        <v>4203520</v>
      </c>
    </row>
    <row r="152" spans="1:14" x14ac:dyDescent="0.45">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478</v>
      </c>
      <c r="N152" s="55">
        <v>8397824</v>
      </c>
    </row>
    <row r="153" spans="1:14" x14ac:dyDescent="0.45">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479</v>
      </c>
      <c r="N153" s="55">
        <v>16786432</v>
      </c>
    </row>
    <row r="154" spans="1:14" x14ac:dyDescent="0.45">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480</v>
      </c>
      <c r="N154" s="55">
        <v>33563648</v>
      </c>
    </row>
    <row r="155" spans="1:14" x14ac:dyDescent="0.45">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481</v>
      </c>
      <c r="N155" s="55">
        <v>67118080</v>
      </c>
    </row>
    <row r="156" spans="1:14" x14ac:dyDescent="0.45">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482</v>
      </c>
      <c r="N156" s="55">
        <v>134226944</v>
      </c>
    </row>
    <row r="157" spans="1:14" x14ac:dyDescent="0.45">
      <c r="I157" s="55"/>
      <c r="J157" s="55"/>
      <c r="K157" s="55"/>
      <c r="L157" s="55"/>
    </row>
    <row r="158" spans="1:14" x14ac:dyDescent="0.45">
      <c r="I158" s="55"/>
      <c r="J158" s="55"/>
      <c r="K158" s="55"/>
      <c r="L158" s="55"/>
      <c r="N158">
        <f ca="1">N156/1000000/E156</f>
        <v>16.694226178608584</v>
      </c>
    </row>
    <row r="159" spans="1:14" x14ac:dyDescent="0.45">
      <c r="I159" s="55"/>
      <c r="J159" s="55"/>
      <c r="K159" s="55"/>
      <c r="L159" s="55"/>
      <c r="N159" s="55">
        <f ca="1">C156*D156/E156</f>
        <v>1018.8647433943032</v>
      </c>
    </row>
    <row r="160" spans="1:14" x14ac:dyDescent="0.45">
      <c r="I160" s="55"/>
      <c r="J160" s="55"/>
      <c r="K160" s="55"/>
      <c r="L160" s="55"/>
    </row>
    <row r="161" spans="1:14" x14ac:dyDescent="0.45">
      <c r="I161" s="55"/>
      <c r="J161" s="55"/>
      <c r="K161" s="55"/>
      <c r="L161" s="55"/>
    </row>
    <row r="162" spans="1:14" x14ac:dyDescent="0.45">
      <c r="I162" s="55"/>
      <c r="J162" s="55"/>
      <c r="K162" s="55"/>
      <c r="L162" s="55"/>
    </row>
    <row r="163" spans="1:14" x14ac:dyDescent="0.45">
      <c r="I163" s="55"/>
      <c r="J163" s="55"/>
      <c r="K163" s="55"/>
      <c r="L163" s="55"/>
    </row>
    <row r="164" spans="1:14" x14ac:dyDescent="0.45">
      <c r="I164" s="55"/>
      <c r="J164" s="55"/>
      <c r="K164" s="55"/>
      <c r="L164" s="55"/>
    </row>
    <row r="165" spans="1:14" x14ac:dyDescent="0.45">
      <c r="I165" s="55"/>
      <c r="J165" s="55"/>
      <c r="K165" s="55"/>
      <c r="L165" s="55"/>
    </row>
    <row r="166" spans="1:14" x14ac:dyDescent="0.45">
      <c r="I166" s="55"/>
      <c r="J166" s="55"/>
      <c r="K166" s="55"/>
      <c r="L166" s="55"/>
      <c r="M166" s="14" t="s">
        <v>531</v>
      </c>
    </row>
    <row r="167" spans="1:14" ht="57" x14ac:dyDescent="0.45">
      <c r="I167" s="55"/>
      <c r="J167" s="55"/>
      <c r="K167" s="55"/>
      <c r="L167" s="55"/>
      <c r="M167" s="64" t="s">
        <v>537</v>
      </c>
    </row>
    <row r="168" spans="1:14" ht="42.75" x14ac:dyDescent="0.45">
      <c r="A168" s="12" t="s">
        <v>10</v>
      </c>
      <c r="B168" s="12" t="s">
        <v>11</v>
      </c>
      <c r="C168" s="12" t="s">
        <v>12</v>
      </c>
      <c r="D168" s="12" t="s">
        <v>13</v>
      </c>
      <c r="E168" s="13" t="s">
        <v>664</v>
      </c>
      <c r="F168" s="13" t="s">
        <v>368</v>
      </c>
      <c r="G168" s="13" t="s">
        <v>369</v>
      </c>
      <c r="H168" s="13" t="s">
        <v>370</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45">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483</v>
      </c>
      <c r="N169" s="55">
        <v>66560</v>
      </c>
    </row>
    <row r="170" spans="1:14" x14ac:dyDescent="0.45">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484</v>
      </c>
      <c r="N170" s="55">
        <v>74752</v>
      </c>
    </row>
    <row r="171" spans="1:14" x14ac:dyDescent="0.45">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485</v>
      </c>
      <c r="N171" s="55">
        <v>91136</v>
      </c>
    </row>
    <row r="172" spans="1:14" x14ac:dyDescent="0.45">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486</v>
      </c>
      <c r="N172" s="55">
        <v>123904</v>
      </c>
    </row>
    <row r="173" spans="1:14" x14ac:dyDescent="0.45">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487</v>
      </c>
      <c r="N173" s="55">
        <v>189440</v>
      </c>
    </row>
    <row r="174" spans="1:14" x14ac:dyDescent="0.45">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488</v>
      </c>
      <c r="N174" s="55">
        <v>320512</v>
      </c>
    </row>
    <row r="175" spans="1:14" x14ac:dyDescent="0.45">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489</v>
      </c>
      <c r="N175" s="55">
        <v>582656</v>
      </c>
    </row>
    <row r="176" spans="1:14" x14ac:dyDescent="0.45">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490</v>
      </c>
      <c r="N176" s="55">
        <v>1106944</v>
      </c>
    </row>
    <row r="177" spans="1:14" x14ac:dyDescent="0.45">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491</v>
      </c>
      <c r="N177" s="55">
        <v>2155520</v>
      </c>
    </row>
    <row r="178" spans="1:14" x14ac:dyDescent="0.45">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492</v>
      </c>
      <c r="N178" s="55">
        <v>4252672</v>
      </c>
    </row>
    <row r="179" spans="1:14" x14ac:dyDescent="0.45">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493</v>
      </c>
      <c r="N179" s="55">
        <v>8446976</v>
      </c>
    </row>
    <row r="180" spans="1:14" x14ac:dyDescent="0.45">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494</v>
      </c>
      <c r="N180" s="55">
        <v>16835584</v>
      </c>
    </row>
    <row r="181" spans="1:14" x14ac:dyDescent="0.45">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495</v>
      </c>
      <c r="N181" s="55">
        <v>33612800</v>
      </c>
    </row>
    <row r="182" spans="1:14" x14ac:dyDescent="0.45">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496</v>
      </c>
      <c r="N182" s="55">
        <v>67167232</v>
      </c>
    </row>
    <row r="183" spans="1:14" x14ac:dyDescent="0.45">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497</v>
      </c>
      <c r="N183" s="55">
        <v>134276096</v>
      </c>
    </row>
    <row r="184" spans="1:14" x14ac:dyDescent="0.45">
      <c r="I184" s="55"/>
      <c r="J184" s="55"/>
      <c r="K184" s="55"/>
      <c r="L184" s="55"/>
    </row>
    <row r="185" spans="1:14" x14ac:dyDescent="0.45">
      <c r="I185" s="55"/>
      <c r="J185" s="55"/>
      <c r="K185" s="55"/>
      <c r="L185" s="55"/>
    </row>
    <row r="186" spans="1:14" x14ac:dyDescent="0.45">
      <c r="I186" s="55"/>
      <c r="J186" s="55"/>
      <c r="K186" s="55"/>
      <c r="L186" s="55"/>
      <c r="N186" s="55"/>
    </row>
    <row r="187" spans="1:14" x14ac:dyDescent="0.45">
      <c r="I187" s="55"/>
      <c r="J187" s="55"/>
      <c r="K187" s="55"/>
      <c r="L187" s="55"/>
    </row>
    <row r="188" spans="1:14" x14ac:dyDescent="0.45">
      <c r="I188" s="55"/>
      <c r="J188" s="55"/>
      <c r="K188" s="55"/>
      <c r="L188" s="55"/>
    </row>
    <row r="189" spans="1:14" x14ac:dyDescent="0.45">
      <c r="I189" s="55"/>
      <c r="J189" s="55"/>
      <c r="K189" s="55"/>
      <c r="L189" s="55"/>
    </row>
    <row r="190" spans="1:14" x14ac:dyDescent="0.45">
      <c r="I190" s="55"/>
      <c r="J190" s="55"/>
      <c r="K190" s="55"/>
      <c r="L190" s="55"/>
    </row>
    <row r="191" spans="1:14" x14ac:dyDescent="0.45">
      <c r="I191" s="55"/>
      <c r="J191" s="55"/>
      <c r="K191" s="55"/>
      <c r="L191" s="55"/>
    </row>
    <row r="192" spans="1:14" x14ac:dyDescent="0.45">
      <c r="I192" s="55"/>
      <c r="J192" s="55"/>
      <c r="K192" s="55"/>
      <c r="L192" s="55"/>
    </row>
    <row r="193" spans="9:12" x14ac:dyDescent="0.45">
      <c r="I193" s="55"/>
      <c r="J193" s="55"/>
      <c r="K193" s="55"/>
      <c r="L193" s="55"/>
    </row>
    <row r="194" spans="9:12" x14ac:dyDescent="0.45">
      <c r="I194" s="55"/>
      <c r="J194" s="55"/>
      <c r="K194" s="55"/>
      <c r="L194" s="55"/>
    </row>
    <row r="195" spans="9:12" x14ac:dyDescent="0.45">
      <c r="I195" s="55"/>
      <c r="J195" s="55"/>
      <c r="K195" s="55"/>
      <c r="L195" s="55"/>
    </row>
    <row r="196" spans="9:12" x14ac:dyDescent="0.45">
      <c r="I196" s="55"/>
      <c r="J196" s="55"/>
      <c r="K196" s="55"/>
      <c r="L196" s="55"/>
    </row>
    <row r="197" spans="9:12" x14ac:dyDescent="0.45">
      <c r="I197" s="55"/>
      <c r="J197" s="55"/>
      <c r="K197" s="55"/>
      <c r="L197" s="55"/>
    </row>
    <row r="198" spans="9:12" x14ac:dyDescent="0.45">
      <c r="I198" s="55"/>
      <c r="J198" s="55"/>
      <c r="K198" s="55"/>
      <c r="L198" s="55"/>
    </row>
    <row r="199" spans="9:12" x14ac:dyDescent="0.45">
      <c r="I199" s="55"/>
      <c r="J199" s="55"/>
      <c r="K199" s="55"/>
      <c r="L199" s="55"/>
    </row>
    <row r="200" spans="9:12" x14ac:dyDescent="0.45">
      <c r="I200" s="55"/>
      <c r="J200" s="55"/>
      <c r="K200" s="55"/>
      <c r="L200" s="55"/>
    </row>
    <row r="201" spans="9:12" x14ac:dyDescent="0.45">
      <c r="I201" s="55"/>
      <c r="J201" s="55"/>
      <c r="K201" s="55"/>
      <c r="L201" s="55"/>
    </row>
    <row r="202" spans="9:12" x14ac:dyDescent="0.45">
      <c r="I202" s="55"/>
      <c r="J202" s="55"/>
      <c r="K202" s="55"/>
      <c r="L202" s="55"/>
    </row>
    <row r="203" spans="9:12" x14ac:dyDescent="0.45">
      <c r="I203" s="55"/>
      <c r="J203" s="55"/>
      <c r="K203" s="55"/>
      <c r="L203" s="55"/>
    </row>
    <row r="204" spans="9:12" x14ac:dyDescent="0.45">
      <c r="I204" s="55"/>
      <c r="J204" s="55"/>
      <c r="K204" s="55"/>
      <c r="L204" s="55"/>
    </row>
    <row r="205" spans="9:12" x14ac:dyDescent="0.45">
      <c r="I205" s="55"/>
      <c r="J205" s="55"/>
      <c r="K205" s="55"/>
      <c r="L205" s="55"/>
    </row>
    <row r="206" spans="9:12" x14ac:dyDescent="0.45">
      <c r="I206" s="55"/>
      <c r="J206" s="55"/>
      <c r="K206" s="55"/>
      <c r="L206" s="55"/>
    </row>
    <row r="207" spans="9:12" x14ac:dyDescent="0.45">
      <c r="I207" s="55"/>
      <c r="J207" s="55"/>
      <c r="K207" s="55"/>
      <c r="L207" s="55"/>
    </row>
    <row r="208" spans="9:12" x14ac:dyDescent="0.45">
      <c r="I208" s="55"/>
      <c r="J208" s="55"/>
      <c r="K208" s="55"/>
      <c r="L208" s="55"/>
    </row>
    <row r="209" spans="9:12" x14ac:dyDescent="0.45">
      <c r="I209" s="55"/>
      <c r="J209" s="55"/>
      <c r="K209" s="55"/>
      <c r="L209" s="55"/>
    </row>
    <row r="210" spans="9:12" x14ac:dyDescent="0.45">
      <c r="I210" s="55"/>
      <c r="J210" s="55"/>
      <c r="K210" s="55"/>
      <c r="L210" s="55"/>
    </row>
    <row r="211" spans="9:12" x14ac:dyDescent="0.45">
      <c r="I211" s="55"/>
      <c r="J211" s="55"/>
      <c r="K211" s="55"/>
      <c r="L211" s="55"/>
    </row>
    <row r="212" spans="9:12" x14ac:dyDescent="0.45">
      <c r="I212" s="55"/>
      <c r="J212" s="55"/>
      <c r="K212" s="55"/>
      <c r="L212" s="55"/>
    </row>
    <row r="213" spans="9:12" x14ac:dyDescent="0.45">
      <c r="I213" s="55"/>
      <c r="J213" s="55"/>
      <c r="K213" s="55"/>
      <c r="L213" s="55"/>
    </row>
    <row r="214" spans="9:12" x14ac:dyDescent="0.45">
      <c r="I214" s="55"/>
      <c r="J214" s="55"/>
      <c r="K214" s="55"/>
      <c r="L214" s="55"/>
    </row>
    <row r="215" spans="9:12" x14ac:dyDescent="0.45">
      <c r="I215" s="55"/>
      <c r="J215" s="55"/>
      <c r="K215" s="55"/>
      <c r="L215" s="55"/>
    </row>
    <row r="216" spans="9:12" x14ac:dyDescent="0.45">
      <c r="I216" s="55"/>
      <c r="J216" s="55"/>
      <c r="K216" s="55"/>
      <c r="L216" s="55"/>
    </row>
    <row r="217" spans="9:12" x14ac:dyDescent="0.45">
      <c r="I217" s="55"/>
      <c r="J217" s="55"/>
      <c r="K217" s="55"/>
      <c r="L217" s="55"/>
    </row>
    <row r="218" spans="9:12" x14ac:dyDescent="0.45">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9" width="16.464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46484375" customWidth="1"/>
    <col min="16" max="16" width="11.53125" bestFit="1" customWidth="1"/>
  </cols>
  <sheetData>
    <row r="1" spans="1:16" ht="28.5" x14ac:dyDescent="0.85">
      <c r="A1" s="1" t="s">
        <v>220</v>
      </c>
    </row>
    <row r="2" spans="1:16" x14ac:dyDescent="0.45">
      <c r="A2" s="92" t="s">
        <v>661</v>
      </c>
      <c r="P2" s="55"/>
    </row>
    <row r="4" spans="1:16" x14ac:dyDescent="0.45">
      <c r="A4" s="14" t="s">
        <v>657</v>
      </c>
      <c r="H4" s="54" t="s">
        <v>658</v>
      </c>
      <c r="I4" s="54" t="s">
        <v>659</v>
      </c>
      <c r="O4" s="14" t="s">
        <v>527</v>
      </c>
    </row>
    <row r="5" spans="1:16" x14ac:dyDescent="0.45">
      <c r="O5" t="s">
        <v>498</v>
      </c>
    </row>
    <row r="6" spans="1:16" ht="42.75" x14ac:dyDescent="0.45">
      <c r="A6" s="12" t="s">
        <v>10</v>
      </c>
      <c r="B6" s="12" t="s">
        <v>11</v>
      </c>
      <c r="C6" s="12" t="s">
        <v>12</v>
      </c>
      <c r="D6" s="12" t="s">
        <v>13</v>
      </c>
      <c r="E6" s="13" t="s">
        <v>663</v>
      </c>
      <c r="F6" s="13" t="s">
        <v>368</v>
      </c>
      <c r="G6" s="13" t="s">
        <v>369</v>
      </c>
      <c r="H6" s="13" t="s">
        <v>370</v>
      </c>
      <c r="I6" s="13" t="s">
        <v>660</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45">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371</v>
      </c>
      <c r="P7" s="55">
        <v>3</v>
      </c>
    </row>
    <row r="8" spans="1:16" x14ac:dyDescent="0.45">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372</v>
      </c>
      <c r="P8" s="55">
        <v>6</v>
      </c>
    </row>
    <row r="9" spans="1:16" x14ac:dyDescent="0.45">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373</v>
      </c>
      <c r="P9" s="55">
        <v>12</v>
      </c>
    </row>
    <row r="10" spans="1:16" x14ac:dyDescent="0.45">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374</v>
      </c>
      <c r="P10" s="55">
        <v>24</v>
      </c>
    </row>
    <row r="11" spans="1:16" x14ac:dyDescent="0.45">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375</v>
      </c>
      <c r="P11" s="55">
        <v>48</v>
      </c>
    </row>
    <row r="12" spans="1:16" x14ac:dyDescent="0.45">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376</v>
      </c>
      <c r="P12" s="55">
        <v>96</v>
      </c>
    </row>
    <row r="13" spans="1:16" x14ac:dyDescent="0.45">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377</v>
      </c>
      <c r="P13" s="55">
        <v>192</v>
      </c>
    </row>
    <row r="14" spans="1:16" x14ac:dyDescent="0.45">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378</v>
      </c>
      <c r="P14" s="55">
        <v>384</v>
      </c>
    </row>
    <row r="15" spans="1:16" x14ac:dyDescent="0.45">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379</v>
      </c>
      <c r="P15" s="55">
        <v>768</v>
      </c>
    </row>
    <row r="16" spans="1:16" x14ac:dyDescent="0.45">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380</v>
      </c>
      <c r="P16" s="55">
        <v>1536</v>
      </c>
    </row>
    <row r="17" spans="1:16" x14ac:dyDescent="0.45">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381</v>
      </c>
      <c r="P17" s="55">
        <v>3072</v>
      </c>
    </row>
    <row r="18" spans="1:16" x14ac:dyDescent="0.45">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382</v>
      </c>
      <c r="P18" s="55">
        <v>6144</v>
      </c>
    </row>
    <row r="19" spans="1:16" x14ac:dyDescent="0.45">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383</v>
      </c>
      <c r="P19" s="55">
        <v>12288</v>
      </c>
    </row>
    <row r="20" spans="1:16" x14ac:dyDescent="0.45">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384</v>
      </c>
      <c r="P20" s="55">
        <v>24576</v>
      </c>
    </row>
    <row r="21" spans="1:16" x14ac:dyDescent="0.45">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385</v>
      </c>
      <c r="P21" s="55">
        <v>49152</v>
      </c>
    </row>
    <row r="22" spans="1:16" x14ac:dyDescent="0.45">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386</v>
      </c>
      <c r="P22" s="55">
        <v>98304</v>
      </c>
    </row>
    <row r="23" spans="1:16" x14ac:dyDescent="0.45">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387</v>
      </c>
      <c r="P23" s="55">
        <v>196608</v>
      </c>
    </row>
    <row r="24" spans="1:16" x14ac:dyDescent="0.45">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388</v>
      </c>
      <c r="P24" s="55">
        <v>393216</v>
      </c>
    </row>
    <row r="25" spans="1:16" x14ac:dyDescent="0.45">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389</v>
      </c>
      <c r="P25" s="55">
        <v>786432</v>
      </c>
    </row>
    <row r="26" spans="1:16" x14ac:dyDescent="0.45">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390</v>
      </c>
      <c r="P26" s="55">
        <v>1572864</v>
      </c>
    </row>
    <row r="27" spans="1:16" x14ac:dyDescent="0.45">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391</v>
      </c>
      <c r="P27" s="55">
        <v>3145728</v>
      </c>
    </row>
    <row r="28" spans="1:16" x14ac:dyDescent="0.45">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392</v>
      </c>
      <c r="P28" s="55">
        <v>6291456</v>
      </c>
    </row>
    <row r="29" spans="1:16" x14ac:dyDescent="0.45">
      <c r="J29" s="55"/>
      <c r="K29" s="55"/>
      <c r="L29" s="55"/>
      <c r="M29" s="55"/>
      <c r="N29" s="55"/>
    </row>
    <row r="30" spans="1:16" x14ac:dyDescent="0.45">
      <c r="P30">
        <f ca="1">P28/1000000/E28</f>
        <v>1.5639393216355371</v>
      </c>
    </row>
    <row r="31" spans="1:16" x14ac:dyDescent="0.45">
      <c r="J31" s="55"/>
      <c r="K31" s="55"/>
      <c r="L31" s="55"/>
      <c r="M31" s="55"/>
      <c r="N31" s="55"/>
      <c r="O31" s="14" t="s">
        <v>526</v>
      </c>
      <c r="P31" s="55">
        <f ca="1">C28*D28/E28</f>
        <v>521313.10721184569</v>
      </c>
    </row>
    <row r="32" spans="1:16" x14ac:dyDescent="0.45">
      <c r="J32" s="55"/>
      <c r="K32" s="55"/>
      <c r="L32" s="55"/>
      <c r="M32" s="55"/>
      <c r="N32" s="55"/>
      <c r="O32" t="s">
        <v>532</v>
      </c>
    </row>
    <row r="33" spans="1:16" ht="42.75" x14ac:dyDescent="0.45">
      <c r="A33" s="12" t="s">
        <v>10</v>
      </c>
      <c r="B33" s="12" t="s">
        <v>11</v>
      </c>
      <c r="C33" s="12" t="s">
        <v>12</v>
      </c>
      <c r="D33" s="12" t="s">
        <v>13</v>
      </c>
      <c r="E33" s="13" t="s">
        <v>663</v>
      </c>
      <c r="F33" s="13" t="s">
        <v>368</v>
      </c>
      <c r="G33" s="13" t="s">
        <v>369</v>
      </c>
      <c r="H33" s="13" t="s">
        <v>370</v>
      </c>
      <c r="I33" s="13" t="s">
        <v>660</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45">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393</v>
      </c>
      <c r="P34" s="55">
        <v>34</v>
      </c>
    </row>
    <row r="35" spans="1:16" x14ac:dyDescent="0.45">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394</v>
      </c>
      <c r="P35" s="55">
        <v>68</v>
      </c>
    </row>
    <row r="36" spans="1:16" x14ac:dyDescent="0.45">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395</v>
      </c>
      <c r="P36" s="55">
        <v>136</v>
      </c>
    </row>
    <row r="37" spans="1:16" x14ac:dyDescent="0.45">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396</v>
      </c>
      <c r="P37" s="55">
        <v>272</v>
      </c>
    </row>
    <row r="38" spans="1:16" x14ac:dyDescent="0.45">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397</v>
      </c>
      <c r="P38" s="55">
        <v>544</v>
      </c>
    </row>
    <row r="39" spans="1:16" x14ac:dyDescent="0.45">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398</v>
      </c>
      <c r="P39" s="55">
        <v>1088</v>
      </c>
    </row>
    <row r="40" spans="1:16" x14ac:dyDescent="0.45">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399</v>
      </c>
      <c r="P40" s="55">
        <v>2176</v>
      </c>
    </row>
    <row r="41" spans="1:16" x14ac:dyDescent="0.45">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400</v>
      </c>
      <c r="P41" s="55">
        <v>4352</v>
      </c>
    </row>
    <row r="42" spans="1:16" x14ac:dyDescent="0.45">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401</v>
      </c>
      <c r="P42" s="55">
        <v>8704</v>
      </c>
    </row>
    <row r="43" spans="1:16" x14ac:dyDescent="0.45">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402</v>
      </c>
      <c r="P43" s="55">
        <v>17408</v>
      </c>
    </row>
    <row r="44" spans="1:16" x14ac:dyDescent="0.45">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403</v>
      </c>
      <c r="P44" s="55">
        <v>34816</v>
      </c>
    </row>
    <row r="45" spans="1:16" x14ac:dyDescent="0.45">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404</v>
      </c>
      <c r="P45" s="55">
        <v>69632</v>
      </c>
    </row>
    <row r="46" spans="1:16" x14ac:dyDescent="0.45">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405</v>
      </c>
      <c r="P46" s="55">
        <v>139264</v>
      </c>
    </row>
    <row r="47" spans="1:16" x14ac:dyDescent="0.45">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406</v>
      </c>
      <c r="P47" s="55">
        <v>278528</v>
      </c>
    </row>
    <row r="48" spans="1:16" x14ac:dyDescent="0.45">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407</v>
      </c>
      <c r="P48" s="55">
        <v>557056</v>
      </c>
    </row>
    <row r="49" spans="1:16" x14ac:dyDescent="0.45">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408</v>
      </c>
      <c r="P49" s="55">
        <v>1114112</v>
      </c>
    </row>
    <row r="50" spans="1:16" x14ac:dyDescent="0.45">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409</v>
      </c>
      <c r="P50" s="55">
        <v>2228224</v>
      </c>
    </row>
    <row r="51" spans="1:16" x14ac:dyDescent="0.45">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410</v>
      </c>
      <c r="P51" s="55">
        <v>4456448</v>
      </c>
    </row>
    <row r="52" spans="1:16" x14ac:dyDescent="0.45">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411</v>
      </c>
      <c r="P52" s="55">
        <v>8912896</v>
      </c>
    </row>
    <row r="53" spans="1:16" x14ac:dyDescent="0.45">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412</v>
      </c>
      <c r="P53" s="55">
        <v>17825792</v>
      </c>
    </row>
    <row r="54" spans="1:16" x14ac:dyDescent="0.45">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413</v>
      </c>
      <c r="P54" s="55">
        <v>35651584</v>
      </c>
    </row>
    <row r="55" spans="1:16" x14ac:dyDescent="0.45">
      <c r="C55" s="55"/>
      <c r="J55" s="55"/>
      <c r="K55" s="55"/>
      <c r="L55" s="55"/>
      <c r="M55" s="55"/>
      <c r="N55" s="55"/>
    </row>
    <row r="56" spans="1:16" x14ac:dyDescent="0.45">
      <c r="J56" s="55"/>
      <c r="K56" s="55"/>
      <c r="L56" s="55"/>
      <c r="M56" s="55"/>
      <c r="N56" s="55"/>
      <c r="P56">
        <f ca="1">P54/1000000/E54</f>
        <v>6.6386862353542853</v>
      </c>
    </row>
    <row r="57" spans="1:16" x14ac:dyDescent="0.45">
      <c r="J57" s="55"/>
      <c r="K57" s="55"/>
      <c r="L57" s="55"/>
      <c r="M57" s="55"/>
      <c r="N57" s="55"/>
      <c r="P57" s="55">
        <f ca="1">C54*D54/E54</f>
        <v>195255.47751042017</v>
      </c>
    </row>
    <row r="58" spans="1:16" x14ac:dyDescent="0.45">
      <c r="J58" s="55"/>
      <c r="K58" s="55"/>
      <c r="L58" s="55"/>
      <c r="M58" s="55"/>
      <c r="N58" s="55"/>
      <c r="O58" s="14" t="s">
        <v>525</v>
      </c>
    </row>
    <row r="59" spans="1:16" x14ac:dyDescent="0.45">
      <c r="J59" s="55"/>
      <c r="K59" s="55"/>
      <c r="L59" s="55"/>
      <c r="M59" s="55"/>
      <c r="N59" s="55"/>
      <c r="O59" t="s">
        <v>533</v>
      </c>
    </row>
    <row r="60" spans="1:16" ht="42.75" x14ac:dyDescent="0.45">
      <c r="A60" s="12" t="s">
        <v>10</v>
      </c>
      <c r="B60" s="12" t="s">
        <v>11</v>
      </c>
      <c r="C60" s="12" t="s">
        <v>12</v>
      </c>
      <c r="D60" s="12" t="s">
        <v>13</v>
      </c>
      <c r="E60" s="13" t="s">
        <v>663</v>
      </c>
      <c r="F60" s="13" t="s">
        <v>368</v>
      </c>
      <c r="G60" s="13" t="s">
        <v>369</v>
      </c>
      <c r="H60" s="13" t="s">
        <v>370</v>
      </c>
      <c r="I60" s="13" t="s">
        <v>660</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45">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414</v>
      </c>
      <c r="P61" s="55">
        <v>26</v>
      </c>
    </row>
    <row r="62" spans="1:16" x14ac:dyDescent="0.45">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415</v>
      </c>
      <c r="P62" s="55">
        <v>52</v>
      </c>
    </row>
    <row r="63" spans="1:16" x14ac:dyDescent="0.45">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416</v>
      </c>
      <c r="P63" s="55">
        <v>104</v>
      </c>
    </row>
    <row r="64" spans="1:16" x14ac:dyDescent="0.45">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417</v>
      </c>
      <c r="P64" s="55">
        <v>208</v>
      </c>
    </row>
    <row r="65" spans="1:16" x14ac:dyDescent="0.45">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418</v>
      </c>
      <c r="P65" s="55">
        <v>416</v>
      </c>
    </row>
    <row r="66" spans="1:16" x14ac:dyDescent="0.45">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419</v>
      </c>
      <c r="P66" s="55">
        <v>832</v>
      </c>
    </row>
    <row r="67" spans="1:16" x14ac:dyDescent="0.45">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420</v>
      </c>
      <c r="P67" s="55">
        <v>1664</v>
      </c>
    </row>
    <row r="68" spans="1:16" x14ac:dyDescent="0.45">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421</v>
      </c>
      <c r="P68" s="55">
        <v>3328</v>
      </c>
    </row>
    <row r="69" spans="1:16" x14ac:dyDescent="0.45">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422</v>
      </c>
      <c r="P69" s="55">
        <v>6656</v>
      </c>
    </row>
    <row r="70" spans="1:16" x14ac:dyDescent="0.45">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423</v>
      </c>
      <c r="P70" s="55">
        <v>13312</v>
      </c>
    </row>
    <row r="71" spans="1:16" x14ac:dyDescent="0.45">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424</v>
      </c>
      <c r="P71" s="55">
        <v>26624</v>
      </c>
    </row>
    <row r="72" spans="1:16" x14ac:dyDescent="0.45">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425</v>
      </c>
      <c r="P72" s="55">
        <v>53248</v>
      </c>
    </row>
    <row r="73" spans="1:16" x14ac:dyDescent="0.45">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426</v>
      </c>
      <c r="P73" s="55">
        <v>106496</v>
      </c>
    </row>
    <row r="74" spans="1:16" x14ac:dyDescent="0.45">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427</v>
      </c>
      <c r="P74" s="55">
        <v>212992</v>
      </c>
    </row>
    <row r="75" spans="1:16" x14ac:dyDescent="0.45">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428</v>
      </c>
      <c r="P75" s="55">
        <v>425984</v>
      </c>
    </row>
    <row r="76" spans="1:16" x14ac:dyDescent="0.45">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429</v>
      </c>
      <c r="P76" s="55">
        <v>851968</v>
      </c>
    </row>
    <row r="77" spans="1:16" x14ac:dyDescent="0.45">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430</v>
      </c>
      <c r="P77" s="55">
        <v>1703936</v>
      </c>
    </row>
    <row r="78" spans="1:16" x14ac:dyDescent="0.45">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431</v>
      </c>
      <c r="P78" s="55">
        <v>3407872</v>
      </c>
    </row>
    <row r="79" spans="1:16" x14ac:dyDescent="0.45">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432</v>
      </c>
      <c r="P79" s="55">
        <v>6815744</v>
      </c>
    </row>
    <row r="80" spans="1:16" x14ac:dyDescent="0.45">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433</v>
      </c>
      <c r="P80" s="55">
        <v>13631488</v>
      </c>
    </row>
    <row r="81" spans="1:16" x14ac:dyDescent="0.45">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434</v>
      </c>
      <c r="P81" s="55">
        <v>27262976</v>
      </c>
    </row>
    <row r="82" spans="1:16" x14ac:dyDescent="0.45">
      <c r="C82" s="55"/>
      <c r="J82" s="55"/>
      <c r="K82" s="55"/>
      <c r="L82" s="55"/>
      <c r="M82" s="55"/>
      <c r="N82" s="55"/>
    </row>
    <row r="83" spans="1:16" x14ac:dyDescent="0.45">
      <c r="J83" s="55"/>
      <c r="K83" s="55"/>
      <c r="L83" s="55"/>
      <c r="M83" s="55"/>
      <c r="N83" s="55"/>
      <c r="P83">
        <f ca="1">P81/1000000/E81</f>
        <v>4.0369511588660494</v>
      </c>
    </row>
    <row r="84" spans="1:16" x14ac:dyDescent="0.45">
      <c r="G84">
        <f ca="1">G81/E81</f>
        <v>8.3393197332493241</v>
      </c>
      <c r="J84" s="55"/>
      <c r="K84" s="55"/>
      <c r="L84" s="55"/>
      <c r="M84" s="55"/>
      <c r="N84" s="55"/>
      <c r="P84" s="55">
        <f ca="1">C81*D81/E81</f>
        <v>155267.35226407886</v>
      </c>
    </row>
    <row r="85" spans="1:16" x14ac:dyDescent="0.45">
      <c r="G85">
        <f ca="1">E81/H81</f>
        <v>21.236974281006095</v>
      </c>
      <c r="J85" s="55"/>
      <c r="K85" s="55"/>
      <c r="L85" s="55"/>
      <c r="M85" s="55"/>
      <c r="N85" s="55"/>
      <c r="O85" s="14" t="s">
        <v>528</v>
      </c>
    </row>
    <row r="86" spans="1:16" x14ac:dyDescent="0.45">
      <c r="J86" s="55"/>
      <c r="K86" s="55"/>
      <c r="L86" s="55"/>
      <c r="M86" s="55"/>
      <c r="N86" s="55"/>
      <c r="O86" t="s">
        <v>534</v>
      </c>
    </row>
    <row r="87" spans="1:16" ht="42.75" x14ac:dyDescent="0.45">
      <c r="A87" s="12" t="s">
        <v>10</v>
      </c>
      <c r="B87" s="12" t="s">
        <v>11</v>
      </c>
      <c r="C87" s="12" t="s">
        <v>12</v>
      </c>
      <c r="D87" s="12" t="s">
        <v>13</v>
      </c>
      <c r="E87" s="13" t="s">
        <v>663</v>
      </c>
      <c r="F87" s="13" t="s">
        <v>368</v>
      </c>
      <c r="G87" s="13" t="s">
        <v>369</v>
      </c>
      <c r="H87" s="13" t="s">
        <v>370</v>
      </c>
      <c r="I87" s="13" t="s">
        <v>660</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435</v>
      </c>
      <c r="P88" s="55">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436</v>
      </c>
      <c r="P89" s="55">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437</v>
      </c>
      <c r="P90" s="55">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438</v>
      </c>
      <c r="P91" s="55">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439</v>
      </c>
      <c r="P92" s="55">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440</v>
      </c>
      <c r="P93" s="55">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441</v>
      </c>
      <c r="P94" s="55">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442</v>
      </c>
      <c r="P95" s="55">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443</v>
      </c>
      <c r="P96" s="55">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444</v>
      </c>
      <c r="P97" s="55">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445</v>
      </c>
      <c r="P98" s="55">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446</v>
      </c>
      <c r="P99" s="55">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447</v>
      </c>
      <c r="P100" s="55">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448</v>
      </c>
      <c r="P101" s="55">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449</v>
      </c>
      <c r="P102" s="55">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450</v>
      </c>
      <c r="P103" s="55">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451</v>
      </c>
      <c r="P104" s="55">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452</v>
      </c>
      <c r="P105" s="55">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453</v>
      </c>
      <c r="P106" s="55">
        <v>47448064</v>
      </c>
    </row>
    <row r="107" spans="1:16" x14ac:dyDescent="0.45">
      <c r="C107" s="55"/>
      <c r="J107" s="55"/>
      <c r="K107" s="55"/>
      <c r="L107" s="55"/>
      <c r="M107" s="55"/>
      <c r="N107" s="55"/>
      <c r="O107" s="55"/>
    </row>
    <row r="108" spans="1:16" x14ac:dyDescent="0.45">
      <c r="C108" s="55"/>
      <c r="J108" s="55"/>
      <c r="K108" s="55"/>
      <c r="L108" s="55"/>
      <c r="M108" s="55"/>
      <c r="N108" s="55"/>
      <c r="O108" s="55"/>
      <c r="P108">
        <f ca="1">P106/1000000/E106</f>
        <v>6.1173197671336164</v>
      </c>
    </row>
    <row r="109" spans="1:16" x14ac:dyDescent="0.45">
      <c r="J109" s="55"/>
      <c r="K109" s="55"/>
      <c r="L109" s="55"/>
      <c r="M109" s="55"/>
      <c r="N109" s="55"/>
      <c r="P109" s="55">
        <f ca="1">C106*D106/E106</f>
        <v>337973.46779743733</v>
      </c>
    </row>
    <row r="110" spans="1:16" x14ac:dyDescent="0.45">
      <c r="C110" s="15"/>
      <c r="D110" s="16"/>
      <c r="J110" s="55"/>
      <c r="K110" s="55"/>
      <c r="L110" s="55"/>
      <c r="M110" s="55"/>
      <c r="N110" s="55"/>
      <c r="O110" s="55"/>
    </row>
    <row r="111" spans="1:16" x14ac:dyDescent="0.45">
      <c r="J111" s="55"/>
      <c r="K111" s="55"/>
      <c r="L111" s="55"/>
      <c r="M111" s="55"/>
      <c r="N111" s="55"/>
    </row>
    <row r="112" spans="1:16" x14ac:dyDescent="0.45">
      <c r="J112" s="55"/>
      <c r="K112" s="55"/>
      <c r="L112" s="55"/>
      <c r="M112" s="55"/>
      <c r="N112" s="55"/>
      <c r="O112" s="14" t="s">
        <v>529</v>
      </c>
    </row>
    <row r="113" spans="1:16" x14ac:dyDescent="0.45">
      <c r="J113" s="55"/>
      <c r="K113" s="55"/>
      <c r="L113" s="55"/>
      <c r="M113" s="55"/>
      <c r="N113" s="55"/>
      <c r="O113" t="s">
        <v>535</v>
      </c>
    </row>
    <row r="114" spans="1:16" ht="42.75" x14ac:dyDescent="0.45">
      <c r="A114" s="12" t="s">
        <v>10</v>
      </c>
      <c r="B114" s="12" t="s">
        <v>11</v>
      </c>
      <c r="C114" s="12" t="s">
        <v>12</v>
      </c>
      <c r="D114" s="12" t="s">
        <v>13</v>
      </c>
      <c r="E114" s="13" t="s">
        <v>663</v>
      </c>
      <c r="F114" s="13" t="s">
        <v>368</v>
      </c>
      <c r="G114" s="13" t="s">
        <v>369</v>
      </c>
      <c r="H114" s="13" t="s">
        <v>370</v>
      </c>
      <c r="I114" s="13" t="s">
        <v>660</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454</v>
      </c>
      <c r="P115" s="55">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455</v>
      </c>
      <c r="P116" s="55">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456</v>
      </c>
      <c r="P117" s="55">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457</v>
      </c>
      <c r="P118" s="55">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458</v>
      </c>
      <c r="P119" s="55">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459</v>
      </c>
      <c r="P120" s="55">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460</v>
      </c>
      <c r="P121" s="55">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461</v>
      </c>
      <c r="P122" s="55">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462</v>
      </c>
      <c r="P123" s="55">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463</v>
      </c>
      <c r="P124" s="55">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464</v>
      </c>
      <c r="P125" s="55">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465</v>
      </c>
      <c r="P126" s="55">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466</v>
      </c>
      <c r="P127" s="55">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467</v>
      </c>
      <c r="P128" s="55">
        <v>1114120</v>
      </c>
    </row>
    <row r="129" spans="1:16" x14ac:dyDescent="0.45">
      <c r="J129" s="55"/>
      <c r="K129" s="55"/>
      <c r="L129" s="55"/>
      <c r="M129" s="55"/>
      <c r="N129" s="55"/>
    </row>
    <row r="130" spans="1:16" x14ac:dyDescent="0.45">
      <c r="J130" s="55"/>
      <c r="K130" s="55"/>
      <c r="L130" s="55"/>
      <c r="M130" s="55"/>
      <c r="N130" s="55"/>
    </row>
    <row r="131" spans="1:16" x14ac:dyDescent="0.45">
      <c r="J131" s="55"/>
      <c r="K131" s="55"/>
      <c r="L131" s="55"/>
      <c r="M131" s="55"/>
      <c r="N131" s="55"/>
      <c r="P131" s="55"/>
    </row>
    <row r="132" spans="1:16" x14ac:dyDescent="0.45">
      <c r="J132" s="55"/>
      <c r="K132" s="55"/>
      <c r="L132" s="55"/>
      <c r="M132" s="55"/>
      <c r="N132" s="55"/>
    </row>
    <row r="133" spans="1:16" x14ac:dyDescent="0.45">
      <c r="J133" s="55"/>
      <c r="K133" s="55"/>
      <c r="L133" s="55"/>
      <c r="M133" s="55"/>
      <c r="N133" s="55"/>
    </row>
    <row r="134" spans="1:16" x14ac:dyDescent="0.45">
      <c r="J134" s="55"/>
      <c r="K134" s="55"/>
      <c r="L134" s="55"/>
      <c r="M134" s="55"/>
      <c r="N134" s="55"/>
    </row>
    <row r="135" spans="1:16" x14ac:dyDescent="0.45">
      <c r="J135" s="55"/>
      <c r="K135" s="55"/>
      <c r="L135" s="55"/>
      <c r="M135" s="55"/>
      <c r="N135" s="55"/>
    </row>
    <row r="136" spans="1:16" x14ac:dyDescent="0.45">
      <c r="J136" s="55"/>
      <c r="K136" s="55"/>
      <c r="L136" s="55"/>
      <c r="M136" s="55"/>
      <c r="N136" s="55"/>
    </row>
    <row r="137" spans="1:16" x14ac:dyDescent="0.45">
      <c r="J137" s="55"/>
      <c r="K137" s="55"/>
      <c r="L137" s="55"/>
      <c r="M137" s="55"/>
      <c r="N137" s="55"/>
    </row>
    <row r="138" spans="1:16" x14ac:dyDescent="0.45">
      <c r="J138" s="55"/>
      <c r="K138" s="55"/>
      <c r="L138" s="55"/>
      <c r="M138" s="55"/>
      <c r="N138" s="55"/>
    </row>
    <row r="139" spans="1:16" x14ac:dyDescent="0.45">
      <c r="J139" s="55"/>
      <c r="K139" s="55"/>
      <c r="L139" s="55"/>
      <c r="M139" s="55"/>
      <c r="N139" s="55"/>
      <c r="O139" s="14" t="s">
        <v>530</v>
      </c>
    </row>
    <row r="140" spans="1:16" x14ac:dyDescent="0.45">
      <c r="J140" s="55"/>
      <c r="K140" s="55"/>
      <c r="L140" s="55"/>
      <c r="M140" s="55"/>
      <c r="N140" s="55"/>
      <c r="O140" t="s">
        <v>536</v>
      </c>
    </row>
    <row r="141" spans="1:16" ht="42.75" x14ac:dyDescent="0.45">
      <c r="A141" s="12" t="s">
        <v>10</v>
      </c>
      <c r="B141" s="12" t="s">
        <v>11</v>
      </c>
      <c r="C141" s="12" t="s">
        <v>12</v>
      </c>
      <c r="D141" s="12" t="s">
        <v>13</v>
      </c>
      <c r="E141" s="13" t="s">
        <v>663</v>
      </c>
      <c r="F141" s="13" t="s">
        <v>368</v>
      </c>
      <c r="G141" s="13" t="s">
        <v>369</v>
      </c>
      <c r="H141" s="13" t="s">
        <v>370</v>
      </c>
      <c r="I141" s="13" t="s">
        <v>660</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45">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468</v>
      </c>
      <c r="P142" s="55">
        <v>17408</v>
      </c>
    </row>
    <row r="143" spans="1:16" x14ac:dyDescent="0.45">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469</v>
      </c>
      <c r="P143" s="55">
        <v>25600</v>
      </c>
    </row>
    <row r="144" spans="1:16" x14ac:dyDescent="0.45">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470</v>
      </c>
      <c r="P144" s="55">
        <v>41984</v>
      </c>
    </row>
    <row r="145" spans="1:16" x14ac:dyDescent="0.45">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471</v>
      </c>
      <c r="P145" s="55">
        <v>74752</v>
      </c>
    </row>
    <row r="146" spans="1:16" x14ac:dyDescent="0.45">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472</v>
      </c>
      <c r="P146" s="55">
        <v>140288</v>
      </c>
    </row>
    <row r="147" spans="1:16" x14ac:dyDescent="0.45">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473</v>
      </c>
      <c r="P147" s="55">
        <v>271360</v>
      </c>
    </row>
    <row r="148" spans="1:16" x14ac:dyDescent="0.45">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474</v>
      </c>
      <c r="P148" s="55">
        <v>533504</v>
      </c>
    </row>
    <row r="149" spans="1:16" x14ac:dyDescent="0.45">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475</v>
      </c>
      <c r="P149" s="55">
        <v>1057792</v>
      </c>
    </row>
    <row r="150" spans="1:16" x14ac:dyDescent="0.45">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476</v>
      </c>
      <c r="P150" s="55">
        <v>2106368</v>
      </c>
    </row>
    <row r="151" spans="1:16" x14ac:dyDescent="0.45">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477</v>
      </c>
      <c r="P151" s="55">
        <v>4203520</v>
      </c>
    </row>
    <row r="152" spans="1:16" x14ac:dyDescent="0.45">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478</v>
      </c>
      <c r="P152" s="55">
        <v>8397824</v>
      </c>
    </row>
    <row r="153" spans="1:16" x14ac:dyDescent="0.45">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479</v>
      </c>
      <c r="P153" s="55">
        <v>16786432</v>
      </c>
    </row>
    <row r="154" spans="1:16" x14ac:dyDescent="0.45">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480</v>
      </c>
      <c r="P154" s="55">
        <v>33563648</v>
      </c>
    </row>
    <row r="155" spans="1:16" x14ac:dyDescent="0.45">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481</v>
      </c>
      <c r="P155" s="55">
        <v>67118080</v>
      </c>
    </row>
    <row r="156" spans="1:16" x14ac:dyDescent="0.45">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482</v>
      </c>
      <c r="P156" s="55">
        <v>134226944</v>
      </c>
    </row>
    <row r="157" spans="1:16" x14ac:dyDescent="0.45">
      <c r="J157" s="55"/>
      <c r="K157" s="55"/>
      <c r="L157" s="55"/>
      <c r="M157" s="55"/>
      <c r="N157" s="55"/>
    </row>
    <row r="158" spans="1:16" x14ac:dyDescent="0.45">
      <c r="J158" s="55"/>
      <c r="K158" s="55"/>
      <c r="L158" s="55"/>
      <c r="M158" s="55"/>
      <c r="N158" s="55"/>
      <c r="P158">
        <f ca="1">P156/1000000/E156</f>
        <v>13.683404581185163</v>
      </c>
    </row>
    <row r="159" spans="1:16" x14ac:dyDescent="0.45">
      <c r="J159" s="55"/>
      <c r="K159" s="55"/>
      <c r="L159" s="55"/>
      <c r="M159" s="55"/>
      <c r="N159" s="55"/>
      <c r="P159" s="55">
        <f ca="1">C156*D156/E156</f>
        <v>835.1113940958744</v>
      </c>
    </row>
    <row r="160" spans="1:16" x14ac:dyDescent="0.45">
      <c r="J160" s="55"/>
      <c r="K160" s="55"/>
      <c r="L160" s="55"/>
      <c r="M160" s="55"/>
      <c r="N160" s="55"/>
    </row>
    <row r="161" spans="1:16" x14ac:dyDescent="0.45">
      <c r="J161" s="55"/>
      <c r="K161" s="55"/>
      <c r="L161" s="55"/>
      <c r="M161" s="55"/>
      <c r="N161" s="55"/>
    </row>
    <row r="162" spans="1:16" x14ac:dyDescent="0.45">
      <c r="J162" s="55"/>
      <c r="K162" s="55"/>
      <c r="L162" s="55"/>
      <c r="M162" s="55"/>
      <c r="N162" s="55"/>
    </row>
    <row r="163" spans="1:16" x14ac:dyDescent="0.45">
      <c r="J163" s="55"/>
      <c r="K163" s="55"/>
      <c r="L163" s="55"/>
      <c r="M163" s="55"/>
      <c r="N163" s="55"/>
    </row>
    <row r="164" spans="1:16" x14ac:dyDescent="0.45">
      <c r="J164" s="55"/>
      <c r="K164" s="55"/>
      <c r="L164" s="55"/>
      <c r="M164" s="55"/>
      <c r="N164" s="55"/>
    </row>
    <row r="165" spans="1:16" x14ac:dyDescent="0.45">
      <c r="J165" s="55"/>
      <c r="K165" s="55"/>
      <c r="L165" s="55"/>
      <c r="M165" s="55"/>
      <c r="N165" s="55"/>
    </row>
    <row r="166" spans="1:16" x14ac:dyDescent="0.45">
      <c r="J166" s="55"/>
      <c r="K166" s="55"/>
      <c r="L166" s="55"/>
      <c r="M166" s="55"/>
      <c r="N166" s="55"/>
      <c r="O166" s="14" t="s">
        <v>531</v>
      </c>
    </row>
    <row r="167" spans="1:16" ht="57" x14ac:dyDescent="0.45">
      <c r="J167" s="55"/>
      <c r="K167" s="55"/>
      <c r="L167" s="55"/>
      <c r="M167" s="55"/>
      <c r="N167" s="55"/>
      <c r="O167" s="64" t="s">
        <v>537</v>
      </c>
    </row>
    <row r="168" spans="1:16" ht="42.75" x14ac:dyDescent="0.45">
      <c r="A168" s="12" t="s">
        <v>10</v>
      </c>
      <c r="B168" s="12" t="s">
        <v>11</v>
      </c>
      <c r="C168" s="12" t="s">
        <v>12</v>
      </c>
      <c r="D168" s="12" t="s">
        <v>13</v>
      </c>
      <c r="E168" s="13" t="s">
        <v>663</v>
      </c>
      <c r="F168" s="13" t="s">
        <v>368</v>
      </c>
      <c r="G168" s="13" t="s">
        <v>369</v>
      </c>
      <c r="H168" s="13" t="s">
        <v>370</v>
      </c>
      <c r="I168" s="13" t="s">
        <v>660</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45">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483</v>
      </c>
      <c r="P169" s="55">
        <v>66560</v>
      </c>
    </row>
    <row r="170" spans="1:16" x14ac:dyDescent="0.45">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484</v>
      </c>
      <c r="P170" s="55">
        <v>74752</v>
      </c>
    </row>
    <row r="171" spans="1:16" x14ac:dyDescent="0.45">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485</v>
      </c>
      <c r="P171" s="55">
        <v>91136</v>
      </c>
    </row>
    <row r="172" spans="1:16" x14ac:dyDescent="0.45">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486</v>
      </c>
      <c r="P172" s="55">
        <v>123904</v>
      </c>
    </row>
    <row r="173" spans="1:16" x14ac:dyDescent="0.45">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487</v>
      </c>
      <c r="P173" s="55">
        <v>189440</v>
      </c>
    </row>
    <row r="174" spans="1:16" x14ac:dyDescent="0.45">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488</v>
      </c>
      <c r="P174" s="55">
        <v>320512</v>
      </c>
    </row>
    <row r="175" spans="1:16" x14ac:dyDescent="0.45">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489</v>
      </c>
      <c r="P175" s="55">
        <v>582656</v>
      </c>
    </row>
    <row r="176" spans="1:16" x14ac:dyDescent="0.45">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490</v>
      </c>
      <c r="P176" s="55">
        <v>1106944</v>
      </c>
    </row>
    <row r="177" spans="1:16" x14ac:dyDescent="0.45">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491</v>
      </c>
      <c r="P177" s="55">
        <v>2155520</v>
      </c>
    </row>
    <row r="178" spans="1:16" x14ac:dyDescent="0.45">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492</v>
      </c>
      <c r="P178" s="55">
        <v>4252672</v>
      </c>
    </row>
    <row r="179" spans="1:16" x14ac:dyDescent="0.45">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493</v>
      </c>
      <c r="P179" s="55">
        <v>8446976</v>
      </c>
    </row>
    <row r="180" spans="1:16" x14ac:dyDescent="0.45">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494</v>
      </c>
      <c r="P180" s="55">
        <v>16835584</v>
      </c>
    </row>
    <row r="181" spans="1:16" x14ac:dyDescent="0.45">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495</v>
      </c>
      <c r="P181" s="55">
        <v>33612800</v>
      </c>
    </row>
    <row r="182" spans="1:16" x14ac:dyDescent="0.45">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496</v>
      </c>
      <c r="P182" s="55">
        <v>67167232</v>
      </c>
    </row>
    <row r="183" spans="1:16" x14ac:dyDescent="0.45">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497</v>
      </c>
      <c r="P183" s="55">
        <v>134276096</v>
      </c>
    </row>
    <row r="184" spans="1:16" x14ac:dyDescent="0.45">
      <c r="J184" s="55"/>
      <c r="K184" s="55"/>
      <c r="L184" s="55"/>
      <c r="M184" s="55"/>
      <c r="N184" s="55"/>
    </row>
    <row r="185" spans="1:16" x14ac:dyDescent="0.45">
      <c r="J185" s="55"/>
      <c r="K185" s="55"/>
      <c r="L185" s="55"/>
      <c r="M185" s="55"/>
      <c r="N185" s="55"/>
    </row>
    <row r="186" spans="1:16" x14ac:dyDescent="0.45">
      <c r="J186" s="55"/>
      <c r="K186" s="55"/>
      <c r="L186" s="55"/>
      <c r="M186" s="55"/>
      <c r="N186" s="55"/>
      <c r="P186" s="55"/>
    </row>
    <row r="187" spans="1:16" x14ac:dyDescent="0.45">
      <c r="J187" s="55"/>
      <c r="K187" s="55"/>
      <c r="L187" s="55"/>
      <c r="M187" s="55"/>
      <c r="N187" s="55"/>
    </row>
    <row r="188" spans="1:16" x14ac:dyDescent="0.45">
      <c r="J188" s="55"/>
      <c r="K188" s="55"/>
      <c r="L188" s="55"/>
      <c r="M188" s="55"/>
      <c r="N188" s="55"/>
    </row>
    <row r="189" spans="1:16" x14ac:dyDescent="0.45">
      <c r="J189" s="55"/>
      <c r="K189" s="55"/>
      <c r="L189" s="55"/>
      <c r="M189" s="55"/>
      <c r="N189" s="55"/>
    </row>
    <row r="190" spans="1:16" x14ac:dyDescent="0.45">
      <c r="J190" s="55"/>
      <c r="K190" s="55"/>
      <c r="L190" s="55"/>
      <c r="M190" s="55"/>
      <c r="N190" s="55"/>
    </row>
    <row r="191" spans="1:16" x14ac:dyDescent="0.45">
      <c r="J191" s="55"/>
      <c r="K191" s="55"/>
      <c r="L191" s="55"/>
      <c r="M191" s="55"/>
      <c r="N191" s="55"/>
    </row>
    <row r="192" spans="1:16" x14ac:dyDescent="0.45">
      <c r="J192" s="55"/>
      <c r="K192" s="55"/>
      <c r="L192" s="55"/>
      <c r="M192" s="55"/>
      <c r="N192" s="55"/>
    </row>
    <row r="193" spans="10:14" x14ac:dyDescent="0.45">
      <c r="J193" s="55"/>
      <c r="K193" s="55"/>
      <c r="L193" s="55"/>
      <c r="M193" s="55"/>
      <c r="N193" s="55"/>
    </row>
    <row r="194" spans="10:14" x14ac:dyDescent="0.45">
      <c r="J194" s="55"/>
      <c r="K194" s="55"/>
      <c r="L194" s="55"/>
      <c r="M194" s="55"/>
      <c r="N194" s="55"/>
    </row>
    <row r="195" spans="10:14" x14ac:dyDescent="0.45">
      <c r="J195" s="55"/>
      <c r="K195" s="55"/>
      <c r="L195" s="55"/>
      <c r="M195" s="55"/>
      <c r="N195" s="55"/>
    </row>
    <row r="196" spans="10:14" x14ac:dyDescent="0.45">
      <c r="J196" s="55"/>
      <c r="K196" s="55"/>
      <c r="L196" s="55"/>
      <c r="M196" s="55"/>
      <c r="N196" s="55"/>
    </row>
    <row r="197" spans="10:14" x14ac:dyDescent="0.45">
      <c r="J197" s="55"/>
      <c r="K197" s="55"/>
      <c r="L197" s="55"/>
      <c r="M197" s="55"/>
      <c r="N197" s="55"/>
    </row>
    <row r="198" spans="10:14" x14ac:dyDescent="0.45">
      <c r="J198" s="55"/>
      <c r="K198" s="55"/>
      <c r="L198" s="55"/>
      <c r="M198" s="55"/>
      <c r="N198" s="55"/>
    </row>
    <row r="199" spans="10:14" x14ac:dyDescent="0.45">
      <c r="J199" s="55"/>
      <c r="K199" s="55"/>
      <c r="L199" s="55"/>
      <c r="M199" s="55"/>
      <c r="N199" s="55"/>
    </row>
    <row r="200" spans="10:14" x14ac:dyDescent="0.45">
      <c r="J200" s="55"/>
      <c r="K200" s="55"/>
      <c r="L200" s="55"/>
      <c r="M200" s="55"/>
      <c r="N200" s="55"/>
    </row>
    <row r="201" spans="10:14" x14ac:dyDescent="0.45">
      <c r="J201" s="55"/>
      <c r="K201" s="55"/>
      <c r="L201" s="55"/>
      <c r="M201" s="55"/>
      <c r="N201" s="55"/>
    </row>
    <row r="202" spans="10:14" x14ac:dyDescent="0.45">
      <c r="J202" s="55"/>
      <c r="K202" s="55"/>
      <c r="L202" s="55"/>
      <c r="M202" s="55"/>
      <c r="N202" s="55"/>
    </row>
    <row r="203" spans="10:14" x14ac:dyDescent="0.45">
      <c r="J203" s="55"/>
      <c r="K203" s="55"/>
      <c r="L203" s="55"/>
      <c r="M203" s="55"/>
      <c r="N203" s="55"/>
    </row>
    <row r="204" spans="10:14" x14ac:dyDescent="0.45">
      <c r="J204" s="55"/>
      <c r="K204" s="55"/>
      <c r="L204" s="55"/>
      <c r="M204" s="55"/>
      <c r="N204" s="55"/>
    </row>
    <row r="205" spans="10:14" x14ac:dyDescent="0.45">
      <c r="J205" s="55"/>
      <c r="K205" s="55"/>
      <c r="L205" s="55"/>
      <c r="M205" s="55"/>
      <c r="N205" s="55"/>
    </row>
    <row r="206" spans="10:14" x14ac:dyDescent="0.45">
      <c r="J206" s="55"/>
      <c r="K206" s="55"/>
      <c r="L206" s="55"/>
      <c r="M206" s="55"/>
      <c r="N206" s="55"/>
    </row>
    <row r="207" spans="10:14" x14ac:dyDescent="0.45">
      <c r="J207" s="55"/>
      <c r="K207" s="55"/>
      <c r="L207" s="55"/>
      <c r="M207" s="55"/>
      <c r="N207" s="55"/>
    </row>
    <row r="208" spans="10:14" x14ac:dyDescent="0.45">
      <c r="J208" s="55"/>
      <c r="K208" s="55"/>
      <c r="L208" s="55"/>
      <c r="M208" s="55"/>
      <c r="N208" s="55"/>
    </row>
    <row r="209" spans="10:14" x14ac:dyDescent="0.45">
      <c r="J209" s="55"/>
      <c r="K209" s="55"/>
      <c r="L209" s="55"/>
      <c r="M209" s="55"/>
      <c r="N209" s="55"/>
    </row>
    <row r="210" spans="10:14" x14ac:dyDescent="0.45">
      <c r="J210" s="55"/>
      <c r="K210" s="55"/>
      <c r="L210" s="55"/>
      <c r="M210" s="55"/>
      <c r="N210" s="55"/>
    </row>
    <row r="211" spans="10:14" x14ac:dyDescent="0.45">
      <c r="J211" s="55"/>
      <c r="K211" s="55"/>
      <c r="L211" s="55"/>
      <c r="M211" s="55"/>
      <c r="N211" s="55"/>
    </row>
    <row r="212" spans="10:14" x14ac:dyDescent="0.45">
      <c r="J212" s="55"/>
      <c r="K212" s="55"/>
      <c r="L212" s="55"/>
      <c r="M212" s="55"/>
      <c r="N212" s="55"/>
    </row>
    <row r="213" spans="10:14" x14ac:dyDescent="0.45">
      <c r="J213" s="55"/>
      <c r="K213" s="55"/>
      <c r="L213" s="55"/>
      <c r="M213" s="55"/>
      <c r="N213" s="55"/>
    </row>
    <row r="214" spans="10:14" x14ac:dyDescent="0.45">
      <c r="J214" s="55"/>
      <c r="K214" s="55"/>
      <c r="L214" s="55"/>
      <c r="M214" s="55"/>
      <c r="N214" s="55"/>
    </row>
    <row r="215" spans="10:14" x14ac:dyDescent="0.45">
      <c r="J215" s="55"/>
      <c r="K215" s="55"/>
      <c r="L215" s="55"/>
      <c r="M215" s="55"/>
      <c r="N215" s="55"/>
    </row>
    <row r="216" spans="10:14" x14ac:dyDescent="0.45">
      <c r="J216" s="55"/>
      <c r="K216" s="55"/>
      <c r="L216" s="55"/>
      <c r="M216" s="55"/>
      <c r="N216" s="55"/>
    </row>
    <row r="217" spans="10:14" x14ac:dyDescent="0.45">
      <c r="J217" s="55"/>
      <c r="K217" s="55"/>
      <c r="L217" s="55"/>
      <c r="M217" s="55"/>
      <c r="N217" s="55"/>
    </row>
    <row r="218" spans="10:14" x14ac:dyDescent="0.45">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91"/>
    </row>
    <row r="4" spans="1:14" x14ac:dyDescent="0.45">
      <c r="A4" s="14" t="s">
        <v>662</v>
      </c>
      <c r="M4" s="14" t="s">
        <v>527</v>
      </c>
    </row>
    <row r="5" spans="1:14" x14ac:dyDescent="0.45">
      <c r="M5" t="s">
        <v>498</v>
      </c>
    </row>
    <row r="6" spans="1:14" ht="42.75" x14ac:dyDescent="0.45">
      <c r="A6" s="12" t="s">
        <v>10</v>
      </c>
      <c r="B6" s="12" t="s">
        <v>11</v>
      </c>
      <c r="C6" s="12" t="s">
        <v>12</v>
      </c>
      <c r="D6" s="12" t="s">
        <v>13</v>
      </c>
      <c r="E6" s="13" t="s">
        <v>663</v>
      </c>
      <c r="F6" s="13" t="s">
        <v>368</v>
      </c>
      <c r="G6" s="13" t="s">
        <v>369</v>
      </c>
      <c r="H6" s="13" t="s">
        <v>370</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371</v>
      </c>
      <c r="N7" s="91">
        <v>3</v>
      </c>
    </row>
    <row r="8" spans="1:14" x14ac:dyDescent="0.45">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372</v>
      </c>
      <c r="N8" s="91">
        <v>6</v>
      </c>
    </row>
    <row r="9" spans="1:14" x14ac:dyDescent="0.45">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373</v>
      </c>
      <c r="N9" s="91">
        <v>12</v>
      </c>
    </row>
    <row r="10" spans="1:14" x14ac:dyDescent="0.45">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374</v>
      </c>
      <c r="N10" s="91">
        <v>24</v>
      </c>
    </row>
    <row r="11" spans="1:14" x14ac:dyDescent="0.45">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375</v>
      </c>
      <c r="N11" s="91">
        <v>48</v>
      </c>
    </row>
    <row r="12" spans="1:14" x14ac:dyDescent="0.45">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376</v>
      </c>
      <c r="N12" s="91">
        <v>96</v>
      </c>
    </row>
    <row r="13" spans="1:14" x14ac:dyDescent="0.45">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377</v>
      </c>
      <c r="N13" s="91">
        <v>192</v>
      </c>
    </row>
    <row r="14" spans="1:14" x14ac:dyDescent="0.45">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378</v>
      </c>
      <c r="N14" s="91">
        <v>384</v>
      </c>
    </row>
    <row r="15" spans="1:14" x14ac:dyDescent="0.45">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379</v>
      </c>
      <c r="N15" s="91">
        <v>768</v>
      </c>
    </row>
    <row r="16" spans="1:14" x14ac:dyDescent="0.45">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380</v>
      </c>
      <c r="N16" s="91">
        <v>1536</v>
      </c>
    </row>
    <row r="17" spans="1:14" x14ac:dyDescent="0.45">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381</v>
      </c>
      <c r="N17" s="91">
        <v>3072</v>
      </c>
    </row>
    <row r="18" spans="1:14" x14ac:dyDescent="0.45">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382</v>
      </c>
      <c r="N18" s="91">
        <v>6144</v>
      </c>
    </row>
    <row r="19" spans="1:14" x14ac:dyDescent="0.45">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383</v>
      </c>
      <c r="N19" s="91">
        <v>12288</v>
      </c>
    </row>
    <row r="20" spans="1:14" x14ac:dyDescent="0.45">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384</v>
      </c>
      <c r="N20" s="91">
        <v>24576</v>
      </c>
    </row>
    <row r="21" spans="1:14" x14ac:dyDescent="0.45">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385</v>
      </c>
      <c r="N21" s="91">
        <v>49152</v>
      </c>
    </row>
    <row r="22" spans="1:14" x14ac:dyDescent="0.45">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386</v>
      </c>
      <c r="N22" s="91">
        <v>98304</v>
      </c>
    </row>
    <row r="23" spans="1:14" x14ac:dyDescent="0.45">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387</v>
      </c>
      <c r="N23" s="91">
        <v>196608</v>
      </c>
    </row>
    <row r="24" spans="1:14" x14ac:dyDescent="0.45">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388</v>
      </c>
      <c r="N24" s="91">
        <v>393216</v>
      </c>
    </row>
    <row r="25" spans="1:14" x14ac:dyDescent="0.45">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389</v>
      </c>
      <c r="N25" s="91">
        <v>786432</v>
      </c>
    </row>
    <row r="26" spans="1:14" x14ac:dyDescent="0.45">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390</v>
      </c>
      <c r="N26" s="91">
        <v>1572864</v>
      </c>
    </row>
    <row r="27" spans="1:14" x14ac:dyDescent="0.45">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391</v>
      </c>
      <c r="N27" s="91">
        <v>3145728</v>
      </c>
    </row>
    <row r="28" spans="1:14" x14ac:dyDescent="0.45">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392</v>
      </c>
      <c r="N28" s="91">
        <v>6291456</v>
      </c>
    </row>
    <row r="29" spans="1:14" x14ac:dyDescent="0.45">
      <c r="I29" s="91"/>
      <c r="J29" s="91"/>
      <c r="K29" s="91"/>
      <c r="L29" s="91"/>
    </row>
    <row r="30" spans="1:14" x14ac:dyDescent="0.45">
      <c r="N30">
        <f ca="1">N28/1000000/E28</f>
        <v>1.2696167527873501</v>
      </c>
    </row>
    <row r="31" spans="1:14" x14ac:dyDescent="0.45">
      <c r="I31" s="91"/>
      <c r="J31" s="91"/>
      <c r="K31" s="91"/>
      <c r="L31" s="91"/>
      <c r="M31" s="14" t="s">
        <v>526</v>
      </c>
      <c r="N31" s="91">
        <f ca="1">C28*D28/E28</f>
        <v>423205.58426245005</v>
      </c>
    </row>
    <row r="32" spans="1:14" x14ac:dyDescent="0.45">
      <c r="I32" s="91"/>
      <c r="J32" s="91"/>
      <c r="K32" s="91"/>
      <c r="L32" s="91"/>
      <c r="M32" t="s">
        <v>532</v>
      </c>
    </row>
    <row r="33" spans="1:14" ht="42.75" x14ac:dyDescent="0.45">
      <c r="A33" s="12" t="s">
        <v>10</v>
      </c>
      <c r="B33" s="12" t="s">
        <v>11</v>
      </c>
      <c r="C33" s="12" t="s">
        <v>12</v>
      </c>
      <c r="D33" s="12" t="s">
        <v>13</v>
      </c>
      <c r="E33" s="13" t="s">
        <v>663</v>
      </c>
      <c r="F33" s="13" t="s">
        <v>368</v>
      </c>
      <c r="G33" s="13" t="s">
        <v>369</v>
      </c>
      <c r="H33" s="13" t="s">
        <v>370</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393</v>
      </c>
      <c r="N34" s="91">
        <v>34</v>
      </c>
    </row>
    <row r="35" spans="1:14" x14ac:dyDescent="0.45">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394</v>
      </c>
      <c r="N35" s="91">
        <v>68</v>
      </c>
    </row>
    <row r="36" spans="1:14" x14ac:dyDescent="0.45">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395</v>
      </c>
      <c r="N36" s="91">
        <v>136</v>
      </c>
    </row>
    <row r="37" spans="1:14" x14ac:dyDescent="0.45">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396</v>
      </c>
      <c r="N37" s="91">
        <v>272</v>
      </c>
    </row>
    <row r="38" spans="1:14" x14ac:dyDescent="0.45">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397</v>
      </c>
      <c r="N38" s="91">
        <v>544</v>
      </c>
    </row>
    <row r="39" spans="1:14" x14ac:dyDescent="0.45">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398</v>
      </c>
      <c r="N39" s="91">
        <v>1088</v>
      </c>
    </row>
    <row r="40" spans="1:14" x14ac:dyDescent="0.45">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399</v>
      </c>
      <c r="N40" s="91">
        <v>2176</v>
      </c>
    </row>
    <row r="41" spans="1:14" x14ac:dyDescent="0.45">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400</v>
      </c>
      <c r="N41" s="91">
        <v>4352</v>
      </c>
    </row>
    <row r="42" spans="1:14" x14ac:dyDescent="0.45">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401</v>
      </c>
      <c r="N42" s="91">
        <v>8704</v>
      </c>
    </row>
    <row r="43" spans="1:14" x14ac:dyDescent="0.45">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402</v>
      </c>
      <c r="N43" s="91">
        <v>17408</v>
      </c>
    </row>
    <row r="44" spans="1:14" x14ac:dyDescent="0.45">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403</v>
      </c>
      <c r="N44" s="91">
        <v>34816</v>
      </c>
    </row>
    <row r="45" spans="1:14" x14ac:dyDescent="0.45">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404</v>
      </c>
      <c r="N45" s="91">
        <v>69632</v>
      </c>
    </row>
    <row r="46" spans="1:14" x14ac:dyDescent="0.45">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405</v>
      </c>
      <c r="N46" s="91">
        <v>139264</v>
      </c>
    </row>
    <row r="47" spans="1:14" x14ac:dyDescent="0.45">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406</v>
      </c>
      <c r="N47" s="91">
        <v>278528</v>
      </c>
    </row>
    <row r="48" spans="1:14" x14ac:dyDescent="0.45">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407</v>
      </c>
      <c r="N48" s="91">
        <v>557056</v>
      </c>
    </row>
    <row r="49" spans="1:14" x14ac:dyDescent="0.45">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408</v>
      </c>
      <c r="N49" s="91">
        <v>1114112</v>
      </c>
    </row>
    <row r="50" spans="1:14" x14ac:dyDescent="0.45">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409</v>
      </c>
      <c r="N50" s="91">
        <v>2228224</v>
      </c>
    </row>
    <row r="51" spans="1:14" x14ac:dyDescent="0.45">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410</v>
      </c>
      <c r="N51" s="91">
        <v>4456448</v>
      </c>
    </row>
    <row r="52" spans="1:14" x14ac:dyDescent="0.45">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411</v>
      </c>
      <c r="N52" s="91">
        <v>8912896</v>
      </c>
    </row>
    <row r="53" spans="1:14" x14ac:dyDescent="0.45">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412</v>
      </c>
      <c r="N53" s="91">
        <v>17825792</v>
      </c>
    </row>
    <row r="54" spans="1:14" x14ac:dyDescent="0.45">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413</v>
      </c>
      <c r="N54" s="91">
        <v>35651584</v>
      </c>
    </row>
    <row r="55" spans="1:14" x14ac:dyDescent="0.45">
      <c r="C55" s="91"/>
      <c r="I55" s="91"/>
      <c r="J55" s="91"/>
      <c r="K55" s="91"/>
      <c r="L55" s="91"/>
    </row>
    <row r="56" spans="1:14" x14ac:dyDescent="0.45">
      <c r="I56" s="91"/>
      <c r="J56" s="91"/>
      <c r="K56" s="91"/>
      <c r="L56" s="91"/>
      <c r="N56">
        <f ca="1">N54/1000000/E54</f>
        <v>7.3256605943250985</v>
      </c>
    </row>
    <row r="57" spans="1:14" x14ac:dyDescent="0.45">
      <c r="I57" s="91"/>
      <c r="J57" s="91"/>
      <c r="K57" s="91"/>
      <c r="L57" s="91"/>
      <c r="N57" s="91">
        <f ca="1">C54*D54/E54</f>
        <v>215460.60571544408</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663</v>
      </c>
      <c r="F60" s="13" t="s">
        <v>368</v>
      </c>
      <c r="G60" s="13" t="s">
        <v>369</v>
      </c>
      <c r="H60" s="13" t="s">
        <v>370</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415</v>
      </c>
      <c r="N62" s="91">
        <v>52</v>
      </c>
    </row>
    <row r="63" spans="1:14" x14ac:dyDescent="0.45">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416</v>
      </c>
      <c r="N63" s="91">
        <v>104</v>
      </c>
    </row>
    <row r="64" spans="1:14" x14ac:dyDescent="0.45">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417</v>
      </c>
      <c r="N64" s="91">
        <v>208</v>
      </c>
    </row>
    <row r="65" spans="1:14" x14ac:dyDescent="0.45">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418</v>
      </c>
      <c r="N65" s="91">
        <v>416</v>
      </c>
    </row>
    <row r="66" spans="1:14" x14ac:dyDescent="0.45">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419</v>
      </c>
      <c r="N66" s="91">
        <v>832</v>
      </c>
    </row>
    <row r="67" spans="1:14" x14ac:dyDescent="0.45">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420</v>
      </c>
      <c r="N67" s="91">
        <v>1664</v>
      </c>
    </row>
    <row r="68" spans="1:14" x14ac:dyDescent="0.45">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421</v>
      </c>
      <c r="N68" s="91">
        <v>3328</v>
      </c>
    </row>
    <row r="69" spans="1:14" x14ac:dyDescent="0.45">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422</v>
      </c>
      <c r="N69" s="91">
        <v>6656</v>
      </c>
    </row>
    <row r="70" spans="1:14" x14ac:dyDescent="0.45">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423</v>
      </c>
      <c r="N70" s="91">
        <v>13312</v>
      </c>
    </row>
    <row r="71" spans="1:14" x14ac:dyDescent="0.45">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424</v>
      </c>
      <c r="N71" s="91">
        <v>26624</v>
      </c>
    </row>
    <row r="72" spans="1:14" x14ac:dyDescent="0.45">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425</v>
      </c>
      <c r="N72" s="91">
        <v>53248</v>
      </c>
    </row>
    <row r="73" spans="1:14" x14ac:dyDescent="0.45">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426</v>
      </c>
      <c r="N73" s="91">
        <v>106496</v>
      </c>
    </row>
    <row r="74" spans="1:14" x14ac:dyDescent="0.45">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427</v>
      </c>
      <c r="N74" s="91">
        <v>212992</v>
      </c>
    </row>
    <row r="75" spans="1:14" x14ac:dyDescent="0.45">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428</v>
      </c>
      <c r="N75" s="91">
        <v>425984</v>
      </c>
    </row>
    <row r="76" spans="1:14" x14ac:dyDescent="0.45">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429</v>
      </c>
      <c r="N76" s="91">
        <v>851968</v>
      </c>
    </row>
    <row r="77" spans="1:14" x14ac:dyDescent="0.45">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430</v>
      </c>
      <c r="N77" s="91">
        <v>1703936</v>
      </c>
    </row>
    <row r="78" spans="1:14" x14ac:dyDescent="0.45">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431</v>
      </c>
      <c r="N78" s="91">
        <v>3407872</v>
      </c>
    </row>
    <row r="79" spans="1:14" x14ac:dyDescent="0.45">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432</v>
      </c>
      <c r="N79" s="91">
        <v>6815744</v>
      </c>
    </row>
    <row r="80" spans="1:14" x14ac:dyDescent="0.45">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433</v>
      </c>
      <c r="N80" s="91">
        <v>13631488</v>
      </c>
    </row>
    <row r="81" spans="1:14" x14ac:dyDescent="0.45">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3.7923591996962531</v>
      </c>
    </row>
    <row r="84" spans="1:14" x14ac:dyDescent="0.45">
      <c r="G84">
        <f ca="1">G81/E81</f>
        <v>7.4441305694179132</v>
      </c>
      <c r="I84" s="91"/>
      <c r="J84" s="91"/>
      <c r="K84" s="91"/>
      <c r="L84" s="91"/>
      <c r="N84" s="91">
        <f ca="1">C81*D81/E81</f>
        <v>145859.96921908666</v>
      </c>
    </row>
    <row r="85" spans="1:14" x14ac:dyDescent="0.45">
      <c r="G85">
        <f ca="1">E81/H81</f>
        <v>22.606673951503002</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663</v>
      </c>
      <c r="F87" s="13" t="s">
        <v>368</v>
      </c>
      <c r="G87" s="13" t="s">
        <v>369</v>
      </c>
      <c r="H87" s="13" t="s">
        <v>370</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435</v>
      </c>
      <c r="N88" s="91">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436</v>
      </c>
      <c r="N89" s="91">
        <v>362</v>
      </c>
    </row>
    <row r="90" spans="1:14" x14ac:dyDescent="0.45">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437</v>
      </c>
      <c r="N90" s="91">
        <v>724</v>
      </c>
    </row>
    <row r="91" spans="1:14" x14ac:dyDescent="0.45">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438</v>
      </c>
      <c r="N91" s="91">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439</v>
      </c>
      <c r="N92" s="91">
        <v>2896</v>
      </c>
    </row>
    <row r="93" spans="1:14" x14ac:dyDescent="0.45">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440</v>
      </c>
      <c r="N93" s="91">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441</v>
      </c>
      <c r="N94" s="91">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442</v>
      </c>
      <c r="N95" s="91">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443</v>
      </c>
      <c r="N96" s="91">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444</v>
      </c>
      <c r="N97" s="91">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445</v>
      </c>
      <c r="N98" s="91">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446</v>
      </c>
      <c r="N99" s="91">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447</v>
      </c>
      <c r="N100" s="91">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448</v>
      </c>
      <c r="N101" s="91">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449</v>
      </c>
      <c r="N102" s="91">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450</v>
      </c>
      <c r="N103" s="91">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451</v>
      </c>
      <c r="N104" s="91">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452</v>
      </c>
      <c r="N105" s="91">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5.207088773238385</v>
      </c>
    </row>
    <row r="109" spans="1:14" x14ac:dyDescent="0.45">
      <c r="I109" s="91"/>
      <c r="J109" s="91"/>
      <c r="K109" s="91"/>
      <c r="L109" s="91"/>
      <c r="N109" s="91">
        <f ca="1">C106*D106/E106</f>
        <v>287684.46260985552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663</v>
      </c>
      <c r="F114" s="13" t="s">
        <v>368</v>
      </c>
      <c r="G114" s="13" t="s">
        <v>369</v>
      </c>
      <c r="H114" s="13" t="s">
        <v>370</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455</v>
      </c>
      <c r="N116" s="91">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456</v>
      </c>
      <c r="N117" s="91">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457</v>
      </c>
      <c r="N118" s="91">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458</v>
      </c>
      <c r="N119" s="91">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459</v>
      </c>
      <c r="N120" s="91">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460</v>
      </c>
      <c r="N121" s="91">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461</v>
      </c>
      <c r="N122" s="91">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462</v>
      </c>
      <c r="N123" s="91">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463</v>
      </c>
      <c r="N124" s="91">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464</v>
      </c>
      <c r="N125" s="91">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465</v>
      </c>
      <c r="N126" s="91">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466</v>
      </c>
      <c r="N127" s="91">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663</v>
      </c>
      <c r="F141" s="13" t="s">
        <v>368</v>
      </c>
      <c r="G141" s="13" t="s">
        <v>369</v>
      </c>
      <c r="H141" s="13" t="s">
        <v>370</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468</v>
      </c>
      <c r="N142" s="91">
        <v>17408</v>
      </c>
    </row>
    <row r="143" spans="1:14" x14ac:dyDescent="0.45">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469</v>
      </c>
      <c r="N143" s="91">
        <v>25600</v>
      </c>
    </row>
    <row r="144" spans="1:14" x14ac:dyDescent="0.45">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470</v>
      </c>
      <c r="N144" s="91">
        <v>41984</v>
      </c>
    </row>
    <row r="145" spans="1:14" x14ac:dyDescent="0.45">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471</v>
      </c>
      <c r="N145" s="91">
        <v>74752</v>
      </c>
    </row>
    <row r="146" spans="1:14" x14ac:dyDescent="0.45">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472</v>
      </c>
      <c r="N146" s="91">
        <v>140288</v>
      </c>
    </row>
    <row r="147" spans="1:14" x14ac:dyDescent="0.45">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473</v>
      </c>
      <c r="N147" s="91">
        <v>271360</v>
      </c>
    </row>
    <row r="148" spans="1:14" x14ac:dyDescent="0.45">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474</v>
      </c>
      <c r="N148" s="91">
        <v>533504</v>
      </c>
    </row>
    <row r="149" spans="1:14" x14ac:dyDescent="0.45">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475</v>
      </c>
      <c r="N149" s="91">
        <v>1057792</v>
      </c>
    </row>
    <row r="150" spans="1:14" x14ac:dyDescent="0.45">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476</v>
      </c>
      <c r="N150" s="91">
        <v>2106368</v>
      </c>
    </row>
    <row r="151" spans="1:14" x14ac:dyDescent="0.45">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477</v>
      </c>
      <c r="N151" s="91">
        <v>4203520</v>
      </c>
    </row>
    <row r="152" spans="1:14" x14ac:dyDescent="0.45">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478</v>
      </c>
      <c r="N152" s="91">
        <v>8397824</v>
      </c>
    </row>
    <row r="153" spans="1:14" x14ac:dyDescent="0.45">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479</v>
      </c>
      <c r="N153" s="91">
        <v>16786432</v>
      </c>
    </row>
    <row r="154" spans="1:14" x14ac:dyDescent="0.45">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480</v>
      </c>
      <c r="N154" s="91">
        <v>33563648</v>
      </c>
    </row>
    <row r="155" spans="1:14" x14ac:dyDescent="0.45">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481</v>
      </c>
      <c r="N155" s="91">
        <v>67118080</v>
      </c>
    </row>
    <row r="156" spans="1:14" x14ac:dyDescent="0.45">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12.11608500933807</v>
      </c>
    </row>
    <row r="159" spans="1:14" x14ac:dyDescent="0.45">
      <c r="I159" s="91"/>
      <c r="J159" s="91"/>
      <c r="K159" s="91"/>
      <c r="L159" s="91"/>
      <c r="N159" s="91">
        <f ca="1">C156*D156/E156</f>
        <v>739.45636724395263</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663</v>
      </c>
      <c r="F168" s="13" t="s">
        <v>368</v>
      </c>
      <c r="G168" s="13" t="s">
        <v>369</v>
      </c>
      <c r="H168" s="13" t="s">
        <v>370</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483</v>
      </c>
      <c r="N169" s="91">
        <v>66560</v>
      </c>
    </row>
    <row r="170" spans="1:14" x14ac:dyDescent="0.45">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484</v>
      </c>
      <c r="N170" s="91">
        <v>74752</v>
      </c>
    </row>
    <row r="171" spans="1:14" x14ac:dyDescent="0.45">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485</v>
      </c>
      <c r="N171" s="91">
        <v>91136</v>
      </c>
    </row>
    <row r="172" spans="1:14" x14ac:dyDescent="0.45">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486</v>
      </c>
      <c r="N172" s="91">
        <v>123904</v>
      </c>
    </row>
    <row r="173" spans="1:14" x14ac:dyDescent="0.45">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487</v>
      </c>
      <c r="N173" s="91">
        <v>189440</v>
      </c>
    </row>
    <row r="174" spans="1:14" x14ac:dyDescent="0.45">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488</v>
      </c>
      <c r="N174" s="91">
        <v>320512</v>
      </c>
    </row>
    <row r="175" spans="1:14" x14ac:dyDescent="0.45">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489</v>
      </c>
      <c r="N175" s="91">
        <v>582656</v>
      </c>
    </row>
    <row r="176" spans="1:14" x14ac:dyDescent="0.45">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490</v>
      </c>
      <c r="N176" s="91">
        <v>1106944</v>
      </c>
    </row>
    <row r="177" spans="1:14" x14ac:dyDescent="0.45">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491</v>
      </c>
      <c r="N177" s="91">
        <v>2155520</v>
      </c>
    </row>
    <row r="178" spans="1:14" x14ac:dyDescent="0.45">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492</v>
      </c>
      <c r="N178" s="91">
        <v>4252672</v>
      </c>
    </row>
    <row r="179" spans="1:14" x14ac:dyDescent="0.45">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493</v>
      </c>
      <c r="N179" s="91">
        <v>8446976</v>
      </c>
    </row>
    <row r="180" spans="1:14" x14ac:dyDescent="0.45">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494</v>
      </c>
      <c r="N180" s="91">
        <v>16835584</v>
      </c>
    </row>
    <row r="181" spans="1:14" x14ac:dyDescent="0.45">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495</v>
      </c>
      <c r="N181" s="91">
        <v>33612800</v>
      </c>
    </row>
    <row r="182" spans="1:14" x14ac:dyDescent="0.45">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496</v>
      </c>
      <c r="N182" s="91">
        <v>67167232</v>
      </c>
    </row>
    <row r="183" spans="1:14" x14ac:dyDescent="0.45">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9" width="16.464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46484375" customWidth="1"/>
    <col min="16" max="16" width="11.53125" bestFit="1" customWidth="1"/>
  </cols>
  <sheetData>
    <row r="2" spans="1:16" ht="28.5" x14ac:dyDescent="0.85">
      <c r="A2" s="1" t="s">
        <v>220</v>
      </c>
    </row>
    <row r="3" spans="1:16" x14ac:dyDescent="0.45">
      <c r="P3" s="91"/>
    </row>
    <row r="5" spans="1:16" x14ac:dyDescent="0.45">
      <c r="A5" s="14" t="s">
        <v>850</v>
      </c>
      <c r="O5" s="14" t="s">
        <v>527</v>
      </c>
    </row>
    <row r="6" spans="1:16" x14ac:dyDescent="0.45">
      <c r="O6" t="s">
        <v>498</v>
      </c>
    </row>
    <row r="7" spans="1:16" ht="42.75" x14ac:dyDescent="0.45">
      <c r="A7" s="12" t="s">
        <v>10</v>
      </c>
      <c r="B7" s="12" t="s">
        <v>11</v>
      </c>
      <c r="C7" s="12" t="s">
        <v>12</v>
      </c>
      <c r="D7" s="12" t="s">
        <v>13</v>
      </c>
      <c r="E7" s="13" t="s">
        <v>664</v>
      </c>
      <c r="F7" s="13" t="s">
        <v>368</v>
      </c>
      <c r="G7" s="13" t="s">
        <v>369</v>
      </c>
      <c r="H7" s="13" t="s">
        <v>849</v>
      </c>
      <c r="I7" s="13" t="s">
        <v>370</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45">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371</v>
      </c>
      <c r="P8" s="91">
        <v>3</v>
      </c>
    </row>
    <row r="9" spans="1:16" x14ac:dyDescent="0.45">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372</v>
      </c>
      <c r="P9" s="91">
        <v>6</v>
      </c>
    </row>
    <row r="10" spans="1:16" x14ac:dyDescent="0.45">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373</v>
      </c>
      <c r="P10" s="91">
        <v>12</v>
      </c>
    </row>
    <row r="11" spans="1:16" x14ac:dyDescent="0.45">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374</v>
      </c>
      <c r="P11" s="91">
        <v>24</v>
      </c>
    </row>
    <row r="12" spans="1:16" x14ac:dyDescent="0.45">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375</v>
      </c>
      <c r="P12" s="91">
        <v>48</v>
      </c>
    </row>
    <row r="13" spans="1:16" x14ac:dyDescent="0.45">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376</v>
      </c>
      <c r="P13" s="91">
        <v>96</v>
      </c>
    </row>
    <row r="14" spans="1:16" x14ac:dyDescent="0.45">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377</v>
      </c>
      <c r="P14" s="91">
        <v>192</v>
      </c>
    </row>
    <row r="15" spans="1:16" x14ac:dyDescent="0.45">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378</v>
      </c>
      <c r="P15" s="91">
        <v>384</v>
      </c>
    </row>
    <row r="16" spans="1:16" x14ac:dyDescent="0.45">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379</v>
      </c>
      <c r="P16" s="91">
        <v>768</v>
      </c>
    </row>
    <row r="17" spans="1:16" x14ac:dyDescent="0.45">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380</v>
      </c>
      <c r="P17" s="91">
        <v>1536</v>
      </c>
    </row>
    <row r="18" spans="1:16" x14ac:dyDescent="0.45">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381</v>
      </c>
      <c r="P18" s="91">
        <v>3072</v>
      </c>
    </row>
    <row r="19" spans="1:16" x14ac:dyDescent="0.45">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382</v>
      </c>
      <c r="P19" s="91">
        <v>6144</v>
      </c>
    </row>
    <row r="20" spans="1:16" x14ac:dyDescent="0.45">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383</v>
      </c>
      <c r="P20" s="91">
        <v>12288</v>
      </c>
    </row>
    <row r="21" spans="1:16" x14ac:dyDescent="0.45">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384</v>
      </c>
      <c r="P21" s="91">
        <v>24576</v>
      </c>
    </row>
    <row r="22" spans="1:16" x14ac:dyDescent="0.45">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385</v>
      </c>
      <c r="P22" s="91">
        <v>49152</v>
      </c>
    </row>
    <row r="23" spans="1:16" x14ac:dyDescent="0.45">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386</v>
      </c>
      <c r="P23" s="91">
        <v>98304</v>
      </c>
    </row>
    <row r="24" spans="1:16" x14ac:dyDescent="0.45">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387</v>
      </c>
      <c r="P24" s="91">
        <v>196608</v>
      </c>
    </row>
    <row r="25" spans="1:16" x14ac:dyDescent="0.45">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388</v>
      </c>
      <c r="P25" s="91">
        <v>393216</v>
      </c>
    </row>
    <row r="26" spans="1:16" x14ac:dyDescent="0.45">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389</v>
      </c>
      <c r="P26" s="91">
        <v>786432</v>
      </c>
    </row>
    <row r="27" spans="1:16" x14ac:dyDescent="0.45">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390</v>
      </c>
      <c r="P27" s="91">
        <v>1572864</v>
      </c>
    </row>
    <row r="28" spans="1:16" x14ac:dyDescent="0.45">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391</v>
      </c>
      <c r="P28" s="91">
        <v>3145728</v>
      </c>
    </row>
    <row r="29" spans="1:16" x14ac:dyDescent="0.45">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392</v>
      </c>
      <c r="P29" s="91">
        <v>6291456</v>
      </c>
    </row>
    <row r="30" spans="1:16" x14ac:dyDescent="0.45">
      <c r="J30" s="91"/>
      <c r="K30" s="91"/>
      <c r="L30" s="91"/>
      <c r="M30" s="91"/>
      <c r="N30" s="91"/>
    </row>
    <row r="31" spans="1:16" x14ac:dyDescent="0.45">
      <c r="P31">
        <f ca="1">P29/1000000/E29</f>
        <v>1.7254802475134154</v>
      </c>
    </row>
    <row r="32" spans="1:16" x14ac:dyDescent="0.45">
      <c r="J32" s="91"/>
      <c r="K32" s="91"/>
      <c r="L32" s="91"/>
      <c r="M32" s="91"/>
      <c r="N32" s="91"/>
      <c r="O32" s="14" t="s">
        <v>526</v>
      </c>
      <c r="P32" s="91">
        <f ca="1">C29*D29/E29</f>
        <v>575160.08250447176</v>
      </c>
    </row>
    <row r="33" spans="1:16" x14ac:dyDescent="0.45">
      <c r="J33" s="91"/>
      <c r="K33" s="91"/>
      <c r="L33" s="91"/>
      <c r="M33" s="91"/>
      <c r="N33" s="91"/>
      <c r="O33" t="s">
        <v>532</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45">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393</v>
      </c>
      <c r="P35" s="91">
        <v>34</v>
      </c>
    </row>
    <row r="36" spans="1:16" x14ac:dyDescent="0.45">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394</v>
      </c>
      <c r="P36" s="91">
        <v>68</v>
      </c>
    </row>
    <row r="37" spans="1:16" x14ac:dyDescent="0.45">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395</v>
      </c>
      <c r="P37" s="91">
        <v>136</v>
      </c>
    </row>
    <row r="38" spans="1:16" x14ac:dyDescent="0.45">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396</v>
      </c>
      <c r="P38" s="91">
        <v>272</v>
      </c>
    </row>
    <row r="39" spans="1:16" x14ac:dyDescent="0.45">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397</v>
      </c>
      <c r="P39" s="91">
        <v>544</v>
      </c>
    </row>
    <row r="40" spans="1:16" x14ac:dyDescent="0.45">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398</v>
      </c>
      <c r="P40" s="91">
        <v>1088</v>
      </c>
    </row>
    <row r="41" spans="1:16" x14ac:dyDescent="0.45">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399</v>
      </c>
      <c r="P41" s="91">
        <v>2176</v>
      </c>
    </row>
    <row r="42" spans="1:16" x14ac:dyDescent="0.45">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400</v>
      </c>
      <c r="P42" s="91">
        <v>4352</v>
      </c>
    </row>
    <row r="43" spans="1:16" x14ac:dyDescent="0.45">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401</v>
      </c>
      <c r="P43" s="91">
        <v>8704</v>
      </c>
    </row>
    <row r="44" spans="1:16" x14ac:dyDescent="0.45">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402</v>
      </c>
      <c r="P44" s="91">
        <v>17408</v>
      </c>
    </row>
    <row r="45" spans="1:16" x14ac:dyDescent="0.45">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403</v>
      </c>
      <c r="P45" s="91">
        <v>34816</v>
      </c>
    </row>
    <row r="46" spans="1:16" x14ac:dyDescent="0.45">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404</v>
      </c>
      <c r="P46" s="91">
        <v>69632</v>
      </c>
    </row>
    <row r="47" spans="1:16" x14ac:dyDescent="0.45">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405</v>
      </c>
      <c r="P47" s="91">
        <v>139264</v>
      </c>
    </row>
    <row r="48" spans="1:16" x14ac:dyDescent="0.45">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406</v>
      </c>
      <c r="P48" s="91">
        <v>278528</v>
      </c>
    </row>
    <row r="49" spans="1:16" x14ac:dyDescent="0.45">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407</v>
      </c>
      <c r="P49" s="91">
        <v>557056</v>
      </c>
    </row>
    <row r="50" spans="1:16" x14ac:dyDescent="0.45">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408</v>
      </c>
      <c r="P50" s="91">
        <v>1114112</v>
      </c>
    </row>
    <row r="51" spans="1:16" x14ac:dyDescent="0.45">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409</v>
      </c>
      <c r="P51" s="91">
        <v>2228224</v>
      </c>
    </row>
    <row r="52" spans="1:16" x14ac:dyDescent="0.45">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410</v>
      </c>
      <c r="P52" s="91">
        <v>4456448</v>
      </c>
    </row>
    <row r="53" spans="1:16" x14ac:dyDescent="0.45">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411</v>
      </c>
      <c r="P53" s="91">
        <v>8912896</v>
      </c>
    </row>
    <row r="54" spans="1:16" x14ac:dyDescent="0.45">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412</v>
      </c>
      <c r="P54" s="91">
        <v>17825792</v>
      </c>
    </row>
    <row r="55" spans="1:16" x14ac:dyDescent="0.45">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413</v>
      </c>
      <c r="P55" s="91">
        <v>35651584</v>
      </c>
    </row>
    <row r="56" spans="1:16" x14ac:dyDescent="0.45">
      <c r="C56" s="91"/>
      <c r="J56" s="91"/>
      <c r="K56" s="91"/>
      <c r="L56" s="91"/>
      <c r="M56" s="91"/>
      <c r="N56" s="91"/>
    </row>
    <row r="57" spans="1:16" x14ac:dyDescent="0.45">
      <c r="J57" s="91"/>
      <c r="K57" s="91"/>
      <c r="L57" s="91"/>
      <c r="M57" s="91"/>
      <c r="N57" s="91"/>
      <c r="P57">
        <f ca="1">P55/1000000/E55</f>
        <v>8.8555365863492703</v>
      </c>
    </row>
    <row r="58" spans="1:16" x14ac:dyDescent="0.45">
      <c r="J58" s="91"/>
      <c r="K58" s="91"/>
      <c r="L58" s="91"/>
      <c r="M58" s="91"/>
      <c r="N58" s="91"/>
      <c r="P58" s="91">
        <f ca="1">C55*D55/E55</f>
        <v>260456.95842203737</v>
      </c>
    </row>
    <row r="59" spans="1:16" x14ac:dyDescent="0.45">
      <c r="J59" s="91"/>
      <c r="K59" s="91"/>
      <c r="L59" s="91"/>
      <c r="M59" s="91"/>
      <c r="N59" s="91"/>
      <c r="O59" s="14" t="s">
        <v>525</v>
      </c>
    </row>
    <row r="60" spans="1:16" x14ac:dyDescent="0.45">
      <c r="J60" s="91"/>
      <c r="K60" s="91"/>
      <c r="L60" s="91"/>
      <c r="M60" s="91"/>
      <c r="N60" s="91"/>
      <c r="O60" t="s">
        <v>533</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45">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414</v>
      </c>
      <c r="P62" s="91">
        <v>26</v>
      </c>
    </row>
    <row r="63" spans="1:16" x14ac:dyDescent="0.45">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415</v>
      </c>
      <c r="P63" s="91">
        <v>52</v>
      </c>
    </row>
    <row r="64" spans="1:16" x14ac:dyDescent="0.45">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416</v>
      </c>
      <c r="P64" s="91">
        <v>104</v>
      </c>
    </row>
    <row r="65" spans="1:16" x14ac:dyDescent="0.45">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417</v>
      </c>
      <c r="P65" s="91">
        <v>208</v>
      </c>
    </row>
    <row r="66" spans="1:16" x14ac:dyDescent="0.45">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418</v>
      </c>
      <c r="P66" s="91">
        <v>416</v>
      </c>
    </row>
    <row r="67" spans="1:16" x14ac:dyDescent="0.45">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419</v>
      </c>
      <c r="P67" s="91">
        <v>832</v>
      </c>
    </row>
    <row r="68" spans="1:16" x14ac:dyDescent="0.45">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420</v>
      </c>
      <c r="P68" s="91">
        <v>1664</v>
      </c>
    </row>
    <row r="69" spans="1:16" x14ac:dyDescent="0.45">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421</v>
      </c>
      <c r="P69" s="91">
        <v>3328</v>
      </c>
    </row>
    <row r="70" spans="1:16" x14ac:dyDescent="0.45">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422</v>
      </c>
      <c r="P70" s="91">
        <v>6656</v>
      </c>
    </row>
    <row r="71" spans="1:16" x14ac:dyDescent="0.45">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423</v>
      </c>
      <c r="P71" s="91">
        <v>13312</v>
      </c>
    </row>
    <row r="72" spans="1:16" x14ac:dyDescent="0.45">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424</v>
      </c>
      <c r="P72" s="91">
        <v>26624</v>
      </c>
    </row>
    <row r="73" spans="1:16" x14ac:dyDescent="0.45">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425</v>
      </c>
      <c r="P73" s="91">
        <v>53248</v>
      </c>
    </row>
    <row r="74" spans="1:16" x14ac:dyDescent="0.45">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426</v>
      </c>
      <c r="P74" s="91">
        <v>106496</v>
      </c>
    </row>
    <row r="75" spans="1:16" x14ac:dyDescent="0.45">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427</v>
      </c>
      <c r="P75" s="91">
        <v>212992</v>
      </c>
    </row>
    <row r="76" spans="1:16" x14ac:dyDescent="0.45">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428</v>
      </c>
      <c r="P76" s="91">
        <v>425984</v>
      </c>
    </row>
    <row r="77" spans="1:16" x14ac:dyDescent="0.45">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429</v>
      </c>
      <c r="P77" s="91">
        <v>851968</v>
      </c>
    </row>
    <row r="78" spans="1:16" x14ac:dyDescent="0.45">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430</v>
      </c>
      <c r="P78" s="91">
        <v>1703936</v>
      </c>
    </row>
    <row r="79" spans="1:16" x14ac:dyDescent="0.45">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431</v>
      </c>
      <c r="P79" s="91">
        <v>3407872</v>
      </c>
    </row>
    <row r="80" spans="1:16" x14ac:dyDescent="0.45">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432</v>
      </c>
      <c r="P80" s="91">
        <v>6815744</v>
      </c>
    </row>
    <row r="81" spans="1:16" x14ac:dyDescent="0.45">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433</v>
      </c>
      <c r="P81" s="91">
        <v>13631488</v>
      </c>
    </row>
    <row r="82" spans="1:16" x14ac:dyDescent="0.45">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434</v>
      </c>
      <c r="P82" s="91">
        <v>27262976</v>
      </c>
    </row>
    <row r="83" spans="1:16" x14ac:dyDescent="0.45">
      <c r="C83" s="91"/>
      <c r="J83" s="91"/>
      <c r="K83" s="91"/>
      <c r="L83" s="91"/>
      <c r="M83" s="91"/>
      <c r="N83" s="91"/>
    </row>
    <row r="84" spans="1:16" x14ac:dyDescent="0.45">
      <c r="J84" s="91"/>
      <c r="K84" s="91"/>
      <c r="L84" s="91"/>
      <c r="M84" s="91"/>
      <c r="N84" s="91"/>
      <c r="P84">
        <f ca="1">P82/1000000/E82</f>
        <v>5.1816129079242419</v>
      </c>
    </row>
    <row r="85" spans="1:16" x14ac:dyDescent="0.45">
      <c r="G85">
        <f ca="1">G82/E82</f>
        <v>9.0148701759112555</v>
      </c>
      <c r="J85" s="91"/>
      <c r="K85" s="91"/>
      <c r="L85" s="91"/>
      <c r="M85" s="91"/>
      <c r="N85" s="91"/>
      <c r="P85" s="91">
        <f ca="1">C82*D82/E82</f>
        <v>199292.80415093238</v>
      </c>
    </row>
    <row r="86" spans="1:16" x14ac:dyDescent="0.45">
      <c r="G86">
        <f ca="1">E82/I82</f>
        <v>16.545548549835733</v>
      </c>
      <c r="J86" s="91"/>
      <c r="K86" s="91"/>
      <c r="L86" s="91"/>
      <c r="M86" s="91"/>
      <c r="N86" s="91"/>
      <c r="O86" s="14" t="s">
        <v>528</v>
      </c>
    </row>
    <row r="87" spans="1:16" x14ac:dyDescent="0.45">
      <c r="J87" s="91"/>
      <c r="K87" s="91"/>
      <c r="L87" s="91"/>
      <c r="M87" s="91"/>
      <c r="N87" s="91"/>
      <c r="O87" t="s">
        <v>534</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435</v>
      </c>
      <c r="P89" s="91">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436</v>
      </c>
      <c r="P90" s="91">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437</v>
      </c>
      <c r="P91" s="91">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438</v>
      </c>
      <c r="P92" s="91">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439</v>
      </c>
      <c r="P93" s="91">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440</v>
      </c>
      <c r="P94" s="91">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441</v>
      </c>
      <c r="P95" s="91">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442</v>
      </c>
      <c r="P96" s="91">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443</v>
      </c>
      <c r="P97" s="91">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444</v>
      </c>
      <c r="P98" s="91">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445</v>
      </c>
      <c r="P99" s="91">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446</v>
      </c>
      <c r="P100" s="91">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447</v>
      </c>
      <c r="P101" s="91">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448</v>
      </c>
      <c r="P102" s="91">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449</v>
      </c>
      <c r="P103" s="91">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450</v>
      </c>
      <c r="P104" s="91">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451</v>
      </c>
      <c r="P105" s="91">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452</v>
      </c>
      <c r="P106" s="91">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453</v>
      </c>
      <c r="P107" s="91">
        <v>47448064</v>
      </c>
    </row>
    <row r="108" spans="1:16" x14ac:dyDescent="0.45">
      <c r="C108" s="91"/>
      <c r="J108" s="91"/>
      <c r="K108" s="91"/>
      <c r="L108" s="91"/>
      <c r="M108" s="91"/>
      <c r="N108" s="91"/>
      <c r="O108" s="91"/>
    </row>
    <row r="109" spans="1:16" x14ac:dyDescent="0.45">
      <c r="C109" s="91"/>
      <c r="J109" s="91"/>
      <c r="K109" s="91"/>
      <c r="L109" s="91"/>
      <c r="M109" s="91"/>
      <c r="N109" s="91"/>
      <c r="O109" s="91"/>
      <c r="P109">
        <f ca="1">P107/1000000/E107</f>
        <v>6.6769945481972055</v>
      </c>
    </row>
    <row r="110" spans="1:16" x14ac:dyDescent="0.45">
      <c r="J110" s="91"/>
      <c r="K110" s="91"/>
      <c r="L110" s="91"/>
      <c r="M110" s="91"/>
      <c r="N110" s="91"/>
      <c r="P110" s="91">
        <f ca="1">C107*D107/E107</f>
        <v>368894.72641973506</v>
      </c>
    </row>
    <row r="111" spans="1:16" x14ac:dyDescent="0.45">
      <c r="C111" s="15"/>
      <c r="D111" s="16"/>
      <c r="J111" s="91"/>
      <c r="K111" s="91"/>
      <c r="L111" s="91"/>
      <c r="M111" s="91"/>
      <c r="N111" s="91"/>
      <c r="O111" s="91"/>
    </row>
    <row r="112" spans="1:16" x14ac:dyDescent="0.45">
      <c r="J112" s="91"/>
      <c r="K112" s="91"/>
      <c r="L112" s="91"/>
      <c r="M112" s="91"/>
      <c r="N112" s="91"/>
    </row>
    <row r="113" spans="1:16" x14ac:dyDescent="0.45">
      <c r="J113" s="91"/>
      <c r="K113" s="91"/>
      <c r="L113" s="91"/>
      <c r="M113" s="91"/>
      <c r="N113" s="91"/>
      <c r="O113" s="14" t="s">
        <v>529</v>
      </c>
    </row>
    <row r="114" spans="1:16" x14ac:dyDescent="0.45">
      <c r="J114" s="91"/>
      <c r="K114" s="91"/>
      <c r="L114" s="91"/>
      <c r="M114" s="91"/>
      <c r="N114" s="91"/>
      <c r="O114" t="s">
        <v>535</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454</v>
      </c>
      <c r="P116" s="91">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455</v>
      </c>
      <c r="P117" s="91">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456</v>
      </c>
      <c r="P118" s="91">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457</v>
      </c>
      <c r="P119" s="91">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458</v>
      </c>
      <c r="P120" s="91">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459</v>
      </c>
      <c r="P121" s="91">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460</v>
      </c>
      <c r="P122" s="91">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461</v>
      </c>
      <c r="P123" s="91">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462</v>
      </c>
      <c r="P124" s="91">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463</v>
      </c>
      <c r="P125" s="91">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464</v>
      </c>
      <c r="P126" s="91">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465</v>
      </c>
      <c r="P127" s="91">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466</v>
      </c>
      <c r="P128" s="91">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467</v>
      </c>
      <c r="P129" s="91">
        <v>1114120</v>
      </c>
    </row>
    <row r="130" spans="1:16" x14ac:dyDescent="0.45">
      <c r="J130" s="91"/>
      <c r="K130" s="91"/>
      <c r="L130" s="91"/>
      <c r="M130" s="91"/>
      <c r="N130" s="91"/>
    </row>
    <row r="131" spans="1:16" x14ac:dyDescent="0.45">
      <c r="J131" s="91"/>
      <c r="K131" s="91"/>
      <c r="L131" s="91"/>
      <c r="M131" s="91"/>
      <c r="N131" s="91"/>
    </row>
    <row r="132" spans="1:16" x14ac:dyDescent="0.45">
      <c r="J132" s="91"/>
      <c r="K132" s="91"/>
      <c r="L132" s="91"/>
      <c r="M132" s="91"/>
      <c r="N132" s="91"/>
      <c r="P132" s="91"/>
    </row>
    <row r="133" spans="1:16" x14ac:dyDescent="0.45">
      <c r="J133" s="91"/>
      <c r="K133" s="91"/>
      <c r="L133" s="91"/>
      <c r="M133" s="91"/>
      <c r="N133" s="91"/>
    </row>
    <row r="134" spans="1:16" x14ac:dyDescent="0.45">
      <c r="J134" s="91"/>
      <c r="K134" s="91"/>
      <c r="L134" s="91"/>
      <c r="M134" s="91"/>
      <c r="N134" s="91"/>
    </row>
    <row r="135" spans="1:16" x14ac:dyDescent="0.45">
      <c r="J135" s="91"/>
      <c r="K135" s="91"/>
      <c r="L135" s="91"/>
      <c r="M135" s="91"/>
      <c r="N135" s="91"/>
    </row>
    <row r="136" spans="1:16" x14ac:dyDescent="0.45">
      <c r="J136" s="91"/>
      <c r="K136" s="91"/>
      <c r="L136" s="91"/>
      <c r="M136" s="91"/>
      <c r="N136" s="91"/>
    </row>
    <row r="137" spans="1:16" x14ac:dyDescent="0.45">
      <c r="J137" s="91"/>
      <c r="K137" s="91"/>
      <c r="L137" s="91"/>
      <c r="M137" s="91"/>
      <c r="N137" s="91"/>
    </row>
    <row r="138" spans="1:16" x14ac:dyDescent="0.45">
      <c r="J138" s="91"/>
      <c r="K138" s="91"/>
      <c r="L138" s="91"/>
      <c r="M138" s="91"/>
      <c r="N138" s="91"/>
    </row>
    <row r="139" spans="1:16" x14ac:dyDescent="0.45">
      <c r="J139" s="91"/>
      <c r="K139" s="91"/>
      <c r="L139" s="91"/>
      <c r="M139" s="91"/>
      <c r="N139" s="91"/>
    </row>
    <row r="140" spans="1:16" x14ac:dyDescent="0.45">
      <c r="J140" s="91"/>
      <c r="K140" s="91"/>
      <c r="L140" s="91"/>
      <c r="M140" s="91"/>
      <c r="N140" s="91"/>
      <c r="O140" s="14" t="s">
        <v>530</v>
      </c>
    </row>
    <row r="141" spans="1:16" x14ac:dyDescent="0.45">
      <c r="J141" s="91"/>
      <c r="K141" s="91"/>
      <c r="L141" s="91"/>
      <c r="M141" s="91"/>
      <c r="N141" s="91"/>
      <c r="O141" t="s">
        <v>536</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45">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468</v>
      </c>
      <c r="P143" s="91">
        <v>17408</v>
      </c>
    </row>
    <row r="144" spans="1:16" x14ac:dyDescent="0.45">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469</v>
      </c>
      <c r="P144" s="91">
        <v>25600</v>
      </c>
    </row>
    <row r="145" spans="1:16" x14ac:dyDescent="0.45">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470</v>
      </c>
      <c r="P145" s="91">
        <v>41984</v>
      </c>
    </row>
    <row r="146" spans="1:16" x14ac:dyDescent="0.45">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471</v>
      </c>
      <c r="P146" s="91">
        <v>74752</v>
      </c>
    </row>
    <row r="147" spans="1:16" x14ac:dyDescent="0.45">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472</v>
      </c>
      <c r="P147" s="91">
        <v>140288</v>
      </c>
    </row>
    <row r="148" spans="1:16" x14ac:dyDescent="0.45">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473</v>
      </c>
      <c r="P148" s="91">
        <v>271360</v>
      </c>
    </row>
    <row r="149" spans="1:16" x14ac:dyDescent="0.45">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474</v>
      </c>
      <c r="P149" s="91">
        <v>533504</v>
      </c>
    </row>
    <row r="150" spans="1:16" x14ac:dyDescent="0.45">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475</v>
      </c>
      <c r="P150" s="91">
        <v>1057792</v>
      </c>
    </row>
    <row r="151" spans="1:16" x14ac:dyDescent="0.45">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476</v>
      </c>
      <c r="P151" s="91">
        <v>2106368</v>
      </c>
    </row>
    <row r="152" spans="1:16" x14ac:dyDescent="0.45">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477</v>
      </c>
      <c r="P152" s="91">
        <v>4203520</v>
      </c>
    </row>
    <row r="153" spans="1:16" x14ac:dyDescent="0.45">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478</v>
      </c>
      <c r="P153" s="91">
        <v>8397824</v>
      </c>
    </row>
    <row r="154" spans="1:16" x14ac:dyDescent="0.45">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479</v>
      </c>
      <c r="P154" s="91">
        <v>16786432</v>
      </c>
    </row>
    <row r="155" spans="1:16" x14ac:dyDescent="0.45">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480</v>
      </c>
      <c r="P155" s="91">
        <v>33563648</v>
      </c>
    </row>
    <row r="156" spans="1:16" x14ac:dyDescent="0.45">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481</v>
      </c>
      <c r="P156" s="91">
        <v>67118080</v>
      </c>
    </row>
    <row r="157" spans="1:16" x14ac:dyDescent="0.45">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482</v>
      </c>
      <c r="P157" s="91">
        <v>134226944</v>
      </c>
    </row>
    <row r="158" spans="1:16" x14ac:dyDescent="0.45">
      <c r="J158" s="91"/>
      <c r="K158" s="91"/>
      <c r="L158" s="91"/>
      <c r="M158" s="91"/>
      <c r="N158" s="91"/>
    </row>
    <row r="159" spans="1:16" x14ac:dyDescent="0.45">
      <c r="J159" s="91"/>
      <c r="K159" s="91"/>
      <c r="L159" s="91"/>
      <c r="M159" s="91"/>
      <c r="N159" s="91"/>
      <c r="P159">
        <f ca="1">P157/1000000/E157</f>
        <v>15.586089074980901</v>
      </c>
    </row>
    <row r="160" spans="1:16" x14ac:dyDescent="0.45">
      <c r="J160" s="91"/>
      <c r="K160" s="91"/>
      <c r="L160" s="91"/>
      <c r="M160" s="91"/>
      <c r="N160" s="91"/>
      <c r="P160" s="91">
        <f ca="1">C157*D157/E157</f>
        <v>951.23406595805034</v>
      </c>
    </row>
    <row r="161" spans="1:16" x14ac:dyDescent="0.45">
      <c r="J161" s="91"/>
      <c r="K161" s="91"/>
      <c r="L161" s="91"/>
      <c r="M161" s="91"/>
      <c r="N161" s="91"/>
    </row>
    <row r="162" spans="1:16" x14ac:dyDescent="0.45">
      <c r="J162" s="91"/>
      <c r="K162" s="91"/>
      <c r="L162" s="91"/>
      <c r="M162" s="91"/>
      <c r="N162" s="91"/>
    </row>
    <row r="163" spans="1:16" x14ac:dyDescent="0.45">
      <c r="J163" s="91"/>
      <c r="K163" s="91"/>
      <c r="L163" s="91"/>
      <c r="M163" s="91"/>
      <c r="N163" s="91"/>
    </row>
    <row r="164" spans="1:16" x14ac:dyDescent="0.45">
      <c r="J164" s="91"/>
      <c r="K164" s="91"/>
      <c r="L164" s="91"/>
      <c r="M164" s="91"/>
      <c r="N164" s="91"/>
    </row>
    <row r="165" spans="1:16" x14ac:dyDescent="0.45">
      <c r="J165" s="91"/>
      <c r="K165" s="91"/>
      <c r="L165" s="91"/>
      <c r="M165" s="91"/>
      <c r="N165" s="91"/>
    </row>
    <row r="166" spans="1:16" x14ac:dyDescent="0.45">
      <c r="J166" s="91"/>
      <c r="K166" s="91"/>
      <c r="L166" s="91"/>
      <c r="M166" s="91"/>
      <c r="N166" s="91"/>
    </row>
    <row r="167" spans="1:16" x14ac:dyDescent="0.45">
      <c r="J167" s="91"/>
      <c r="K167" s="91"/>
      <c r="L167" s="91"/>
      <c r="M167" s="91"/>
      <c r="N167" s="91"/>
      <c r="O167" s="14" t="s">
        <v>531</v>
      </c>
    </row>
    <row r="168" spans="1:16" ht="57" x14ac:dyDescent="0.45">
      <c r="J168" s="91"/>
      <c r="K168" s="91"/>
      <c r="L168" s="91"/>
      <c r="M168" s="91"/>
      <c r="N168" s="91"/>
      <c r="O168" s="64" t="s">
        <v>537</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45">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483</v>
      </c>
      <c r="P170" s="91">
        <v>66560</v>
      </c>
    </row>
    <row r="171" spans="1:16" x14ac:dyDescent="0.45">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484</v>
      </c>
      <c r="P171" s="91">
        <v>74752</v>
      </c>
    </row>
    <row r="172" spans="1:16" x14ac:dyDescent="0.45">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485</v>
      </c>
      <c r="P172" s="91">
        <v>91136</v>
      </c>
    </row>
    <row r="173" spans="1:16" x14ac:dyDescent="0.45">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486</v>
      </c>
      <c r="P173" s="91">
        <v>123904</v>
      </c>
    </row>
    <row r="174" spans="1:16" x14ac:dyDescent="0.45">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487</v>
      </c>
      <c r="P174" s="91">
        <v>189440</v>
      </c>
    </row>
    <row r="175" spans="1:16" x14ac:dyDescent="0.45">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488</v>
      </c>
      <c r="P175" s="91">
        <v>320512</v>
      </c>
    </row>
    <row r="176" spans="1:16" x14ac:dyDescent="0.45">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489</v>
      </c>
      <c r="P176" s="91">
        <v>582656</v>
      </c>
    </row>
    <row r="177" spans="1:16" x14ac:dyDescent="0.45">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490</v>
      </c>
      <c r="P177" s="91">
        <v>1106944</v>
      </c>
    </row>
    <row r="178" spans="1:16" x14ac:dyDescent="0.45">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491</v>
      </c>
      <c r="P178" s="91">
        <v>2155520</v>
      </c>
    </row>
    <row r="179" spans="1:16" x14ac:dyDescent="0.45">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492</v>
      </c>
      <c r="P179" s="91">
        <v>4252672</v>
      </c>
    </row>
    <row r="180" spans="1:16" x14ac:dyDescent="0.45">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493</v>
      </c>
      <c r="P180" s="91">
        <v>8446976</v>
      </c>
    </row>
    <row r="181" spans="1:16" x14ac:dyDescent="0.45">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494</v>
      </c>
      <c r="P181" s="91">
        <v>16835584</v>
      </c>
    </row>
    <row r="182" spans="1:16" x14ac:dyDescent="0.45">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495</v>
      </c>
      <c r="P182" s="91">
        <v>33612800</v>
      </c>
    </row>
    <row r="183" spans="1:16" x14ac:dyDescent="0.45">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496</v>
      </c>
      <c r="P183" s="91">
        <v>67167232</v>
      </c>
    </row>
    <row r="184" spans="1:16" x14ac:dyDescent="0.45">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497</v>
      </c>
      <c r="P184" s="91">
        <v>134276096</v>
      </c>
    </row>
    <row r="185" spans="1:16" x14ac:dyDescent="0.45">
      <c r="J185" s="91"/>
      <c r="K185" s="91"/>
      <c r="L185" s="91"/>
      <c r="M185" s="91"/>
      <c r="N185" s="91"/>
    </row>
    <row r="186" spans="1:16" x14ac:dyDescent="0.45">
      <c r="J186" s="91"/>
      <c r="K186" s="91"/>
      <c r="L186" s="91"/>
      <c r="M186" s="91"/>
      <c r="N186" s="91"/>
    </row>
    <row r="187" spans="1:16" x14ac:dyDescent="0.45">
      <c r="J187" s="91"/>
      <c r="K187" s="91"/>
      <c r="L187" s="91"/>
      <c r="M187" s="91"/>
      <c r="N187" s="91"/>
      <c r="P187" s="91"/>
    </row>
    <row r="188" spans="1:16" x14ac:dyDescent="0.45">
      <c r="J188" s="91"/>
      <c r="K188" s="91"/>
      <c r="L188" s="91"/>
      <c r="M188" s="91"/>
      <c r="N188" s="91"/>
    </row>
    <row r="189" spans="1:16" x14ac:dyDescent="0.45">
      <c r="J189" s="91"/>
      <c r="K189" s="91"/>
      <c r="L189" s="91"/>
      <c r="M189" s="91"/>
      <c r="N189" s="91"/>
    </row>
    <row r="190" spans="1:16" x14ac:dyDescent="0.45">
      <c r="J190" s="91"/>
      <c r="K190" s="91"/>
      <c r="L190" s="91"/>
      <c r="M190" s="91"/>
      <c r="N190" s="91"/>
    </row>
    <row r="191" spans="1:16" x14ac:dyDescent="0.45">
      <c r="J191" s="91"/>
      <c r="K191" s="91"/>
      <c r="L191" s="91"/>
      <c r="M191" s="91"/>
      <c r="N191" s="91"/>
    </row>
    <row r="192" spans="1:16" x14ac:dyDescent="0.45">
      <c r="J192" s="91"/>
      <c r="K192" s="91"/>
      <c r="L192" s="91"/>
      <c r="M192" s="91"/>
      <c r="N192" s="91"/>
    </row>
    <row r="193" spans="10:14" x14ac:dyDescent="0.45">
      <c r="J193" s="91"/>
      <c r="K193" s="91"/>
      <c r="L193" s="91"/>
      <c r="M193" s="91"/>
      <c r="N193" s="91"/>
    </row>
    <row r="194" spans="10:14" x14ac:dyDescent="0.45">
      <c r="J194" s="91"/>
      <c r="K194" s="91"/>
      <c r="L194" s="91"/>
      <c r="M194" s="91"/>
      <c r="N194" s="91"/>
    </row>
    <row r="195" spans="10:14" x14ac:dyDescent="0.45">
      <c r="J195" s="91"/>
      <c r="K195" s="91"/>
      <c r="L195" s="91"/>
      <c r="M195" s="91"/>
      <c r="N195" s="91"/>
    </row>
    <row r="196" spans="10:14" x14ac:dyDescent="0.45">
      <c r="J196" s="91"/>
      <c r="K196" s="91"/>
      <c r="L196" s="91"/>
      <c r="M196" s="91"/>
      <c r="N196" s="91"/>
    </row>
    <row r="197" spans="10:14" x14ac:dyDescent="0.45">
      <c r="J197" s="91"/>
      <c r="K197" s="91"/>
      <c r="L197" s="91"/>
      <c r="M197" s="91"/>
      <c r="N197" s="91"/>
    </row>
    <row r="198" spans="10:14" x14ac:dyDescent="0.45">
      <c r="J198" s="91"/>
      <c r="K198" s="91"/>
      <c r="L198" s="91"/>
      <c r="M198" s="91"/>
      <c r="N198" s="91"/>
    </row>
    <row r="199" spans="10:14" x14ac:dyDescent="0.45">
      <c r="J199" s="91"/>
      <c r="K199" s="91"/>
      <c r="L199" s="91"/>
      <c r="M199" s="91"/>
      <c r="N199" s="91"/>
    </row>
    <row r="200" spans="10:14" x14ac:dyDescent="0.45">
      <c r="J200" s="91"/>
      <c r="K200" s="91"/>
      <c r="L200" s="91"/>
      <c r="M200" s="91"/>
      <c r="N200" s="91"/>
    </row>
    <row r="201" spans="10:14" x14ac:dyDescent="0.45">
      <c r="J201" s="91"/>
      <c r="K201" s="91"/>
      <c r="L201" s="91"/>
      <c r="M201" s="91"/>
      <c r="N201" s="91"/>
    </row>
    <row r="202" spans="10:14" x14ac:dyDescent="0.45">
      <c r="J202" s="91"/>
      <c r="K202" s="91"/>
      <c r="L202" s="91"/>
      <c r="M202" s="91"/>
      <c r="N202" s="91"/>
    </row>
    <row r="203" spans="10:14" x14ac:dyDescent="0.45">
      <c r="J203" s="91"/>
      <c r="K203" s="91"/>
      <c r="L203" s="91"/>
      <c r="M203" s="91"/>
      <c r="N203" s="91"/>
    </row>
    <row r="204" spans="10:14" x14ac:dyDescent="0.45">
      <c r="J204" s="91"/>
      <c r="K204" s="91"/>
      <c r="L204" s="91"/>
      <c r="M204" s="91"/>
      <c r="N204" s="91"/>
    </row>
    <row r="205" spans="10:14" x14ac:dyDescent="0.45">
      <c r="J205" s="91"/>
      <c r="K205" s="91"/>
      <c r="L205" s="91"/>
      <c r="M205" s="91"/>
      <c r="N205" s="91"/>
    </row>
    <row r="206" spans="10:14" x14ac:dyDescent="0.45">
      <c r="J206" s="91"/>
      <c r="K206" s="91"/>
      <c r="L206" s="91"/>
      <c r="M206" s="91"/>
      <c r="N206" s="91"/>
    </row>
    <row r="207" spans="10:14" x14ac:dyDescent="0.45">
      <c r="J207" s="91"/>
      <c r="K207" s="91"/>
      <c r="L207" s="91"/>
      <c r="M207" s="91"/>
      <c r="N207" s="91"/>
    </row>
    <row r="208" spans="10:14" x14ac:dyDescent="0.45">
      <c r="J208" s="91"/>
      <c r="K208" s="91"/>
      <c r="L208" s="91"/>
      <c r="M208" s="91"/>
      <c r="N208" s="91"/>
    </row>
    <row r="209" spans="10:14" x14ac:dyDescent="0.45">
      <c r="J209" s="91"/>
      <c r="K209" s="91"/>
      <c r="L209" s="91"/>
      <c r="M209" s="91"/>
      <c r="N209" s="91"/>
    </row>
    <row r="210" spans="10:14" x14ac:dyDescent="0.45">
      <c r="J210" s="91"/>
      <c r="K210" s="91"/>
      <c r="L210" s="91"/>
      <c r="M210" s="91"/>
      <c r="N210" s="91"/>
    </row>
    <row r="211" spans="10:14" x14ac:dyDescent="0.45">
      <c r="J211" s="91"/>
      <c r="K211" s="91"/>
      <c r="L211" s="91"/>
      <c r="M211" s="91"/>
      <c r="N211" s="91"/>
    </row>
    <row r="212" spans="10:14" x14ac:dyDescent="0.45">
      <c r="J212" s="91"/>
      <c r="K212" s="91"/>
      <c r="L212" s="91"/>
      <c r="M212" s="91"/>
      <c r="N212" s="91"/>
    </row>
    <row r="213" spans="10:14" x14ac:dyDescent="0.45">
      <c r="J213" s="91"/>
      <c r="K213" s="91"/>
      <c r="L213" s="91"/>
      <c r="M213" s="91"/>
      <c r="N213" s="91"/>
    </row>
    <row r="214" spans="10:14" x14ac:dyDescent="0.45">
      <c r="J214" s="91"/>
      <c r="K214" s="91"/>
      <c r="L214" s="91"/>
      <c r="M214" s="91"/>
      <c r="N214" s="91"/>
    </row>
    <row r="215" spans="10:14" x14ac:dyDescent="0.45">
      <c r="J215" s="91"/>
      <c r="K215" s="91"/>
      <c r="L215" s="91"/>
      <c r="M215" s="91"/>
      <c r="N215" s="91"/>
    </row>
    <row r="216" spans="10:14" x14ac:dyDescent="0.45">
      <c r="J216" s="91"/>
      <c r="K216" s="91"/>
      <c r="L216" s="91"/>
      <c r="M216" s="91"/>
      <c r="N216" s="91"/>
    </row>
    <row r="217" spans="10:14" x14ac:dyDescent="0.45">
      <c r="J217" s="91"/>
      <c r="K217" s="91"/>
      <c r="L217" s="91"/>
      <c r="M217" s="91"/>
      <c r="N217" s="91"/>
    </row>
    <row r="218" spans="10:14" x14ac:dyDescent="0.45">
      <c r="J218" s="91"/>
      <c r="K218" s="91"/>
      <c r="L218" s="91"/>
      <c r="M218" s="91"/>
      <c r="N218" s="91"/>
    </row>
    <row r="219" spans="10:14" x14ac:dyDescent="0.45">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customWidth="1"/>
    <col min="8" max="8" width="11.1328125" bestFit="1" customWidth="1"/>
    <col min="9" max="9" width="11" bestFit="1" customWidth="1"/>
    <col min="10" max="10" width="14.1328125" bestFit="1" customWidth="1"/>
    <col min="11" max="11" width="25.46484375" customWidth="1"/>
    <col min="12" max="12" width="11.53125" bestFit="1" customWidth="1"/>
  </cols>
  <sheetData>
    <row r="2" spans="1:12" ht="28.5" x14ac:dyDescent="0.85">
      <c r="A2" s="1" t="s">
        <v>220</v>
      </c>
    </row>
    <row r="3" spans="1:12" x14ac:dyDescent="0.45">
      <c r="L3" s="91"/>
    </row>
    <row r="5" spans="1:12" x14ac:dyDescent="0.45">
      <c r="A5" s="14" t="s">
        <v>875</v>
      </c>
      <c r="K5" s="14" t="s">
        <v>873</v>
      </c>
    </row>
    <row r="6" spans="1:12" ht="42.75" x14ac:dyDescent="0.45">
      <c r="K6" s="105" t="s">
        <v>874</v>
      </c>
    </row>
    <row r="7" spans="1:12" ht="42.75" x14ac:dyDescent="0.45">
      <c r="A7" s="12" t="s">
        <v>10</v>
      </c>
      <c r="B7" s="12" t="s">
        <v>11</v>
      </c>
      <c r="C7" s="12" t="s">
        <v>12</v>
      </c>
      <c r="D7" s="104" t="s">
        <v>872</v>
      </c>
      <c r="E7" s="13" t="s">
        <v>663</v>
      </c>
      <c r="F7" s="13" t="s">
        <v>368</v>
      </c>
      <c r="G7" s="13" t="s">
        <v>849</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1">
        <v>1</v>
      </c>
      <c r="D8">
        <v>1</v>
      </c>
      <c r="E8">
        <v>1.7644801248840853E-4</v>
      </c>
      <c r="F8">
        <v>1.1477924232639978E-4</v>
      </c>
      <c r="G8">
        <v>1.1355474123241447E-4</v>
      </c>
      <c r="H8" s="91">
        <v>5471</v>
      </c>
      <c r="I8" s="91">
        <v>8255</v>
      </c>
      <c r="J8" s="91">
        <v>8340</v>
      </c>
      <c r="K8" s="59" t="s">
        <v>371</v>
      </c>
      <c r="L8" s="91">
        <v>3</v>
      </c>
    </row>
    <row r="9" spans="1:12" x14ac:dyDescent="0.45">
      <c r="A9">
        <f t="shared" ref="A9:A21" ca="1" si="0">LEN(B9)</f>
        <v>1</v>
      </c>
      <c r="B9" t="s">
        <v>16</v>
      </c>
      <c r="C9" s="91">
        <v>2</v>
      </c>
      <c r="D9">
        <f ca="1">D8*2</f>
        <v>2</v>
      </c>
      <c r="E9">
        <v>1.8445118421340419E-4</v>
      </c>
      <c r="F9">
        <v>1.20630134380587E-4</v>
      </c>
      <c r="G9">
        <v>1.1550345418980276E-4</v>
      </c>
      <c r="H9" s="91">
        <v>5241</v>
      </c>
      <c r="I9" s="91">
        <v>7875</v>
      </c>
      <c r="J9" s="91">
        <v>8206</v>
      </c>
      <c r="K9" s="60" t="s">
        <v>859</v>
      </c>
      <c r="L9" s="91">
        <v>10</v>
      </c>
    </row>
    <row r="10" spans="1:12" x14ac:dyDescent="0.45">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860</v>
      </c>
      <c r="L10" s="91">
        <v>36</v>
      </c>
    </row>
    <row r="11" spans="1:12" x14ac:dyDescent="0.45">
      <c r="A11">
        <f t="shared" ca="1" si="0"/>
        <v>1</v>
      </c>
      <c r="B11" t="s">
        <v>16</v>
      </c>
      <c r="C11" s="91">
        <v>8</v>
      </c>
      <c r="D11">
        <f t="shared" ca="1" si="1"/>
        <v>8</v>
      </c>
      <c r="E11">
        <v>2.7148083755594495E-4</v>
      </c>
      <c r="F11">
        <v>1.7899621343273755E-4</v>
      </c>
      <c r="G11">
        <v>1.5881782411461212E-4</v>
      </c>
      <c r="H11" s="91">
        <v>3600</v>
      </c>
      <c r="I11" s="91">
        <v>5396</v>
      </c>
      <c r="J11" s="91">
        <v>6055</v>
      </c>
      <c r="K11" s="60" t="s">
        <v>861</v>
      </c>
      <c r="L11" s="91">
        <v>136</v>
      </c>
    </row>
    <row r="12" spans="1:12" x14ac:dyDescent="0.45">
      <c r="A12">
        <f t="shared" ca="1" si="0"/>
        <v>1</v>
      </c>
      <c r="B12" t="s">
        <v>16</v>
      </c>
      <c r="C12" s="91">
        <v>16</v>
      </c>
      <c r="D12">
        <f t="shared" ca="1" si="1"/>
        <v>16</v>
      </c>
      <c r="E12">
        <v>5.3517332450247362E-4</v>
      </c>
      <c r="F12">
        <v>3.5523165980093049E-4</v>
      </c>
      <c r="G12">
        <v>2.8731259291933111E-4</v>
      </c>
      <c r="H12" s="91">
        <v>1847</v>
      </c>
      <c r="I12" s="91">
        <v>2766</v>
      </c>
      <c r="J12" s="91">
        <v>3406</v>
      </c>
      <c r="K12" s="60" t="s">
        <v>862</v>
      </c>
      <c r="L12" s="91">
        <v>528</v>
      </c>
    </row>
    <row r="13" spans="1:12" x14ac:dyDescent="0.45">
      <c r="A13">
        <f t="shared" ca="1" si="0"/>
        <v>1</v>
      </c>
      <c r="B13" t="s">
        <v>16</v>
      </c>
      <c r="C13" s="91">
        <v>32</v>
      </c>
      <c r="D13">
        <f t="shared" ca="1" si="1"/>
        <v>32</v>
      </c>
      <c r="E13">
        <v>1.6377223616258511E-3</v>
      </c>
      <c r="F13">
        <v>1.0567130646882592E-3</v>
      </c>
      <c r="G13">
        <v>8.0562709368125823E-4</v>
      </c>
      <c r="H13" s="91">
        <v>609</v>
      </c>
      <c r="I13" s="91">
        <v>941</v>
      </c>
      <c r="J13" s="91">
        <v>1232</v>
      </c>
      <c r="K13" s="60" t="s">
        <v>863</v>
      </c>
      <c r="L13" s="91">
        <v>2080</v>
      </c>
    </row>
    <row r="14" spans="1:12" x14ac:dyDescent="0.45">
      <c r="A14">
        <f t="shared" ca="1" si="0"/>
        <v>1</v>
      </c>
      <c r="B14" t="s">
        <v>16</v>
      </c>
      <c r="C14">
        <f t="shared" ca="1" si="1"/>
        <v>64</v>
      </c>
      <c r="D14">
        <f t="shared" ca="1" si="1"/>
        <v>64</v>
      </c>
      <c r="E14">
        <v>6.4179169871830775E-3</v>
      </c>
      <c r="F14">
        <v>3.8925967586751014E-3</v>
      </c>
      <c r="G14">
        <v>2.9890384826220711E-3</v>
      </c>
      <c r="H14" s="91">
        <v>156</v>
      </c>
      <c r="I14" s="91">
        <v>257</v>
      </c>
      <c r="J14" s="91">
        <v>334</v>
      </c>
      <c r="K14" s="60" t="s">
        <v>864</v>
      </c>
      <c r="L14" s="91">
        <v>8256</v>
      </c>
    </row>
    <row r="15" spans="1:12" x14ac:dyDescent="0.45">
      <c r="A15">
        <f t="shared" ca="1" si="0"/>
        <v>1</v>
      </c>
      <c r="B15" t="s">
        <v>16</v>
      </c>
      <c r="C15">
        <f t="shared" ca="1" si="1"/>
        <v>128</v>
      </c>
      <c r="D15">
        <f t="shared" ca="1" si="1"/>
        <v>128</v>
      </c>
      <c r="E15">
        <v>2.3822850409788418E-2</v>
      </c>
      <c r="F15">
        <v>1.5324832721456415E-2</v>
      </c>
      <c r="G15">
        <v>1.1657537619151665E-2</v>
      </c>
      <c r="H15" s="91">
        <v>43</v>
      </c>
      <c r="I15" s="91">
        <v>66</v>
      </c>
      <c r="J15" s="91">
        <v>86</v>
      </c>
      <c r="K15" s="60" t="s">
        <v>865</v>
      </c>
      <c r="L15" s="91">
        <v>32896</v>
      </c>
    </row>
    <row r="16" spans="1:12" x14ac:dyDescent="0.45">
      <c r="A16">
        <f t="shared" ca="1" si="0"/>
        <v>1</v>
      </c>
      <c r="B16" t="s">
        <v>16</v>
      </c>
      <c r="C16">
        <f t="shared" ca="1" si="1"/>
        <v>256</v>
      </c>
      <c r="D16">
        <f t="shared" ca="1" si="1"/>
        <v>256</v>
      </c>
      <c r="E16">
        <v>9.599932969180576E-2</v>
      </c>
      <c r="F16">
        <v>6.6397720031857024E-2</v>
      </c>
      <c r="G16">
        <v>5.0958153781941511E-2</v>
      </c>
      <c r="H16" s="91">
        <v>11</v>
      </c>
      <c r="I16" s="91">
        <v>16</v>
      </c>
      <c r="J16" s="91">
        <v>20</v>
      </c>
      <c r="K16" s="60" t="s">
        <v>866</v>
      </c>
      <c r="L16" s="91">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867</v>
      </c>
      <c r="L17" s="91">
        <v>524800</v>
      </c>
    </row>
    <row r="18" spans="1:12" x14ac:dyDescent="0.45">
      <c r="A18">
        <f t="shared" ca="1" si="2"/>
        <v>1</v>
      </c>
      <c r="B18" t="s">
        <v>16</v>
      </c>
      <c r="C18">
        <f t="shared" ca="1" si="3"/>
        <v>1024</v>
      </c>
      <c r="D18">
        <f t="shared" ca="1" si="4"/>
        <v>1024</v>
      </c>
      <c r="E18">
        <v>1.6514603387830378</v>
      </c>
      <c r="F18">
        <v>1.2590950387883297</v>
      </c>
      <c r="G18">
        <v>1.1223542387805012</v>
      </c>
      <c r="H18" s="91">
        <v>1</v>
      </c>
      <c r="I18" s="91">
        <v>1</v>
      </c>
      <c r="J18" s="91">
        <v>1</v>
      </c>
      <c r="K18" s="60" t="s">
        <v>868</v>
      </c>
      <c r="L18" s="91">
        <v>2098176</v>
      </c>
    </row>
    <row r="19" spans="1:12" x14ac:dyDescent="0.45">
      <c r="A19">
        <f t="shared" ca="1" si="2"/>
        <v>1</v>
      </c>
      <c r="B19" t="s">
        <v>16</v>
      </c>
      <c r="C19">
        <f t="shared" ca="1" si="3"/>
        <v>2048</v>
      </c>
      <c r="D19">
        <f t="shared" ca="1" si="4"/>
        <v>2048</v>
      </c>
      <c r="E19">
        <v>7.7898979387744856</v>
      </c>
      <c r="F19">
        <v>6.1225244387813671</v>
      </c>
      <c r="G19">
        <v>5.2295692387768593</v>
      </c>
      <c r="H19" s="91">
        <v>1</v>
      </c>
      <c r="I19" s="91">
        <v>1</v>
      </c>
      <c r="J19" s="91">
        <v>1</v>
      </c>
      <c r="K19" s="60" t="s">
        <v>869</v>
      </c>
      <c r="L19" s="91">
        <v>8390656</v>
      </c>
    </row>
    <row r="20" spans="1:12" x14ac:dyDescent="0.45">
      <c r="A20">
        <f t="shared" ca="1" si="0"/>
        <v>1</v>
      </c>
      <c r="B20" t="s">
        <v>16</v>
      </c>
      <c r="C20">
        <f t="shared" ca="1" si="3"/>
        <v>4096</v>
      </c>
      <c r="D20">
        <f t="shared" ca="1" si="4"/>
        <v>4096</v>
      </c>
      <c r="E20">
        <v>32.304938438776702</v>
      </c>
      <c r="F20">
        <v>28.03440563877561</v>
      </c>
      <c r="G20">
        <v>26.263708238787189</v>
      </c>
      <c r="H20" s="91">
        <v>1</v>
      </c>
      <c r="I20" s="91">
        <v>1</v>
      </c>
      <c r="J20" s="91">
        <v>1</v>
      </c>
      <c r="K20" s="60" t="s">
        <v>870</v>
      </c>
      <c r="L20" s="91">
        <v>33558528</v>
      </c>
    </row>
    <row r="21" spans="1:12" x14ac:dyDescent="0.45">
      <c r="A21">
        <f t="shared" ca="1" si="0"/>
        <v>1</v>
      </c>
      <c r="B21" t="s">
        <v>16</v>
      </c>
      <c r="C21">
        <f t="shared" ca="1" si="3"/>
        <v>8192</v>
      </c>
      <c r="D21">
        <f t="shared" ca="1" si="4"/>
        <v>8192</v>
      </c>
      <c r="E21">
        <v>159.12672273879329</v>
      </c>
      <c r="F21">
        <v>156.65383093877503</v>
      </c>
      <c r="G21">
        <v>169.5070796387798</v>
      </c>
      <c r="H21" s="91">
        <v>1</v>
      </c>
      <c r="I21" s="91">
        <v>1</v>
      </c>
      <c r="J21" s="91">
        <v>1</v>
      </c>
      <c r="K21" s="60" t="s">
        <v>871</v>
      </c>
      <c r="L21" s="91">
        <v>134225920</v>
      </c>
    </row>
    <row r="36" spans="5:5" x14ac:dyDescent="0.45">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61913</xdr:rowOff>
                  </from>
                  <to>
                    <xdr:col>5</xdr:col>
                    <xdr:colOff>809625</xdr:colOff>
                    <xdr:row>2</xdr:row>
                    <xdr:rowOff>61913</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91"/>
    </row>
    <row r="4" spans="1:14" x14ac:dyDescent="0.45">
      <c r="A4" s="14" t="s">
        <v>948</v>
      </c>
      <c r="M4" s="14" t="s">
        <v>527</v>
      </c>
    </row>
    <row r="5" spans="1:14" x14ac:dyDescent="0.45">
      <c r="M5" t="s">
        <v>498</v>
      </c>
    </row>
    <row r="6" spans="1:14" ht="42.75" x14ac:dyDescent="0.45">
      <c r="A6" s="12" t="s">
        <v>10</v>
      </c>
      <c r="B6" s="12" t="s">
        <v>11</v>
      </c>
      <c r="C6" s="12" t="s">
        <v>12</v>
      </c>
      <c r="D6" s="12" t="s">
        <v>13</v>
      </c>
      <c r="E6" s="13" t="s">
        <v>949</v>
      </c>
      <c r="F6" s="13" t="s">
        <v>368</v>
      </c>
      <c r="G6" s="13" t="s">
        <v>369</v>
      </c>
      <c r="H6" s="13" t="s">
        <v>370</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371</v>
      </c>
      <c r="N7" s="91">
        <v>3</v>
      </c>
    </row>
    <row r="8" spans="1:14" x14ac:dyDescent="0.45">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372</v>
      </c>
      <c r="N8" s="91">
        <v>6</v>
      </c>
    </row>
    <row r="9" spans="1:14" x14ac:dyDescent="0.45">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373</v>
      </c>
      <c r="N9" s="91">
        <v>12</v>
      </c>
    </row>
    <row r="10" spans="1:14" x14ac:dyDescent="0.45">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374</v>
      </c>
      <c r="N10" s="91">
        <v>24</v>
      </c>
    </row>
    <row r="11" spans="1:14" x14ac:dyDescent="0.45">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375</v>
      </c>
      <c r="N11" s="91">
        <v>48</v>
      </c>
    </row>
    <row r="12" spans="1:14" x14ac:dyDescent="0.45">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376</v>
      </c>
      <c r="N12" s="91">
        <v>96</v>
      </c>
    </row>
    <row r="13" spans="1:14" x14ac:dyDescent="0.45">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377</v>
      </c>
      <c r="N13" s="91">
        <v>192</v>
      </c>
    </row>
    <row r="14" spans="1:14" x14ac:dyDescent="0.45">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378</v>
      </c>
      <c r="N14" s="91">
        <v>384</v>
      </c>
    </row>
    <row r="15" spans="1:14" x14ac:dyDescent="0.45">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379</v>
      </c>
      <c r="N15" s="91">
        <v>768</v>
      </c>
    </row>
    <row r="16" spans="1:14" x14ac:dyDescent="0.45">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380</v>
      </c>
      <c r="N16" s="91">
        <v>1536</v>
      </c>
    </row>
    <row r="17" spans="1:14" x14ac:dyDescent="0.45">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381</v>
      </c>
      <c r="N17" s="91">
        <v>3072</v>
      </c>
    </row>
    <row r="18" spans="1:14" x14ac:dyDescent="0.45">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382</v>
      </c>
      <c r="N18" s="91">
        <v>6144</v>
      </c>
    </row>
    <row r="19" spans="1:14" x14ac:dyDescent="0.45">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383</v>
      </c>
      <c r="N19" s="91">
        <v>12288</v>
      </c>
    </row>
    <row r="20" spans="1:14" x14ac:dyDescent="0.45">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384</v>
      </c>
      <c r="N20" s="91">
        <v>24576</v>
      </c>
    </row>
    <row r="21" spans="1:14" x14ac:dyDescent="0.45">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385</v>
      </c>
      <c r="N21" s="91">
        <v>49152</v>
      </c>
    </row>
    <row r="22" spans="1:14" x14ac:dyDescent="0.45">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386</v>
      </c>
      <c r="N22" s="91">
        <v>98304</v>
      </c>
    </row>
    <row r="23" spans="1:14" x14ac:dyDescent="0.45">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387</v>
      </c>
      <c r="N23" s="91">
        <v>196608</v>
      </c>
    </row>
    <row r="24" spans="1:14" x14ac:dyDescent="0.45">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388</v>
      </c>
      <c r="N24" s="91">
        <v>393216</v>
      </c>
    </row>
    <row r="25" spans="1:14" x14ac:dyDescent="0.45">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389</v>
      </c>
      <c r="N25" s="91">
        <v>786432</v>
      </c>
    </row>
    <row r="26" spans="1:14" x14ac:dyDescent="0.45">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390</v>
      </c>
      <c r="N26" s="91">
        <v>1572864</v>
      </c>
    </row>
    <row r="27" spans="1:14" x14ac:dyDescent="0.45">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391</v>
      </c>
      <c r="N27" s="91">
        <v>3145728</v>
      </c>
    </row>
    <row r="28" spans="1:14" x14ac:dyDescent="0.45">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392</v>
      </c>
      <c r="N28" s="91">
        <v>6291456</v>
      </c>
    </row>
    <row r="29" spans="1:14" x14ac:dyDescent="0.45">
      <c r="I29" s="91"/>
      <c r="J29" s="91"/>
      <c r="K29" s="91"/>
      <c r="L29" s="91"/>
    </row>
    <row r="30" spans="1:14" x14ac:dyDescent="0.45">
      <c r="N30">
        <f ca="1">N28/1000000/E28</f>
        <v>2.4625709632844135</v>
      </c>
    </row>
    <row r="31" spans="1:14" x14ac:dyDescent="0.45">
      <c r="I31" s="91"/>
      <c r="J31" s="91"/>
      <c r="K31" s="91"/>
      <c r="L31" s="91"/>
      <c r="M31" s="14" t="s">
        <v>526</v>
      </c>
      <c r="N31" s="91">
        <f ca="1">C28*D28/E28</f>
        <v>820856.98776147119</v>
      </c>
    </row>
    <row r="32" spans="1:14" x14ac:dyDescent="0.45">
      <c r="I32" s="91"/>
      <c r="J32" s="91"/>
      <c r="K32" s="91"/>
      <c r="L32" s="91"/>
      <c r="M32" t="s">
        <v>532</v>
      </c>
    </row>
    <row r="33" spans="1:14" ht="42.75" x14ac:dyDescent="0.45">
      <c r="A33" s="12" t="s">
        <v>10</v>
      </c>
      <c r="B33" s="12" t="s">
        <v>11</v>
      </c>
      <c r="C33" s="12" t="s">
        <v>12</v>
      </c>
      <c r="D33" s="12" t="s">
        <v>13</v>
      </c>
      <c r="E33" s="13" t="s">
        <v>949</v>
      </c>
      <c r="F33" s="13" t="s">
        <v>368</v>
      </c>
      <c r="G33" s="13" t="s">
        <v>369</v>
      </c>
      <c r="H33" s="13" t="s">
        <v>370</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393</v>
      </c>
      <c r="N34" s="91">
        <v>34</v>
      </c>
    </row>
    <row r="35" spans="1:14" x14ac:dyDescent="0.45">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394</v>
      </c>
      <c r="N35" s="91">
        <v>68</v>
      </c>
    </row>
    <row r="36" spans="1:14" x14ac:dyDescent="0.45">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395</v>
      </c>
      <c r="N36" s="91">
        <v>136</v>
      </c>
    </row>
    <row r="37" spans="1:14" x14ac:dyDescent="0.45">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396</v>
      </c>
      <c r="N37" s="91">
        <v>272</v>
      </c>
    </row>
    <row r="38" spans="1:14" x14ac:dyDescent="0.45">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397</v>
      </c>
      <c r="N38" s="91">
        <v>544</v>
      </c>
    </row>
    <row r="39" spans="1:14" x14ac:dyDescent="0.45">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398</v>
      </c>
      <c r="N39" s="91">
        <v>1088</v>
      </c>
    </row>
    <row r="40" spans="1:14" x14ac:dyDescent="0.45">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399</v>
      </c>
      <c r="N40" s="91">
        <v>2176</v>
      </c>
    </row>
    <row r="41" spans="1:14" x14ac:dyDescent="0.45">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400</v>
      </c>
      <c r="N41" s="91">
        <v>4352</v>
      </c>
    </row>
    <row r="42" spans="1:14" x14ac:dyDescent="0.45">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401</v>
      </c>
      <c r="N42" s="91">
        <v>8704</v>
      </c>
    </row>
    <row r="43" spans="1:14" x14ac:dyDescent="0.45">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402</v>
      </c>
      <c r="N43" s="91">
        <v>17408</v>
      </c>
    </row>
    <row r="44" spans="1:14" x14ac:dyDescent="0.45">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403</v>
      </c>
      <c r="N44" s="91">
        <v>34816</v>
      </c>
    </row>
    <row r="45" spans="1:14" x14ac:dyDescent="0.45">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404</v>
      </c>
      <c r="N45" s="91">
        <v>69632</v>
      </c>
    </row>
    <row r="46" spans="1:14" x14ac:dyDescent="0.45">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405</v>
      </c>
      <c r="N46" s="91">
        <v>139264</v>
      </c>
    </row>
    <row r="47" spans="1:14" x14ac:dyDescent="0.45">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406</v>
      </c>
      <c r="N47" s="91">
        <v>278528</v>
      </c>
    </row>
    <row r="48" spans="1:14" x14ac:dyDescent="0.45">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407</v>
      </c>
      <c r="N48" s="91">
        <v>557056</v>
      </c>
    </row>
    <row r="49" spans="1:14" x14ac:dyDescent="0.45">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408</v>
      </c>
      <c r="N49" s="91">
        <v>1114112</v>
      </c>
    </row>
    <row r="50" spans="1:14" x14ac:dyDescent="0.45">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409</v>
      </c>
      <c r="N50" s="91">
        <v>2228224</v>
      </c>
    </row>
    <row r="51" spans="1:14" x14ac:dyDescent="0.45">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410</v>
      </c>
      <c r="N51" s="91">
        <v>4456448</v>
      </c>
    </row>
    <row r="52" spans="1:14" x14ac:dyDescent="0.45">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411</v>
      </c>
      <c r="N52" s="91">
        <v>8912896</v>
      </c>
    </row>
    <row r="53" spans="1:14" x14ac:dyDescent="0.45">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10.502545180850069</v>
      </c>
    </row>
    <row r="57" spans="1:14" x14ac:dyDescent="0.45">
      <c r="I57" s="91"/>
      <c r="J57" s="91"/>
      <c r="K57" s="91"/>
      <c r="L57" s="91"/>
      <c r="N57" s="91">
        <f ca="1">C54*D54/E54</f>
        <v>308898.38767206081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949</v>
      </c>
      <c r="F60" s="13" t="s">
        <v>368</v>
      </c>
      <c r="G60" s="13" t="s">
        <v>369</v>
      </c>
      <c r="H60" s="13" t="s">
        <v>370</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415</v>
      </c>
      <c r="N62" s="91">
        <v>52</v>
      </c>
    </row>
    <row r="63" spans="1:14" x14ac:dyDescent="0.45">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416</v>
      </c>
      <c r="N63" s="91">
        <v>104</v>
      </c>
    </row>
    <row r="64" spans="1:14" x14ac:dyDescent="0.45">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417</v>
      </c>
      <c r="N64" s="91">
        <v>208</v>
      </c>
    </row>
    <row r="65" spans="1:14" x14ac:dyDescent="0.45">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418</v>
      </c>
      <c r="N65" s="91">
        <v>416</v>
      </c>
    </row>
    <row r="66" spans="1:14" x14ac:dyDescent="0.45">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419</v>
      </c>
      <c r="N66" s="91">
        <v>832</v>
      </c>
    </row>
    <row r="67" spans="1:14" x14ac:dyDescent="0.45">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420</v>
      </c>
      <c r="N67" s="91">
        <v>1664</v>
      </c>
    </row>
    <row r="68" spans="1:14" x14ac:dyDescent="0.45">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421</v>
      </c>
      <c r="N68" s="91">
        <v>3328</v>
      </c>
    </row>
    <row r="69" spans="1:14" x14ac:dyDescent="0.45">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422</v>
      </c>
      <c r="N69" s="91">
        <v>6656</v>
      </c>
    </row>
    <row r="70" spans="1:14" x14ac:dyDescent="0.45">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423</v>
      </c>
      <c r="N70" s="91">
        <v>13312</v>
      </c>
    </row>
    <row r="71" spans="1:14" x14ac:dyDescent="0.45">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424</v>
      </c>
      <c r="N71" s="91">
        <v>26624</v>
      </c>
    </row>
    <row r="72" spans="1:14" x14ac:dyDescent="0.45">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425</v>
      </c>
      <c r="N72" s="91">
        <v>53248</v>
      </c>
    </row>
    <row r="73" spans="1:14" x14ac:dyDescent="0.45">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426</v>
      </c>
      <c r="N73" s="91">
        <v>106496</v>
      </c>
    </row>
    <row r="74" spans="1:14" x14ac:dyDescent="0.45">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427</v>
      </c>
      <c r="N74" s="91">
        <v>212992</v>
      </c>
    </row>
    <row r="75" spans="1:14" x14ac:dyDescent="0.45">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428</v>
      </c>
      <c r="N75" s="91">
        <v>425984</v>
      </c>
    </row>
    <row r="76" spans="1:14" x14ac:dyDescent="0.45">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429</v>
      </c>
      <c r="N76" s="91">
        <v>851968</v>
      </c>
    </row>
    <row r="77" spans="1:14" x14ac:dyDescent="0.45">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430</v>
      </c>
      <c r="N77" s="91">
        <v>1703936</v>
      </c>
    </row>
    <row r="78" spans="1:14" x14ac:dyDescent="0.45">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431</v>
      </c>
      <c r="N78" s="91">
        <v>3407872</v>
      </c>
    </row>
    <row r="79" spans="1:14" x14ac:dyDescent="0.45">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432</v>
      </c>
      <c r="N79" s="91">
        <v>6815744</v>
      </c>
    </row>
    <row r="80" spans="1:14" x14ac:dyDescent="0.45">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5.6298582503114458</v>
      </c>
    </row>
    <row r="84" spans="1:14" x14ac:dyDescent="0.45">
      <c r="G84">
        <f ca="1">G81/E81</f>
        <v>8.0208894584040475</v>
      </c>
      <c r="I84" s="91"/>
      <c r="J84" s="91"/>
      <c r="K84" s="91"/>
      <c r="L84" s="91"/>
      <c r="N84" s="91">
        <f ca="1">C81*D81/E81</f>
        <v>216533.00962736332</v>
      </c>
    </row>
    <row r="85" spans="1:14" x14ac:dyDescent="0.45">
      <c r="G85">
        <f ca="1">E81/H81</f>
        <v>15.228526137546723</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949</v>
      </c>
      <c r="F87" s="13" t="s">
        <v>368</v>
      </c>
      <c r="G87" s="13" t="s">
        <v>369</v>
      </c>
      <c r="H87" s="13" t="s">
        <v>370</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435</v>
      </c>
      <c r="N88" s="91">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436</v>
      </c>
      <c r="N89" s="91">
        <v>362</v>
      </c>
    </row>
    <row r="90" spans="1:14" x14ac:dyDescent="0.45">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437</v>
      </c>
      <c r="N90" s="91">
        <v>724</v>
      </c>
    </row>
    <row r="91" spans="1:14" x14ac:dyDescent="0.45">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438</v>
      </c>
      <c r="N91" s="91">
        <v>1448</v>
      </c>
    </row>
    <row r="92" spans="1:14" x14ac:dyDescent="0.45">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439</v>
      </c>
      <c r="N92" s="91">
        <v>2896</v>
      </c>
    </row>
    <row r="93" spans="1:14" x14ac:dyDescent="0.45">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440</v>
      </c>
      <c r="N93" s="91">
        <v>5792</v>
      </c>
    </row>
    <row r="94" spans="1:14" x14ac:dyDescent="0.45">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441</v>
      </c>
      <c r="N94" s="91">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442</v>
      </c>
      <c r="N95" s="91">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443</v>
      </c>
      <c r="N96" s="91">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444</v>
      </c>
      <c r="N97" s="91">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445</v>
      </c>
      <c r="N98" s="91">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446</v>
      </c>
      <c r="N99" s="91">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447</v>
      </c>
      <c r="N100" s="91">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448</v>
      </c>
      <c r="N101" s="91">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449</v>
      </c>
      <c r="N102" s="91">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450</v>
      </c>
      <c r="N103" s="91">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451</v>
      </c>
      <c r="N104" s="91">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8.0705818227265222</v>
      </c>
    </row>
    <row r="109" spans="1:14" x14ac:dyDescent="0.45">
      <c r="I109" s="91"/>
      <c r="J109" s="91"/>
      <c r="K109" s="91"/>
      <c r="L109" s="91"/>
      <c r="N109" s="91">
        <f ca="1">C106*D106/E106</f>
        <v>445888.49849317805</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949</v>
      </c>
      <c r="F114" s="13" t="s">
        <v>368</v>
      </c>
      <c r="G114" s="13" t="s">
        <v>369</v>
      </c>
      <c r="H114" s="13" t="s">
        <v>370</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454</v>
      </c>
      <c r="N115" s="91">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455</v>
      </c>
      <c r="N116" s="91">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456</v>
      </c>
      <c r="N117" s="91">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457</v>
      </c>
      <c r="N118" s="91">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458</v>
      </c>
      <c r="N119" s="91">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459</v>
      </c>
      <c r="N120" s="91">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460</v>
      </c>
      <c r="N121" s="91">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461</v>
      </c>
      <c r="N122" s="91">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462</v>
      </c>
      <c r="N123" s="91">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463</v>
      </c>
      <c r="N124" s="91">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464</v>
      </c>
      <c r="N125" s="91">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465</v>
      </c>
      <c r="N126" s="91">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466</v>
      </c>
      <c r="N127" s="91">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949</v>
      </c>
      <c r="F141" s="13" t="s">
        <v>368</v>
      </c>
      <c r="G141" s="13" t="s">
        <v>369</v>
      </c>
      <c r="H141" s="13" t="s">
        <v>370</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468</v>
      </c>
      <c r="N142" s="91">
        <v>17408</v>
      </c>
    </row>
    <row r="143" spans="1:14" x14ac:dyDescent="0.45">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469</v>
      </c>
      <c r="N143" s="91">
        <v>25600</v>
      </c>
    </row>
    <row r="144" spans="1:14" x14ac:dyDescent="0.45">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470</v>
      </c>
      <c r="N144" s="91">
        <v>41984</v>
      </c>
    </row>
    <row r="145" spans="1:14" x14ac:dyDescent="0.45">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471</v>
      </c>
      <c r="N145" s="91">
        <v>74752</v>
      </c>
    </row>
    <row r="146" spans="1:14" x14ac:dyDescent="0.45">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472</v>
      </c>
      <c r="N146" s="91">
        <v>140288</v>
      </c>
    </row>
    <row r="147" spans="1:14" x14ac:dyDescent="0.45">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473</v>
      </c>
      <c r="N147" s="91">
        <v>271360</v>
      </c>
    </row>
    <row r="148" spans="1:14" x14ac:dyDescent="0.45">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474</v>
      </c>
      <c r="N148" s="91">
        <v>533504</v>
      </c>
    </row>
    <row r="149" spans="1:14" x14ac:dyDescent="0.45">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475</v>
      </c>
      <c r="N149" s="91">
        <v>1057792</v>
      </c>
    </row>
    <row r="150" spans="1:14" x14ac:dyDescent="0.45">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476</v>
      </c>
      <c r="N150" s="91">
        <v>2106368</v>
      </c>
    </row>
    <row r="151" spans="1:14" x14ac:dyDescent="0.45">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477</v>
      </c>
      <c r="N151" s="91">
        <v>4203520</v>
      </c>
    </row>
    <row r="152" spans="1:14" x14ac:dyDescent="0.45">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478</v>
      </c>
      <c r="N152" s="91">
        <v>8397824</v>
      </c>
    </row>
    <row r="153" spans="1:14" x14ac:dyDescent="0.45">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479</v>
      </c>
      <c r="N153" s="91">
        <v>16786432</v>
      </c>
    </row>
    <row r="154" spans="1:14" x14ac:dyDescent="0.45">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480</v>
      </c>
      <c r="N154" s="91">
        <v>33563648</v>
      </c>
    </row>
    <row r="155" spans="1:14" x14ac:dyDescent="0.45">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481</v>
      </c>
      <c r="N155" s="91">
        <v>67118080</v>
      </c>
    </row>
    <row r="156" spans="1:14" x14ac:dyDescent="0.45">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15.362556403922332</v>
      </c>
    </row>
    <row r="159" spans="1:14" x14ac:dyDescent="0.45">
      <c r="I159" s="91"/>
      <c r="J159" s="91"/>
      <c r="K159" s="91"/>
      <c r="L159" s="91"/>
      <c r="N159" s="91">
        <f ca="1">C156*D156/E156</f>
        <v>937.59165120329146</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949</v>
      </c>
      <c r="F168" s="13" t="s">
        <v>368</v>
      </c>
      <c r="G168" s="13" t="s">
        <v>369</v>
      </c>
      <c r="H168" s="13" t="s">
        <v>370</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483</v>
      </c>
      <c r="N169" s="91">
        <v>66560</v>
      </c>
    </row>
    <row r="170" spans="1:14" x14ac:dyDescent="0.45">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484</v>
      </c>
      <c r="N170" s="91">
        <v>74752</v>
      </c>
    </row>
    <row r="171" spans="1:14" x14ac:dyDescent="0.45">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485</v>
      </c>
      <c r="N171" s="91">
        <v>91136</v>
      </c>
    </row>
    <row r="172" spans="1:14" x14ac:dyDescent="0.45">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486</v>
      </c>
      <c r="N172" s="91">
        <v>123904</v>
      </c>
    </row>
    <row r="173" spans="1:14" x14ac:dyDescent="0.45">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487</v>
      </c>
      <c r="N173" s="91">
        <v>189440</v>
      </c>
    </row>
    <row r="174" spans="1:14" x14ac:dyDescent="0.45">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488</v>
      </c>
      <c r="N174" s="91">
        <v>320512</v>
      </c>
    </row>
    <row r="175" spans="1:14" x14ac:dyDescent="0.45">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489</v>
      </c>
      <c r="N175" s="91">
        <v>582656</v>
      </c>
    </row>
    <row r="176" spans="1:14" x14ac:dyDescent="0.45">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490</v>
      </c>
      <c r="N176" s="91">
        <v>1106944</v>
      </c>
    </row>
    <row r="177" spans="1:14" x14ac:dyDescent="0.45">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491</v>
      </c>
      <c r="N177" s="91">
        <v>2155520</v>
      </c>
    </row>
    <row r="178" spans="1:14" x14ac:dyDescent="0.45">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492</v>
      </c>
      <c r="N178" s="91">
        <v>4252672</v>
      </c>
    </row>
    <row r="179" spans="1:14" x14ac:dyDescent="0.45">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493</v>
      </c>
      <c r="N179" s="91">
        <v>8446976</v>
      </c>
    </row>
    <row r="180" spans="1:14" x14ac:dyDescent="0.45">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494</v>
      </c>
      <c r="N180" s="91">
        <v>16835584</v>
      </c>
    </row>
    <row r="181" spans="1:14" x14ac:dyDescent="0.45">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495</v>
      </c>
      <c r="N181" s="91">
        <v>33612800</v>
      </c>
    </row>
    <row r="182" spans="1:14" x14ac:dyDescent="0.45">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496</v>
      </c>
      <c r="N182" s="91">
        <v>67167232</v>
      </c>
    </row>
    <row r="183" spans="1:14" x14ac:dyDescent="0.45">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91"/>
    </row>
    <row r="4" spans="1:14" x14ac:dyDescent="0.45">
      <c r="A4" s="14" t="s">
        <v>1056</v>
      </c>
      <c r="M4" s="14" t="s">
        <v>527</v>
      </c>
    </row>
    <row r="5" spans="1:14" x14ac:dyDescent="0.45">
      <c r="M5" t="s">
        <v>498</v>
      </c>
    </row>
    <row r="6" spans="1:14" ht="42.75" x14ac:dyDescent="0.45">
      <c r="A6" s="12" t="s">
        <v>10</v>
      </c>
      <c r="B6" s="12" t="s">
        <v>11</v>
      </c>
      <c r="C6" s="12" t="s">
        <v>12</v>
      </c>
      <c r="D6" s="12" t="s">
        <v>13</v>
      </c>
      <c r="E6" s="130" t="s">
        <v>1064</v>
      </c>
      <c r="F6" s="13" t="s">
        <v>368</v>
      </c>
      <c r="G6" s="13" t="s">
        <v>369</v>
      </c>
      <c r="H6" s="13" t="s">
        <v>370</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371</v>
      </c>
      <c r="N7" s="91">
        <v>3</v>
      </c>
    </row>
    <row r="8" spans="1:14" x14ac:dyDescent="0.45">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372</v>
      </c>
      <c r="N8" s="91">
        <v>6</v>
      </c>
    </row>
    <row r="9" spans="1:14" x14ac:dyDescent="0.45">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373</v>
      </c>
      <c r="N9" s="91">
        <v>12</v>
      </c>
    </row>
    <row r="10" spans="1:14" x14ac:dyDescent="0.45">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374</v>
      </c>
      <c r="N10" s="91">
        <v>24</v>
      </c>
    </row>
    <row r="11" spans="1:14" x14ac:dyDescent="0.45">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375</v>
      </c>
      <c r="N11" s="91">
        <v>48</v>
      </c>
    </row>
    <row r="12" spans="1:14" x14ac:dyDescent="0.45">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376</v>
      </c>
      <c r="N12" s="91">
        <v>96</v>
      </c>
    </row>
    <row r="13" spans="1:14" x14ac:dyDescent="0.45">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377</v>
      </c>
      <c r="N13" s="91">
        <v>192</v>
      </c>
    </row>
    <row r="14" spans="1:14" x14ac:dyDescent="0.45">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378</v>
      </c>
      <c r="N14" s="91">
        <v>384</v>
      </c>
    </row>
    <row r="15" spans="1:14" x14ac:dyDescent="0.45">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379</v>
      </c>
      <c r="N15" s="91">
        <v>768</v>
      </c>
    </row>
    <row r="16" spans="1:14" x14ac:dyDescent="0.45">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380</v>
      </c>
      <c r="N16" s="91">
        <v>1536</v>
      </c>
    </row>
    <row r="17" spans="1:14" x14ac:dyDescent="0.45">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381</v>
      </c>
      <c r="N17" s="91">
        <v>3072</v>
      </c>
    </row>
    <row r="18" spans="1:14" x14ac:dyDescent="0.45">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382</v>
      </c>
      <c r="N18" s="91">
        <v>6144</v>
      </c>
    </row>
    <row r="19" spans="1:14" x14ac:dyDescent="0.45">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383</v>
      </c>
      <c r="N19" s="91">
        <v>12288</v>
      </c>
    </row>
    <row r="20" spans="1:14" x14ac:dyDescent="0.45">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384</v>
      </c>
      <c r="N20" s="91">
        <v>24576</v>
      </c>
    </row>
    <row r="21" spans="1:14" x14ac:dyDescent="0.45">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385</v>
      </c>
      <c r="N21" s="91">
        <v>49152</v>
      </c>
    </row>
    <row r="22" spans="1:14" x14ac:dyDescent="0.45">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386</v>
      </c>
      <c r="N22" s="91">
        <v>98304</v>
      </c>
    </row>
    <row r="23" spans="1:14" x14ac:dyDescent="0.45">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387</v>
      </c>
      <c r="N23" s="91">
        <v>196608</v>
      </c>
    </row>
    <row r="24" spans="1:14" x14ac:dyDescent="0.45">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388</v>
      </c>
      <c r="N24" s="91">
        <v>393216</v>
      </c>
    </row>
    <row r="25" spans="1:14" x14ac:dyDescent="0.45">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389</v>
      </c>
      <c r="N25" s="91">
        <v>786432</v>
      </c>
    </row>
    <row r="26" spans="1:14" x14ac:dyDescent="0.45">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390</v>
      </c>
      <c r="N26" s="91">
        <v>1572864</v>
      </c>
    </row>
    <row r="27" spans="1:14" x14ac:dyDescent="0.45">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391</v>
      </c>
      <c r="N27" s="91">
        <v>3145728</v>
      </c>
    </row>
    <row r="28" spans="1:14" x14ac:dyDescent="0.45">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392</v>
      </c>
      <c r="N28" s="91">
        <v>6291456</v>
      </c>
    </row>
    <row r="29" spans="1:14" x14ac:dyDescent="0.45">
      <c r="I29" s="91"/>
      <c r="J29" s="91"/>
      <c r="K29" s="91"/>
      <c r="L29" s="91"/>
    </row>
    <row r="30" spans="1:14" x14ac:dyDescent="0.45">
      <c r="N30">
        <f ca="1">N28/1000000/E28</f>
        <v>2.5420675613511277</v>
      </c>
    </row>
    <row r="31" spans="1:14" x14ac:dyDescent="0.45">
      <c r="I31" s="91"/>
      <c r="J31" s="91"/>
      <c r="K31" s="91"/>
      <c r="L31" s="91"/>
      <c r="M31" s="14" t="s">
        <v>526</v>
      </c>
      <c r="N31" s="91">
        <f ca="1">C28*D28/E28</f>
        <v>847355.85378370923</v>
      </c>
    </row>
    <row r="32" spans="1:14" x14ac:dyDescent="0.45">
      <c r="I32" s="91"/>
      <c r="J32" s="91"/>
      <c r="K32" s="91"/>
      <c r="L32" s="91"/>
      <c r="M32" t="s">
        <v>532</v>
      </c>
    </row>
    <row r="33" spans="1:14" ht="42.75" x14ac:dyDescent="0.45">
      <c r="A33" s="12" t="s">
        <v>10</v>
      </c>
      <c r="B33" s="12" t="s">
        <v>11</v>
      </c>
      <c r="C33" s="12" t="s">
        <v>12</v>
      </c>
      <c r="D33" s="12" t="s">
        <v>13</v>
      </c>
      <c r="E33" s="13" t="str">
        <f ca="1">$E$6</f>
        <v>CSVRead
v0.21(176)</v>
      </c>
      <c r="F33" s="13" t="s">
        <v>368</v>
      </c>
      <c r="G33" s="13" t="s">
        <v>369</v>
      </c>
      <c r="H33" s="13" t="s">
        <v>370</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393</v>
      </c>
      <c r="N34" s="91">
        <v>34</v>
      </c>
    </row>
    <row r="35" spans="1:14" x14ac:dyDescent="0.45">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394</v>
      </c>
      <c r="N35" s="91">
        <v>68</v>
      </c>
    </row>
    <row r="36" spans="1:14" x14ac:dyDescent="0.45">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395</v>
      </c>
      <c r="N36" s="91">
        <v>136</v>
      </c>
    </row>
    <row r="37" spans="1:14" x14ac:dyDescent="0.45">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396</v>
      </c>
      <c r="N37" s="91">
        <v>272</v>
      </c>
    </row>
    <row r="38" spans="1:14" x14ac:dyDescent="0.45">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397</v>
      </c>
      <c r="N38" s="91">
        <v>544</v>
      </c>
    </row>
    <row r="39" spans="1:14" x14ac:dyDescent="0.45">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398</v>
      </c>
      <c r="N39" s="91">
        <v>1088</v>
      </c>
    </row>
    <row r="40" spans="1:14" x14ac:dyDescent="0.45">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399</v>
      </c>
      <c r="N40" s="91">
        <v>2176</v>
      </c>
    </row>
    <row r="41" spans="1:14" x14ac:dyDescent="0.45">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400</v>
      </c>
      <c r="N41" s="91">
        <v>4352</v>
      </c>
    </row>
    <row r="42" spans="1:14" x14ac:dyDescent="0.45">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401</v>
      </c>
      <c r="N42" s="91">
        <v>8704</v>
      </c>
    </row>
    <row r="43" spans="1:14" x14ac:dyDescent="0.45">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402</v>
      </c>
      <c r="N43" s="91">
        <v>17408</v>
      </c>
    </row>
    <row r="44" spans="1:14" x14ac:dyDescent="0.45">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403</v>
      </c>
      <c r="N44" s="91">
        <v>34816</v>
      </c>
    </row>
    <row r="45" spans="1:14" x14ac:dyDescent="0.45">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404</v>
      </c>
      <c r="N45" s="91">
        <v>69632</v>
      </c>
    </row>
    <row r="46" spans="1:14" x14ac:dyDescent="0.45">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405</v>
      </c>
      <c r="N46" s="91">
        <v>139264</v>
      </c>
    </row>
    <row r="47" spans="1:14" x14ac:dyDescent="0.45">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406</v>
      </c>
      <c r="N47" s="91">
        <v>278528</v>
      </c>
    </row>
    <row r="48" spans="1:14" x14ac:dyDescent="0.45">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407</v>
      </c>
      <c r="N48" s="91">
        <v>557056</v>
      </c>
    </row>
    <row r="49" spans="1:14" x14ac:dyDescent="0.45">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408</v>
      </c>
      <c r="N49" s="91">
        <v>1114112</v>
      </c>
    </row>
    <row r="50" spans="1:14" x14ac:dyDescent="0.45">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409</v>
      </c>
      <c r="N50" s="91">
        <v>2228224</v>
      </c>
    </row>
    <row r="51" spans="1:14" x14ac:dyDescent="0.45">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18.793769006118918</v>
      </c>
    </row>
    <row r="57" spans="1:14" x14ac:dyDescent="0.45">
      <c r="I57" s="91"/>
      <c r="J57" s="91"/>
      <c r="K57" s="91"/>
      <c r="L57" s="91"/>
      <c r="N57" s="91">
        <f ca="1">C54*D54/E54</f>
        <v>552757.9119446741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v0.21(176)</v>
      </c>
      <c r="F60" s="13" t="s">
        <v>368</v>
      </c>
      <c r="G60" s="13" t="s">
        <v>369</v>
      </c>
      <c r="H60" s="13" t="s">
        <v>370</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415</v>
      </c>
      <c r="N62" s="91">
        <v>52</v>
      </c>
    </row>
    <row r="63" spans="1:14" x14ac:dyDescent="0.45">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416</v>
      </c>
      <c r="N63" s="91">
        <v>104</v>
      </c>
    </row>
    <row r="64" spans="1:14" x14ac:dyDescent="0.45">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417</v>
      </c>
      <c r="N64" s="91">
        <v>208</v>
      </c>
    </row>
    <row r="65" spans="1:14" x14ac:dyDescent="0.45">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418</v>
      </c>
      <c r="N65" s="91">
        <v>416</v>
      </c>
    </row>
    <row r="66" spans="1:14" x14ac:dyDescent="0.45">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419</v>
      </c>
      <c r="N66" s="91">
        <v>832</v>
      </c>
    </row>
    <row r="67" spans="1:14" x14ac:dyDescent="0.45">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420</v>
      </c>
      <c r="N67" s="91">
        <v>1664</v>
      </c>
    </row>
    <row r="68" spans="1:14" x14ac:dyDescent="0.45">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421</v>
      </c>
      <c r="N68" s="91">
        <v>3328</v>
      </c>
    </row>
    <row r="69" spans="1:14" x14ac:dyDescent="0.45">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422</v>
      </c>
      <c r="N69" s="91">
        <v>6656</v>
      </c>
    </row>
    <row r="70" spans="1:14" x14ac:dyDescent="0.45">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423</v>
      </c>
      <c r="N70" s="91">
        <v>13312</v>
      </c>
    </row>
    <row r="71" spans="1:14" x14ac:dyDescent="0.45">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424</v>
      </c>
      <c r="N71" s="91">
        <v>26624</v>
      </c>
    </row>
    <row r="72" spans="1:14" x14ac:dyDescent="0.45">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425</v>
      </c>
      <c r="N72" s="91">
        <v>53248</v>
      </c>
    </row>
    <row r="73" spans="1:14" x14ac:dyDescent="0.45">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426</v>
      </c>
      <c r="N73" s="91">
        <v>106496</v>
      </c>
    </row>
    <row r="74" spans="1:14" x14ac:dyDescent="0.45">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427</v>
      </c>
      <c r="N74" s="91">
        <v>212992</v>
      </c>
    </row>
    <row r="75" spans="1:14" x14ac:dyDescent="0.45">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428</v>
      </c>
      <c r="N75" s="91">
        <v>425984</v>
      </c>
    </row>
    <row r="76" spans="1:14" x14ac:dyDescent="0.45">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429</v>
      </c>
      <c r="N76" s="91">
        <v>851968</v>
      </c>
    </row>
    <row r="77" spans="1:14" x14ac:dyDescent="0.45">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430</v>
      </c>
      <c r="N77" s="91">
        <v>1703936</v>
      </c>
    </row>
    <row r="78" spans="1:14" x14ac:dyDescent="0.45">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431</v>
      </c>
      <c r="N78" s="91">
        <v>3407872</v>
      </c>
    </row>
    <row r="79" spans="1:14" x14ac:dyDescent="0.45">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433</v>
      </c>
      <c r="N80" s="91">
        <v>13631488</v>
      </c>
    </row>
    <row r="81" spans="1:14" x14ac:dyDescent="0.45">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8.0048508961714653</v>
      </c>
    </row>
    <row r="84" spans="1:14" x14ac:dyDescent="0.45">
      <c r="G84">
        <f ca="1">G81/E81</f>
        <v>10.83761032101325</v>
      </c>
      <c r="I84" s="91"/>
      <c r="J84" s="91"/>
      <c r="K84" s="91"/>
      <c r="L84" s="91"/>
      <c r="N84" s="91">
        <f ca="1">C81*D81/E81</f>
        <v>307878.88062197942</v>
      </c>
    </row>
    <row r="85" spans="1:14" x14ac:dyDescent="0.45">
      <c r="G85">
        <f ca="1">E81/H81</f>
        <v>10.71027802896616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v0.21(176)</v>
      </c>
      <c r="F87" s="13" t="s">
        <v>368</v>
      </c>
      <c r="G87" s="13" t="s">
        <v>369</v>
      </c>
      <c r="H87" s="13" t="s">
        <v>370</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435</v>
      </c>
      <c r="N88" s="91">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436</v>
      </c>
      <c r="N89" s="91">
        <v>362</v>
      </c>
    </row>
    <row r="90" spans="1:14" x14ac:dyDescent="0.45">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437</v>
      </c>
      <c r="N90" s="91">
        <v>724</v>
      </c>
    </row>
    <row r="91" spans="1:14" x14ac:dyDescent="0.45">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438</v>
      </c>
      <c r="N91" s="91">
        <v>1448</v>
      </c>
    </row>
    <row r="92" spans="1:14" x14ac:dyDescent="0.45">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439</v>
      </c>
      <c r="N92" s="91">
        <v>2896</v>
      </c>
    </row>
    <row r="93" spans="1:14" x14ac:dyDescent="0.45">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440</v>
      </c>
      <c r="N93" s="91">
        <v>5792</v>
      </c>
    </row>
    <row r="94" spans="1:14" x14ac:dyDescent="0.45">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441</v>
      </c>
      <c r="N94" s="91">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442</v>
      </c>
      <c r="N95" s="91">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443</v>
      </c>
      <c r="N96" s="91">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444</v>
      </c>
      <c r="N97" s="91">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445</v>
      </c>
      <c r="N98" s="91">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446</v>
      </c>
      <c r="N99" s="91">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447</v>
      </c>
      <c r="N100" s="91">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448</v>
      </c>
      <c r="N101" s="91">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449</v>
      </c>
      <c r="N102" s="91">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452</v>
      </c>
      <c r="N105" s="91">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10.899768626256478</v>
      </c>
    </row>
    <row r="109" spans="1:14" x14ac:dyDescent="0.45">
      <c r="I109" s="91"/>
      <c r="J109" s="91"/>
      <c r="K109" s="91"/>
      <c r="L109" s="91"/>
      <c r="N109" s="91">
        <f ca="1">C106*D106/E106</f>
        <v>602197.16167162859</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v0.21(176)</v>
      </c>
      <c r="F114" s="13" t="s">
        <v>368</v>
      </c>
      <c r="G114" s="13" t="s">
        <v>369</v>
      </c>
      <c r="H114" s="13" t="s">
        <v>370</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454</v>
      </c>
      <c r="N115" s="91">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455</v>
      </c>
      <c r="N116" s="91">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456</v>
      </c>
      <c r="N117" s="91">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457</v>
      </c>
      <c r="N118" s="91">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458</v>
      </c>
      <c r="N119" s="91">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459</v>
      </c>
      <c r="N120" s="91">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460</v>
      </c>
      <c r="N121" s="91">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461</v>
      </c>
      <c r="N122" s="91">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462</v>
      </c>
      <c r="N123" s="91">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463</v>
      </c>
      <c r="N124" s="91">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464</v>
      </c>
      <c r="N125" s="91">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465</v>
      </c>
      <c r="N126" s="91">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466</v>
      </c>
      <c r="N127" s="91">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v0.21(176)</v>
      </c>
      <c r="F141" s="13" t="s">
        <v>368</v>
      </c>
      <c r="G141" s="13" t="s">
        <v>369</v>
      </c>
      <c r="H141" s="13" t="s">
        <v>370</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468</v>
      </c>
      <c r="N142" s="91">
        <v>17408</v>
      </c>
    </row>
    <row r="143" spans="1:14" x14ac:dyDescent="0.45">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469</v>
      </c>
      <c r="N143" s="91">
        <v>25600</v>
      </c>
    </row>
    <row r="144" spans="1:14" x14ac:dyDescent="0.45">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470</v>
      </c>
      <c r="N144" s="91">
        <v>41984</v>
      </c>
    </row>
    <row r="145" spans="1:14" x14ac:dyDescent="0.45">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471</v>
      </c>
      <c r="N145" s="91">
        <v>74752</v>
      </c>
    </row>
    <row r="146" spans="1:14" x14ac:dyDescent="0.45">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472</v>
      </c>
      <c r="N146" s="91">
        <v>140288</v>
      </c>
    </row>
    <row r="147" spans="1:14" x14ac:dyDescent="0.45">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473</v>
      </c>
      <c r="N147" s="91">
        <v>271360</v>
      </c>
    </row>
    <row r="148" spans="1:14" x14ac:dyDescent="0.45">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474</v>
      </c>
      <c r="N148" s="91">
        <v>533504</v>
      </c>
    </row>
    <row r="149" spans="1:14" x14ac:dyDescent="0.45">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475</v>
      </c>
      <c r="N149" s="91">
        <v>1057792</v>
      </c>
    </row>
    <row r="150" spans="1:14" x14ac:dyDescent="0.45">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476</v>
      </c>
      <c r="N150" s="91">
        <v>2106368</v>
      </c>
    </row>
    <row r="151" spans="1:14" x14ac:dyDescent="0.45">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477</v>
      </c>
      <c r="N151" s="91">
        <v>4203520</v>
      </c>
    </row>
    <row r="152" spans="1:14" x14ac:dyDescent="0.45">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478</v>
      </c>
      <c r="N152" s="91">
        <v>8397824</v>
      </c>
    </row>
    <row r="153" spans="1:14" x14ac:dyDescent="0.45">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479</v>
      </c>
      <c r="N153" s="91">
        <v>16786432</v>
      </c>
    </row>
    <row r="154" spans="1:14" x14ac:dyDescent="0.45">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480</v>
      </c>
      <c r="N154" s="91">
        <v>33563648</v>
      </c>
    </row>
    <row r="155" spans="1:14" x14ac:dyDescent="0.45">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481</v>
      </c>
      <c r="N155" s="91">
        <v>67118080</v>
      </c>
    </row>
    <row r="156" spans="1:14" x14ac:dyDescent="0.45">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45.401916769427764</v>
      </c>
    </row>
    <row r="159" spans="1:14" x14ac:dyDescent="0.45">
      <c r="I159" s="91"/>
      <c r="J159" s="91"/>
      <c r="K159" s="91"/>
      <c r="L159" s="91"/>
      <c r="N159" s="91">
        <f ca="1">C156*D156/E156</f>
        <v>2770.9228199008408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v0.21(176)</v>
      </c>
      <c r="F168" s="13" t="s">
        <v>368</v>
      </c>
      <c r="G168" s="13" t="s">
        <v>369</v>
      </c>
      <c r="H168" s="13" t="s">
        <v>370</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483</v>
      </c>
      <c r="N169" s="91">
        <v>66560</v>
      </c>
    </row>
    <row r="170" spans="1:14" x14ac:dyDescent="0.45">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484</v>
      </c>
      <c r="N170" s="91">
        <v>74752</v>
      </c>
    </row>
    <row r="171" spans="1:14" x14ac:dyDescent="0.45">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485</v>
      </c>
      <c r="N171" s="91">
        <v>91136</v>
      </c>
    </row>
    <row r="172" spans="1:14" x14ac:dyDescent="0.45">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486</v>
      </c>
      <c r="N172" s="91">
        <v>123904</v>
      </c>
    </row>
    <row r="173" spans="1:14" x14ac:dyDescent="0.45">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487</v>
      </c>
      <c r="N173" s="91">
        <v>189440</v>
      </c>
    </row>
    <row r="174" spans="1:14" x14ac:dyDescent="0.45">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488</v>
      </c>
      <c r="N174" s="91">
        <v>320512</v>
      </c>
    </row>
    <row r="175" spans="1:14" x14ac:dyDescent="0.45">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489</v>
      </c>
      <c r="N175" s="91">
        <v>582656</v>
      </c>
    </row>
    <row r="176" spans="1:14" x14ac:dyDescent="0.45">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490</v>
      </c>
      <c r="N176" s="91">
        <v>1106944</v>
      </c>
    </row>
    <row r="177" spans="1:14" x14ac:dyDescent="0.45">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491</v>
      </c>
      <c r="N177" s="91">
        <v>2155520</v>
      </c>
    </row>
    <row r="178" spans="1:14" x14ac:dyDescent="0.45">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492</v>
      </c>
      <c r="N178" s="91">
        <v>4252672</v>
      </c>
    </row>
    <row r="179" spans="1:14" x14ac:dyDescent="0.45">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493</v>
      </c>
      <c r="N179" s="91">
        <v>8446976</v>
      </c>
    </row>
    <row r="180" spans="1:14" x14ac:dyDescent="0.45">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494</v>
      </c>
      <c r="N180" s="91">
        <v>16835584</v>
      </c>
    </row>
    <row r="181" spans="1:14" x14ac:dyDescent="0.45">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495</v>
      </c>
      <c r="N181" s="91">
        <v>33612800</v>
      </c>
    </row>
    <row r="182" spans="1:14" x14ac:dyDescent="0.45">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496</v>
      </c>
      <c r="N182" s="91">
        <v>67167232</v>
      </c>
    </row>
    <row r="183" spans="1:14" x14ac:dyDescent="0.45">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91"/>
    </row>
    <row r="4" spans="1:14" x14ac:dyDescent="0.45">
      <c r="A4" s="14" t="s">
        <v>1058</v>
      </c>
      <c r="M4" s="14" t="s">
        <v>527</v>
      </c>
    </row>
    <row r="5" spans="1:14" x14ac:dyDescent="0.45">
      <c r="M5" t="s">
        <v>498</v>
      </c>
    </row>
    <row r="6" spans="1:14" ht="42.75" x14ac:dyDescent="0.45">
      <c r="A6" s="12" t="s">
        <v>10</v>
      </c>
      <c r="B6" s="12" t="s">
        <v>11</v>
      </c>
      <c r="C6" s="12" t="s">
        <v>12</v>
      </c>
      <c r="D6" s="12" t="s">
        <v>13</v>
      </c>
      <c r="E6" s="130" t="s">
        <v>1065</v>
      </c>
      <c r="F6" s="13" t="s">
        <v>368</v>
      </c>
      <c r="G6" s="13" t="s">
        <v>369</v>
      </c>
      <c r="H6" s="13" t="s">
        <v>370</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371</v>
      </c>
      <c r="N7" s="91">
        <v>3</v>
      </c>
    </row>
    <row r="8" spans="1:14" x14ac:dyDescent="0.45">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372</v>
      </c>
      <c r="N8" s="91">
        <v>6</v>
      </c>
    </row>
    <row r="9" spans="1:14" x14ac:dyDescent="0.45">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373</v>
      </c>
      <c r="N9" s="91">
        <v>12</v>
      </c>
    </row>
    <row r="10" spans="1:14" x14ac:dyDescent="0.45">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374</v>
      </c>
      <c r="N10" s="91">
        <v>24</v>
      </c>
    </row>
    <row r="11" spans="1:14" x14ac:dyDescent="0.45">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375</v>
      </c>
      <c r="N11" s="91">
        <v>48</v>
      </c>
    </row>
    <row r="12" spans="1:14" x14ac:dyDescent="0.45">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376</v>
      </c>
      <c r="N12" s="91">
        <v>96</v>
      </c>
    </row>
    <row r="13" spans="1:14" x14ac:dyDescent="0.45">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377</v>
      </c>
      <c r="N13" s="91">
        <v>192</v>
      </c>
    </row>
    <row r="14" spans="1:14" x14ac:dyDescent="0.45">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378</v>
      </c>
      <c r="N14" s="91">
        <v>384</v>
      </c>
    </row>
    <row r="15" spans="1:14" x14ac:dyDescent="0.45">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379</v>
      </c>
      <c r="N15" s="91">
        <v>768</v>
      </c>
    </row>
    <row r="16" spans="1:14" x14ac:dyDescent="0.45">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380</v>
      </c>
      <c r="N16" s="91">
        <v>1536</v>
      </c>
    </row>
    <row r="17" spans="1:14" x14ac:dyDescent="0.45">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381</v>
      </c>
      <c r="N17" s="91">
        <v>3072</v>
      </c>
    </row>
    <row r="18" spans="1:14" x14ac:dyDescent="0.45">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382</v>
      </c>
      <c r="N18" s="91">
        <v>6144</v>
      </c>
    </row>
    <row r="19" spans="1:14" x14ac:dyDescent="0.45">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383</v>
      </c>
      <c r="N19" s="91">
        <v>12288</v>
      </c>
    </row>
    <row r="20" spans="1:14" x14ac:dyDescent="0.45">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384</v>
      </c>
      <c r="N20" s="91">
        <v>24576</v>
      </c>
    </row>
    <row r="21" spans="1:14" x14ac:dyDescent="0.45">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385</v>
      </c>
      <c r="N21" s="91">
        <v>49152</v>
      </c>
    </row>
    <row r="22" spans="1:14" x14ac:dyDescent="0.45">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386</v>
      </c>
      <c r="N22" s="91">
        <v>98304</v>
      </c>
    </row>
    <row r="23" spans="1:14" x14ac:dyDescent="0.45">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387</v>
      </c>
      <c r="N23" s="91">
        <v>196608</v>
      </c>
    </row>
    <row r="24" spans="1:14" x14ac:dyDescent="0.45">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388</v>
      </c>
      <c r="N24" s="91">
        <v>393216</v>
      </c>
    </row>
    <row r="25" spans="1:14" x14ac:dyDescent="0.45">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389</v>
      </c>
      <c r="N25" s="91">
        <v>786432</v>
      </c>
    </row>
    <row r="26" spans="1:14" x14ac:dyDescent="0.45">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390</v>
      </c>
      <c r="N26" s="91">
        <v>1572864</v>
      </c>
    </row>
    <row r="27" spans="1:14" x14ac:dyDescent="0.45">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391</v>
      </c>
      <c r="N27" s="91">
        <v>3145728</v>
      </c>
    </row>
    <row r="28" spans="1:14" x14ac:dyDescent="0.45">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392</v>
      </c>
      <c r="N28" s="91">
        <v>6291456</v>
      </c>
    </row>
    <row r="29" spans="1:14" x14ac:dyDescent="0.45">
      <c r="I29" s="91"/>
      <c r="J29" s="91"/>
      <c r="K29" s="91"/>
      <c r="L29" s="91"/>
    </row>
    <row r="30" spans="1:14" x14ac:dyDescent="0.45">
      <c r="N30">
        <f ca="1">N28/1000000/E28</f>
        <v>2.7160700133127622</v>
      </c>
    </row>
    <row r="31" spans="1:14" x14ac:dyDescent="0.45">
      <c r="I31" s="91"/>
      <c r="J31" s="91"/>
      <c r="K31" s="91"/>
      <c r="L31" s="91"/>
      <c r="M31" s="14" t="s">
        <v>526</v>
      </c>
      <c r="N31" s="91">
        <f ca="1">C28*D28/E28</f>
        <v>905356.67110425408</v>
      </c>
    </row>
    <row r="32" spans="1:14" x14ac:dyDescent="0.45">
      <c r="I32" s="91"/>
      <c r="J32" s="91"/>
      <c r="K32" s="91"/>
      <c r="L32" s="91"/>
      <c r="M32" t="s">
        <v>532</v>
      </c>
    </row>
    <row r="33" spans="1:14" ht="42.75" x14ac:dyDescent="0.45">
      <c r="A33" s="12" t="s">
        <v>10</v>
      </c>
      <c r="B33" s="12" t="s">
        <v>11</v>
      </c>
      <c r="C33" s="12" t="s">
        <v>12</v>
      </c>
      <c r="D33" s="12" t="s">
        <v>13</v>
      </c>
      <c r="E33" s="13" t="str">
        <f ca="1">$E$6</f>
        <v>CSVRead
v0.21(177)</v>
      </c>
      <c r="F33" s="13" t="s">
        <v>368</v>
      </c>
      <c r="G33" s="13" t="s">
        <v>369</v>
      </c>
      <c r="H33" s="13" t="s">
        <v>370</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393</v>
      </c>
      <c r="N34" s="91">
        <v>34</v>
      </c>
    </row>
    <row r="35" spans="1:14" x14ac:dyDescent="0.45">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394</v>
      </c>
      <c r="N35" s="91">
        <v>68</v>
      </c>
    </row>
    <row r="36" spans="1:14" x14ac:dyDescent="0.45">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395</v>
      </c>
      <c r="N36" s="91">
        <v>136</v>
      </c>
    </row>
    <row r="37" spans="1:14" x14ac:dyDescent="0.45">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396</v>
      </c>
      <c r="N37" s="91">
        <v>272</v>
      </c>
    </row>
    <row r="38" spans="1:14" x14ac:dyDescent="0.45">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397</v>
      </c>
      <c r="N38" s="91">
        <v>544</v>
      </c>
    </row>
    <row r="39" spans="1:14" x14ac:dyDescent="0.45">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398</v>
      </c>
      <c r="N39" s="91">
        <v>1088</v>
      </c>
    </row>
    <row r="40" spans="1:14" x14ac:dyDescent="0.45">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399</v>
      </c>
      <c r="N40" s="91">
        <v>2176</v>
      </c>
    </row>
    <row r="41" spans="1:14" x14ac:dyDescent="0.45">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400</v>
      </c>
      <c r="N41" s="91">
        <v>4352</v>
      </c>
    </row>
    <row r="42" spans="1:14" x14ac:dyDescent="0.45">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401</v>
      </c>
      <c r="N42" s="91">
        <v>8704</v>
      </c>
    </row>
    <row r="43" spans="1:14" x14ac:dyDescent="0.45">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402</v>
      </c>
      <c r="N43" s="91">
        <v>17408</v>
      </c>
    </row>
    <row r="44" spans="1:14" x14ac:dyDescent="0.45">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403</v>
      </c>
      <c r="N44" s="91">
        <v>34816</v>
      </c>
    </row>
    <row r="45" spans="1:14" x14ac:dyDescent="0.45">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404</v>
      </c>
      <c r="N45" s="91">
        <v>69632</v>
      </c>
    </row>
    <row r="46" spans="1:14" x14ac:dyDescent="0.45">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405</v>
      </c>
      <c r="N46" s="91">
        <v>139264</v>
      </c>
    </row>
    <row r="47" spans="1:14" x14ac:dyDescent="0.45">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406</v>
      </c>
      <c r="N47" s="91">
        <v>278528</v>
      </c>
    </row>
    <row r="48" spans="1:14" x14ac:dyDescent="0.45">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407</v>
      </c>
      <c r="N48" s="91">
        <v>557056</v>
      </c>
    </row>
    <row r="49" spans="1:14" x14ac:dyDescent="0.45">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408</v>
      </c>
      <c r="N49" s="91">
        <v>1114112</v>
      </c>
    </row>
    <row r="50" spans="1:14" x14ac:dyDescent="0.45">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409</v>
      </c>
      <c r="N50" s="91">
        <v>2228224</v>
      </c>
    </row>
    <row r="51" spans="1:14" x14ac:dyDescent="0.45">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19.917997206323612</v>
      </c>
    </row>
    <row r="57" spans="1:14" x14ac:dyDescent="0.45">
      <c r="I57" s="91"/>
      <c r="J57" s="91"/>
      <c r="K57" s="91"/>
      <c r="L57" s="91"/>
      <c r="N57" s="91">
        <f ca="1">C54*D54/E54</f>
        <v>585823.44724481215</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v0.21(177)</v>
      </c>
      <c r="F60" s="13" t="s">
        <v>368</v>
      </c>
      <c r="G60" s="13" t="s">
        <v>369</v>
      </c>
      <c r="H60" s="13" t="s">
        <v>370</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415</v>
      </c>
      <c r="N62" s="91">
        <v>52</v>
      </c>
    </row>
    <row r="63" spans="1:14" x14ac:dyDescent="0.45">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416</v>
      </c>
      <c r="N63" s="91">
        <v>104</v>
      </c>
    </row>
    <row r="64" spans="1:14" x14ac:dyDescent="0.45">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417</v>
      </c>
      <c r="N64" s="91">
        <v>208</v>
      </c>
    </row>
    <row r="65" spans="1:14" x14ac:dyDescent="0.45">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418</v>
      </c>
      <c r="N65" s="91">
        <v>416</v>
      </c>
    </row>
    <row r="66" spans="1:14" x14ac:dyDescent="0.45">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419</v>
      </c>
      <c r="N66" s="91">
        <v>832</v>
      </c>
    </row>
    <row r="67" spans="1:14" x14ac:dyDescent="0.45">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420</v>
      </c>
      <c r="N67" s="91">
        <v>1664</v>
      </c>
    </row>
    <row r="68" spans="1:14" x14ac:dyDescent="0.45">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421</v>
      </c>
      <c r="N68" s="91">
        <v>3328</v>
      </c>
    </row>
    <row r="69" spans="1:14" x14ac:dyDescent="0.45">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422</v>
      </c>
      <c r="N69" s="91">
        <v>6656</v>
      </c>
    </row>
    <row r="70" spans="1:14" x14ac:dyDescent="0.45">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423</v>
      </c>
      <c r="N70" s="91">
        <v>13312</v>
      </c>
    </row>
    <row r="71" spans="1:14" x14ac:dyDescent="0.45">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424</v>
      </c>
      <c r="N71" s="91">
        <v>26624</v>
      </c>
    </row>
    <row r="72" spans="1:14" x14ac:dyDescent="0.45">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425</v>
      </c>
      <c r="N72" s="91">
        <v>53248</v>
      </c>
    </row>
    <row r="73" spans="1:14" x14ac:dyDescent="0.45">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426</v>
      </c>
      <c r="N73" s="91">
        <v>106496</v>
      </c>
    </row>
    <row r="74" spans="1:14" x14ac:dyDescent="0.45">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427</v>
      </c>
      <c r="N74" s="91">
        <v>212992</v>
      </c>
    </row>
    <row r="75" spans="1:14" x14ac:dyDescent="0.45">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428</v>
      </c>
      <c r="N75" s="91">
        <v>425984</v>
      </c>
    </row>
    <row r="76" spans="1:14" x14ac:dyDescent="0.45">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429</v>
      </c>
      <c r="N76" s="91">
        <v>851968</v>
      </c>
    </row>
    <row r="77" spans="1:14" x14ac:dyDescent="0.45">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430</v>
      </c>
      <c r="N77" s="91">
        <v>1703936</v>
      </c>
    </row>
    <row r="78" spans="1:14" x14ac:dyDescent="0.45">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431</v>
      </c>
      <c r="N78" s="91">
        <v>3407872</v>
      </c>
    </row>
    <row r="79" spans="1:14" x14ac:dyDescent="0.45">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7.7012423841920885</v>
      </c>
    </row>
    <row r="84" spans="1:14" x14ac:dyDescent="0.45">
      <c r="G84">
        <f ca="1">G81/E81</f>
        <v>11.878812053950222</v>
      </c>
      <c r="I84" s="91"/>
      <c r="J84" s="91"/>
      <c r="K84" s="91"/>
      <c r="L84" s="91"/>
      <c r="N84" s="91">
        <f ca="1">C81*D81/E81</f>
        <v>296201.63016123418</v>
      </c>
    </row>
    <row r="85" spans="1:14" x14ac:dyDescent="0.45">
      <c r="G85">
        <f ca="1">E81/H81</f>
        <v>11.132533724924986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v0.21(177)</v>
      </c>
      <c r="F87" s="13" t="s">
        <v>368</v>
      </c>
      <c r="G87" s="13" t="s">
        <v>369</v>
      </c>
      <c r="H87" s="13" t="s">
        <v>370</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435</v>
      </c>
      <c r="N88" s="91">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436</v>
      </c>
      <c r="N89" s="91">
        <v>362</v>
      </c>
    </row>
    <row r="90" spans="1:14" x14ac:dyDescent="0.45">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437</v>
      </c>
      <c r="N90" s="91">
        <v>724</v>
      </c>
    </row>
    <row r="91" spans="1:14" x14ac:dyDescent="0.45">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438</v>
      </c>
      <c r="N91" s="91">
        <v>1448</v>
      </c>
    </row>
    <row r="92" spans="1:14" x14ac:dyDescent="0.45">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439</v>
      </c>
      <c r="N92" s="91">
        <v>2896</v>
      </c>
    </row>
    <row r="93" spans="1:14" x14ac:dyDescent="0.45">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440</v>
      </c>
      <c r="N93" s="91">
        <v>5792</v>
      </c>
    </row>
    <row r="94" spans="1:14" x14ac:dyDescent="0.45">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441</v>
      </c>
      <c r="N94" s="91">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442</v>
      </c>
      <c r="N95" s="91">
        <v>23168</v>
      </c>
    </row>
    <row r="96" spans="1:14" x14ac:dyDescent="0.45">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443</v>
      </c>
      <c r="N96" s="91">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444</v>
      </c>
      <c r="N97" s="91">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445</v>
      </c>
      <c r="N98" s="91">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446</v>
      </c>
      <c r="N99" s="91">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447</v>
      </c>
      <c r="N100" s="91">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448</v>
      </c>
      <c r="N101" s="91">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449</v>
      </c>
      <c r="N102" s="91">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11.646926679633944</v>
      </c>
    </row>
    <row r="109" spans="1:14" x14ac:dyDescent="0.45">
      <c r="I109" s="91"/>
      <c r="J109" s="91"/>
      <c r="K109" s="91"/>
      <c r="L109" s="91"/>
      <c r="N109" s="91">
        <f ca="1">C106*D106/E106</f>
        <v>643476.612134472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v0.21(177)</v>
      </c>
      <c r="F114" s="13" t="s">
        <v>368</v>
      </c>
      <c r="G114" s="13" t="s">
        <v>369</v>
      </c>
      <c r="H114" s="13" t="s">
        <v>370</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455</v>
      </c>
      <c r="N116" s="91">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456</v>
      </c>
      <c r="N117" s="91">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457</v>
      </c>
      <c r="N118" s="91">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458</v>
      </c>
      <c r="N119" s="91">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459</v>
      </c>
      <c r="N120" s="91">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460</v>
      </c>
      <c r="N121" s="91">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461</v>
      </c>
      <c r="N122" s="91">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462</v>
      </c>
      <c r="N123" s="91">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463</v>
      </c>
      <c r="N124" s="91">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464</v>
      </c>
      <c r="N125" s="91">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465</v>
      </c>
      <c r="N126" s="91">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466</v>
      </c>
      <c r="N127" s="91">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v0.21(177)</v>
      </c>
      <c r="F141" s="13" t="s">
        <v>368</v>
      </c>
      <c r="G141" s="13" t="s">
        <v>369</v>
      </c>
      <c r="H141" s="13" t="s">
        <v>370</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468</v>
      </c>
      <c r="N142" s="91">
        <v>17408</v>
      </c>
    </row>
    <row r="143" spans="1:14" x14ac:dyDescent="0.45">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469</v>
      </c>
      <c r="N143" s="91">
        <v>25600</v>
      </c>
    </row>
    <row r="144" spans="1:14" x14ac:dyDescent="0.45">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470</v>
      </c>
      <c r="N144" s="91">
        <v>41984</v>
      </c>
    </row>
    <row r="145" spans="1:14" x14ac:dyDescent="0.45">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471</v>
      </c>
      <c r="N145" s="91">
        <v>74752</v>
      </c>
    </row>
    <row r="146" spans="1:14" x14ac:dyDescent="0.45">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472</v>
      </c>
      <c r="N146" s="91">
        <v>140288</v>
      </c>
    </row>
    <row r="147" spans="1:14" x14ac:dyDescent="0.45">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473</v>
      </c>
      <c r="N147" s="91">
        <v>271360</v>
      </c>
    </row>
    <row r="148" spans="1:14" x14ac:dyDescent="0.45">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474</v>
      </c>
      <c r="N148" s="91">
        <v>533504</v>
      </c>
    </row>
    <row r="149" spans="1:14" x14ac:dyDescent="0.45">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475</v>
      </c>
      <c r="N149" s="91">
        <v>1057792</v>
      </c>
    </row>
    <row r="150" spans="1:14" x14ac:dyDescent="0.45">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476</v>
      </c>
      <c r="N150" s="91">
        <v>2106368</v>
      </c>
    </row>
    <row r="151" spans="1:14" x14ac:dyDescent="0.45">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477</v>
      </c>
      <c r="N151" s="91">
        <v>4203520</v>
      </c>
    </row>
    <row r="152" spans="1:14" x14ac:dyDescent="0.45">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478</v>
      </c>
      <c r="N152" s="91">
        <v>8397824</v>
      </c>
    </row>
    <row r="153" spans="1:14" x14ac:dyDescent="0.45">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479</v>
      </c>
      <c r="N153" s="91">
        <v>16786432</v>
      </c>
    </row>
    <row r="154" spans="1:14" x14ac:dyDescent="0.45">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480</v>
      </c>
      <c r="N154" s="91">
        <v>33563648</v>
      </c>
    </row>
    <row r="155" spans="1:14" x14ac:dyDescent="0.45">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481</v>
      </c>
      <c r="N155" s="91">
        <v>67118080</v>
      </c>
    </row>
    <row r="156" spans="1:14" x14ac:dyDescent="0.45">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53.067857585881256</v>
      </c>
    </row>
    <row r="159" spans="1:14" x14ac:dyDescent="0.45">
      <c r="I159" s="91"/>
      <c r="J159" s="91"/>
      <c r="K159" s="91"/>
      <c r="L159" s="91"/>
      <c r="N159" s="91">
        <f ca="1">C156*D156/E156</f>
        <v>3238.7825900553858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v0.21(177)</v>
      </c>
      <c r="F168" s="13" t="s">
        <v>368</v>
      </c>
      <c r="G168" s="13" t="s">
        <v>369</v>
      </c>
      <c r="H168" s="13" t="s">
        <v>370</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483</v>
      </c>
      <c r="N169" s="91">
        <v>66560</v>
      </c>
    </row>
    <row r="170" spans="1:14" x14ac:dyDescent="0.45">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484</v>
      </c>
      <c r="N170" s="91">
        <v>74752</v>
      </c>
    </row>
    <row r="171" spans="1:14" x14ac:dyDescent="0.45">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485</v>
      </c>
      <c r="N171" s="91">
        <v>91136</v>
      </c>
    </row>
    <row r="172" spans="1:14" x14ac:dyDescent="0.45">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486</v>
      </c>
      <c r="N172" s="91">
        <v>123904</v>
      </c>
    </row>
    <row r="173" spans="1:14" x14ac:dyDescent="0.45">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487</v>
      </c>
      <c r="N173" s="91">
        <v>189440</v>
      </c>
    </row>
    <row r="174" spans="1:14" x14ac:dyDescent="0.45">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488</v>
      </c>
      <c r="N174" s="91">
        <v>320512</v>
      </c>
    </row>
    <row r="175" spans="1:14" x14ac:dyDescent="0.45">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489</v>
      </c>
      <c r="N175" s="91">
        <v>582656</v>
      </c>
    </row>
    <row r="176" spans="1:14" x14ac:dyDescent="0.45">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490</v>
      </c>
      <c r="N176" s="91">
        <v>1106944</v>
      </c>
    </row>
    <row r="177" spans="1:14" x14ac:dyDescent="0.45">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491</v>
      </c>
      <c r="N177" s="91">
        <v>2155520</v>
      </c>
    </row>
    <row r="178" spans="1:14" x14ac:dyDescent="0.45">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492</v>
      </c>
      <c r="N178" s="91">
        <v>4252672</v>
      </c>
    </row>
    <row r="179" spans="1:14" x14ac:dyDescent="0.45">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493</v>
      </c>
      <c r="N179" s="91">
        <v>8446976</v>
      </c>
    </row>
    <row r="180" spans="1:14" x14ac:dyDescent="0.45">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494</v>
      </c>
      <c r="N180" s="91">
        <v>16835584</v>
      </c>
    </row>
    <row r="181" spans="1:14" x14ac:dyDescent="0.45">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495</v>
      </c>
      <c r="N181" s="91">
        <v>33612800</v>
      </c>
    </row>
    <row r="182" spans="1:14" x14ac:dyDescent="0.45">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496</v>
      </c>
      <c r="N182" s="91">
        <v>67167232</v>
      </c>
    </row>
    <row r="183" spans="1:14" x14ac:dyDescent="0.45">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129"/>
    </row>
    <row r="4" spans="1:14" x14ac:dyDescent="0.45">
      <c r="A4" s="14" t="s">
        <v>1092</v>
      </c>
      <c r="M4" s="14" t="s">
        <v>527</v>
      </c>
    </row>
    <row r="5" spans="1:14" x14ac:dyDescent="0.45">
      <c r="M5" t="s">
        <v>498</v>
      </c>
    </row>
    <row r="6" spans="1:14" ht="42.75" x14ac:dyDescent="0.45">
      <c r="A6" s="12" t="s">
        <v>10</v>
      </c>
      <c r="B6" s="12" t="s">
        <v>11</v>
      </c>
      <c r="C6" s="12" t="s">
        <v>12</v>
      </c>
      <c r="D6" s="12" t="s">
        <v>13</v>
      </c>
      <c r="E6" s="130" t="s">
        <v>1091</v>
      </c>
      <c r="F6" s="13" t="s">
        <v>368</v>
      </c>
      <c r="G6" s="13" t="s">
        <v>369</v>
      </c>
      <c r="H6" s="13" t="s">
        <v>370</v>
      </c>
      <c r="I6" s="13" t="str" cm="1">
        <f t="array" aca="1" ref="I6:L6" ca="1">"NCalls"&amp;CHAR(10)&amp;E6:H6</f>
        <v>NCalls
CSVRead
v0.21(190)</v>
      </c>
      <c r="J6" s="13" t="str">
        <f ca="1"/>
        <v>NCalls
sdkn104
v1.9</v>
      </c>
      <c r="K6" s="13" t="str">
        <f ca="1"/>
        <v>NCalls
ws_garcia
v3.1.5</v>
      </c>
      <c r="L6" s="58" t="str">
        <f ca="1"/>
        <v>NCalls
CSV.jl
v0.8.5+</v>
      </c>
      <c r="M6" s="12" t="s">
        <v>14</v>
      </c>
      <c r="N6" s="12" t="s">
        <v>15</v>
      </c>
    </row>
    <row r="7" spans="1:14" x14ac:dyDescent="0.45">
      <c r="A7">
        <f ca="1">LEN(B7)</f>
        <v>1</v>
      </c>
      <c r="B7" t="s">
        <v>16</v>
      </c>
      <c r="C7" s="129">
        <v>1</v>
      </c>
      <c r="D7">
        <v>1</v>
      </c>
      <c r="E7">
        <v>5.1874081441703702E-4</v>
      </c>
      <c r="F7">
        <v>1.6376063493804918E-4</v>
      </c>
      <c r="G7">
        <v>2.055615201542323E-3</v>
      </c>
      <c r="H7">
        <v>2.8525224129421768E-4</v>
      </c>
      <c r="I7" s="129">
        <v>9574</v>
      </c>
      <c r="J7" s="129">
        <v>29888</v>
      </c>
      <c r="K7" s="129">
        <v>2429</v>
      </c>
      <c r="L7" s="129">
        <v>17314</v>
      </c>
      <c r="M7" s="59" t="s">
        <v>371</v>
      </c>
      <c r="N7" s="129">
        <v>3</v>
      </c>
    </row>
    <row r="8" spans="1:14" x14ac:dyDescent="0.45">
      <c r="A8">
        <f t="shared" ref="A8:A28" ca="1" si="0">LEN(B8)</f>
        <v>1</v>
      </c>
      <c r="B8" t="s">
        <v>16</v>
      </c>
      <c r="C8" s="129">
        <v>2</v>
      </c>
      <c r="D8">
        <v>1</v>
      </c>
      <c r="E8">
        <v>4.9517915948765528E-4</v>
      </c>
      <c r="F8">
        <v>1.7248381960095364E-4</v>
      </c>
      <c r="G8">
        <v>2.3499390450621243E-3</v>
      </c>
      <c r="H8">
        <v>2.788268541551839E-4</v>
      </c>
      <c r="I8" s="129">
        <v>10027</v>
      </c>
      <c r="J8" s="129">
        <v>28407</v>
      </c>
      <c r="K8" s="129">
        <v>2125</v>
      </c>
      <c r="L8" s="129">
        <v>17708</v>
      </c>
      <c r="M8" s="60" t="s">
        <v>372</v>
      </c>
      <c r="N8" s="129">
        <v>6</v>
      </c>
    </row>
    <row r="9" spans="1:14" x14ac:dyDescent="0.45">
      <c r="A9">
        <f t="shared" ca="1" si="0"/>
        <v>1</v>
      </c>
      <c r="B9" t="s">
        <v>16</v>
      </c>
      <c r="C9" s="129">
        <v>4</v>
      </c>
      <c r="D9">
        <v>1</v>
      </c>
      <c r="E9">
        <v>4.968622935855216E-4</v>
      </c>
      <c r="F9">
        <v>1.5307777831740813E-4</v>
      </c>
      <c r="G9">
        <v>2.1097548617266346E-3</v>
      </c>
      <c r="H9">
        <v>3.2135488779834438E-4</v>
      </c>
      <c r="I9" s="129">
        <v>9993</v>
      </c>
      <c r="J9" s="129">
        <v>31927</v>
      </c>
      <c r="K9" s="129">
        <v>2366</v>
      </c>
      <c r="L9" s="129">
        <v>15390</v>
      </c>
      <c r="M9" s="60" t="s">
        <v>373</v>
      </c>
      <c r="N9" s="129">
        <v>12</v>
      </c>
    </row>
    <row r="10" spans="1:14" x14ac:dyDescent="0.45">
      <c r="A10">
        <f t="shared" ca="1" si="0"/>
        <v>1</v>
      </c>
      <c r="B10" t="s">
        <v>16</v>
      </c>
      <c r="C10" s="129">
        <v>8</v>
      </c>
      <c r="D10">
        <v>1</v>
      </c>
      <c r="E10">
        <v>4.9268282842486195E-4</v>
      </c>
      <c r="F10">
        <v>1.5696540097919314E-4</v>
      </c>
      <c r="G10">
        <v>2.1240920348405564E-3</v>
      </c>
      <c r="H10">
        <v>2.8610539345826894E-4</v>
      </c>
      <c r="I10" s="129">
        <v>10077</v>
      </c>
      <c r="J10" s="129">
        <v>31154</v>
      </c>
      <c r="K10" s="129">
        <v>2351</v>
      </c>
      <c r="L10" s="129">
        <v>17263</v>
      </c>
      <c r="M10" s="60" t="s">
        <v>374</v>
      </c>
      <c r="N10" s="129">
        <v>24</v>
      </c>
    </row>
    <row r="11" spans="1:14" x14ac:dyDescent="0.45">
      <c r="A11">
        <f t="shared" ca="1" si="0"/>
        <v>1</v>
      </c>
      <c r="B11" t="s">
        <v>16</v>
      </c>
      <c r="C11" s="129">
        <v>16</v>
      </c>
      <c r="D11">
        <v>1</v>
      </c>
      <c r="E11">
        <v>4.6327537544454392E-4</v>
      </c>
      <c r="F11">
        <v>1.729510877646764E-4</v>
      </c>
      <c r="G11">
        <v>2.0459689668559117E-3</v>
      </c>
      <c r="H11">
        <v>2.8884916053997621E-4</v>
      </c>
      <c r="I11" s="129">
        <v>10712</v>
      </c>
      <c r="J11" s="129">
        <v>28332</v>
      </c>
      <c r="K11" s="129">
        <v>2440</v>
      </c>
      <c r="L11" s="129">
        <v>17101</v>
      </c>
      <c r="M11" s="60" t="s">
        <v>375</v>
      </c>
      <c r="N11" s="129">
        <v>48</v>
      </c>
    </row>
    <row r="12" spans="1:14" x14ac:dyDescent="0.45">
      <c r="A12">
        <f t="shared" ca="1" si="0"/>
        <v>1</v>
      </c>
      <c r="B12" t="s">
        <v>16</v>
      </c>
      <c r="C12" s="129">
        <v>32</v>
      </c>
      <c r="D12">
        <v>1</v>
      </c>
      <c r="E12">
        <v>4.9188389572881526E-4</v>
      </c>
      <c r="F12">
        <v>1.9965696763512176E-4</v>
      </c>
      <c r="G12">
        <v>2.2072296501659998E-3</v>
      </c>
      <c r="H12">
        <v>2.9278245363566343E-4</v>
      </c>
      <c r="I12" s="129">
        <v>10093</v>
      </c>
      <c r="J12" s="129">
        <v>24608</v>
      </c>
      <c r="K12" s="129">
        <v>2262</v>
      </c>
      <c r="L12" s="129">
        <v>16874</v>
      </c>
      <c r="M12" s="60" t="s">
        <v>376</v>
      </c>
      <c r="N12" s="129">
        <v>96</v>
      </c>
    </row>
    <row r="13" spans="1:14" x14ac:dyDescent="0.45">
      <c r="A13">
        <f t="shared" ca="1" si="0"/>
        <v>1</v>
      </c>
      <c r="B13" t="s">
        <v>16</v>
      </c>
      <c r="C13" s="129">
        <v>64</v>
      </c>
      <c r="D13">
        <v>1</v>
      </c>
      <c r="E13">
        <v>5.1836228342160852E-4</v>
      </c>
      <c r="F13">
        <v>2.4691408259738487E-4</v>
      </c>
      <c r="G13">
        <v>2.3253679925099671E-3</v>
      </c>
      <c r="H13">
        <v>2.9891234346311773E-4</v>
      </c>
      <c r="I13" s="129">
        <v>9581</v>
      </c>
      <c r="J13" s="129">
        <v>19965</v>
      </c>
      <c r="K13" s="129">
        <v>2147</v>
      </c>
      <c r="L13" s="129">
        <v>16532</v>
      </c>
      <c r="M13" s="60" t="s">
        <v>377</v>
      </c>
      <c r="N13" s="129">
        <v>192</v>
      </c>
    </row>
    <row r="14" spans="1:14" x14ac:dyDescent="0.45">
      <c r="A14">
        <f t="shared" ca="1" si="0"/>
        <v>1</v>
      </c>
      <c r="B14" t="s">
        <v>16</v>
      </c>
      <c r="C14" s="129">
        <v>128</v>
      </c>
      <c r="D14">
        <v>1</v>
      </c>
      <c r="E14">
        <v>6.0293517167694932E-4</v>
      </c>
      <c r="F14">
        <v>3.4439808098786376E-4</v>
      </c>
      <c r="G14">
        <v>2.7217424399549983E-3</v>
      </c>
      <c r="H14">
        <v>3.0316061787341678E-4</v>
      </c>
      <c r="I14" s="129">
        <v>8245</v>
      </c>
      <c r="J14" s="129">
        <v>14371</v>
      </c>
      <c r="K14" s="129">
        <v>1835</v>
      </c>
      <c r="L14" s="129">
        <v>16303</v>
      </c>
      <c r="M14" s="60" t="s">
        <v>378</v>
      </c>
      <c r="N14" s="129">
        <v>384</v>
      </c>
    </row>
    <row r="15" spans="1:14" x14ac:dyDescent="0.45">
      <c r="A15">
        <f t="shared" ca="1" si="0"/>
        <v>1</v>
      </c>
      <c r="B15" t="s">
        <v>16</v>
      </c>
      <c r="C15" s="129">
        <v>256</v>
      </c>
      <c r="D15">
        <v>1</v>
      </c>
      <c r="E15">
        <v>8.0397148835241548E-4</v>
      </c>
      <c r="F15">
        <v>5.741565716603634E-4</v>
      </c>
      <c r="G15">
        <v>3.2099034951606543E-3</v>
      </c>
      <c r="H15">
        <v>2.8580370592176917E-4</v>
      </c>
      <c r="I15" s="129">
        <v>6193</v>
      </c>
      <c r="J15" s="129">
        <v>8656</v>
      </c>
      <c r="K15" s="129">
        <v>1556</v>
      </c>
      <c r="L15" s="129">
        <v>17281</v>
      </c>
      <c r="M15" s="60" t="s">
        <v>379</v>
      </c>
      <c r="N15" s="129">
        <v>768</v>
      </c>
    </row>
    <row r="16" spans="1:14" x14ac:dyDescent="0.45">
      <c r="A16">
        <f t="shared" ca="1" si="0"/>
        <v>1</v>
      </c>
      <c r="B16" t="s">
        <v>16</v>
      </c>
      <c r="C16" s="129">
        <v>512</v>
      </c>
      <c r="D16">
        <v>1</v>
      </c>
      <c r="E16">
        <v>1.1159745975521632E-3</v>
      </c>
      <c r="F16">
        <v>8.9861052475338136E-4</v>
      </c>
      <c r="G16">
        <v>4.47776868760237E-3</v>
      </c>
      <c r="H16">
        <v>3.092814108125867E-4</v>
      </c>
      <c r="I16" s="129">
        <v>4467</v>
      </c>
      <c r="J16" s="129">
        <v>5543</v>
      </c>
      <c r="K16" s="129">
        <v>1116</v>
      </c>
      <c r="L16" s="129">
        <v>15984</v>
      </c>
      <c r="M16" s="60" t="s">
        <v>380</v>
      </c>
      <c r="N16" s="129">
        <v>1536</v>
      </c>
    </row>
    <row r="17" spans="1:14" x14ac:dyDescent="0.45">
      <c r="A17">
        <f t="shared" ca="1" si="0"/>
        <v>1</v>
      </c>
      <c r="B17" t="s">
        <v>16</v>
      </c>
      <c r="C17" s="129">
        <v>1024</v>
      </c>
      <c r="D17">
        <v>1</v>
      </c>
      <c r="E17">
        <v>1.8395939205251644E-3</v>
      </c>
      <c r="F17">
        <v>1.6426867349200666E-3</v>
      </c>
      <c r="G17">
        <v>7.4132851905784466E-3</v>
      </c>
      <c r="H17">
        <v>3.6438618446040671E-4</v>
      </c>
      <c r="I17" s="129">
        <v>2713</v>
      </c>
      <c r="J17" s="129">
        <v>3038</v>
      </c>
      <c r="K17" s="129">
        <v>675</v>
      </c>
      <c r="L17" s="129">
        <v>13590</v>
      </c>
      <c r="M17" s="60" t="s">
        <v>381</v>
      </c>
      <c r="N17" s="129">
        <v>3072</v>
      </c>
    </row>
    <row r="18" spans="1:14" x14ac:dyDescent="0.45">
      <c r="A18">
        <f t="shared" ca="1" si="0"/>
        <v>1</v>
      </c>
      <c r="B18" t="s">
        <v>16</v>
      </c>
      <c r="C18" s="129">
        <v>2048</v>
      </c>
      <c r="D18">
        <v>1</v>
      </c>
      <c r="E18">
        <v>3.156337012403229E-3</v>
      </c>
      <c r="F18">
        <v>3.0817692765734948E-3</v>
      </c>
      <c r="G18">
        <v>1.5701709036772333E-2</v>
      </c>
      <c r="H18">
        <v>5.057372881607029E-4</v>
      </c>
      <c r="I18" s="129">
        <v>1583</v>
      </c>
      <c r="J18" s="129">
        <v>1621</v>
      </c>
      <c r="K18" s="129">
        <v>319</v>
      </c>
      <c r="L18" s="129">
        <v>9818</v>
      </c>
      <c r="M18" s="60" t="s">
        <v>382</v>
      </c>
      <c r="N18" s="129">
        <v>6144</v>
      </c>
    </row>
    <row r="19" spans="1:14" x14ac:dyDescent="0.45">
      <c r="A19">
        <f t="shared" ca="1" si="0"/>
        <v>1</v>
      </c>
      <c r="B19" t="s">
        <v>16</v>
      </c>
      <c r="C19" s="129">
        <v>4096</v>
      </c>
      <c r="D19">
        <v>1</v>
      </c>
      <c r="E19">
        <v>6.2565164077340758E-3</v>
      </c>
      <c r="F19">
        <v>5.884947539188023E-3</v>
      </c>
      <c r="G19">
        <v>2.1769199467554647E-2</v>
      </c>
      <c r="H19">
        <v>9.6116086116782332E-4</v>
      </c>
      <c r="I19" s="129">
        <v>799</v>
      </c>
      <c r="J19" s="129">
        <v>850</v>
      </c>
      <c r="K19" s="129">
        <v>230</v>
      </c>
      <c r="L19" s="129">
        <v>5183</v>
      </c>
      <c r="M19" s="60" t="s">
        <v>383</v>
      </c>
      <c r="N19" s="129">
        <v>12288</v>
      </c>
    </row>
    <row r="20" spans="1:14" x14ac:dyDescent="0.45">
      <c r="A20">
        <f t="shared" ca="1" si="0"/>
        <v>1</v>
      </c>
      <c r="B20" t="s">
        <v>16</v>
      </c>
      <c r="C20" s="129">
        <v>8192</v>
      </c>
      <c r="D20">
        <v>1</v>
      </c>
      <c r="E20">
        <v>1.074248919887898E-2</v>
      </c>
      <c r="F20">
        <v>1.1605421498157959E-2</v>
      </c>
      <c r="G20">
        <v>4.4013411580316575E-2</v>
      </c>
      <c r="H20">
        <v>1.5107023956981386E-3</v>
      </c>
      <c r="I20" s="129">
        <v>466</v>
      </c>
      <c r="J20" s="129">
        <v>431</v>
      </c>
      <c r="K20" s="129">
        <v>114</v>
      </c>
      <c r="L20" s="129">
        <v>3302</v>
      </c>
      <c r="M20" s="60" t="s">
        <v>384</v>
      </c>
      <c r="N20" s="129">
        <v>24576</v>
      </c>
    </row>
    <row r="21" spans="1:14" x14ac:dyDescent="0.45">
      <c r="A21">
        <f t="shared" ca="1" si="0"/>
        <v>1</v>
      </c>
      <c r="B21" t="s">
        <v>16</v>
      </c>
      <c r="C21" s="129">
        <v>16384</v>
      </c>
      <c r="D21">
        <v>1</v>
      </c>
      <c r="E21">
        <v>2.1929750257473759E-2</v>
      </c>
      <c r="F21">
        <v>2.4706349878761979E-2</v>
      </c>
      <c r="G21">
        <v>7.3213038163229591E-2</v>
      </c>
      <c r="H21">
        <v>2.7913260602691978E-3</v>
      </c>
      <c r="I21" s="129">
        <v>229</v>
      </c>
      <c r="J21" s="129">
        <v>203</v>
      </c>
      <c r="K21" s="129">
        <v>69</v>
      </c>
      <c r="L21" s="129">
        <v>1789</v>
      </c>
      <c r="M21" s="60" t="s">
        <v>385</v>
      </c>
      <c r="N21" s="129">
        <v>49152</v>
      </c>
    </row>
    <row r="22" spans="1:14" x14ac:dyDescent="0.45">
      <c r="A22">
        <f t="shared" ca="1" si="0"/>
        <v>1</v>
      </c>
      <c r="B22" t="s">
        <v>16</v>
      </c>
      <c r="C22" s="129">
        <v>32768</v>
      </c>
      <c r="D22">
        <v>1</v>
      </c>
      <c r="E22">
        <v>5.0778230213941393E-2</v>
      </c>
      <c r="F22">
        <v>5.7119883371245073E-2</v>
      </c>
      <c r="G22">
        <v>0.17694602032242709</v>
      </c>
      <c r="H22">
        <v>4.3413862052450658E-3</v>
      </c>
      <c r="I22" s="129">
        <v>99</v>
      </c>
      <c r="J22" s="129">
        <v>88</v>
      </c>
      <c r="K22" s="129">
        <v>29</v>
      </c>
      <c r="L22" s="129">
        <v>1151</v>
      </c>
      <c r="M22" s="60" t="s">
        <v>386</v>
      </c>
      <c r="N22" s="129">
        <v>98304</v>
      </c>
    </row>
    <row r="23" spans="1:14" x14ac:dyDescent="0.45">
      <c r="A23">
        <f t="shared" ca="1" si="0"/>
        <v>1</v>
      </c>
      <c r="B23" t="s">
        <v>16</v>
      </c>
      <c r="C23" s="129">
        <v>65536</v>
      </c>
      <c r="D23">
        <v>1</v>
      </c>
      <c r="E23">
        <v>8.7084109977811797E-2</v>
      </c>
      <c r="F23">
        <v>0.16480425892128053</v>
      </c>
      <c r="G23">
        <v>0.36825096859853784</v>
      </c>
      <c r="H23">
        <v>7.7802942216737073E-3</v>
      </c>
      <c r="I23" s="129">
        <v>58</v>
      </c>
      <c r="J23" s="129">
        <v>31</v>
      </c>
      <c r="K23" s="129">
        <v>14</v>
      </c>
      <c r="L23" s="129">
        <v>643</v>
      </c>
      <c r="M23" s="60" t="s">
        <v>387</v>
      </c>
      <c r="N23" s="129">
        <v>196608</v>
      </c>
    </row>
    <row r="24" spans="1:14" x14ac:dyDescent="0.45">
      <c r="A24">
        <f t="shared" ca="1" si="0"/>
        <v>1</v>
      </c>
      <c r="B24" t="s">
        <v>16</v>
      </c>
      <c r="C24" s="129">
        <v>131072</v>
      </c>
      <c r="D24">
        <v>1</v>
      </c>
      <c r="E24">
        <v>0.18118861145364185</v>
      </c>
      <c r="F24">
        <v>0.18578535378164937</v>
      </c>
      <c r="G24">
        <v>0.62571248110037991</v>
      </c>
      <c r="H24">
        <v>1.6583926632552926E-2</v>
      </c>
      <c r="I24" s="129">
        <v>28</v>
      </c>
      <c r="J24" s="129">
        <v>27</v>
      </c>
      <c r="K24" s="129">
        <v>8</v>
      </c>
      <c r="L24" s="129">
        <v>303</v>
      </c>
      <c r="M24" s="60" t="s">
        <v>388</v>
      </c>
      <c r="N24" s="129">
        <v>393216</v>
      </c>
    </row>
    <row r="25" spans="1:14" x14ac:dyDescent="0.45">
      <c r="A25">
        <f t="shared" ca="1" si="0"/>
        <v>1</v>
      </c>
      <c r="B25" t="s">
        <v>16</v>
      </c>
      <c r="C25" s="129">
        <v>262144</v>
      </c>
      <c r="D25">
        <v>1</v>
      </c>
      <c r="E25">
        <v>0.35386293526441637</v>
      </c>
      <c r="F25">
        <v>0.37971395431110705</v>
      </c>
      <c r="G25">
        <v>1.2081781486035092</v>
      </c>
      <c r="H25">
        <v>3.0928566857160323E-2</v>
      </c>
      <c r="I25" s="129">
        <v>15</v>
      </c>
      <c r="J25" s="129">
        <v>14</v>
      </c>
      <c r="K25" s="129">
        <v>5</v>
      </c>
      <c r="L25" s="129">
        <v>162</v>
      </c>
      <c r="M25" s="60" t="s">
        <v>389</v>
      </c>
      <c r="N25" s="129">
        <v>786432</v>
      </c>
    </row>
    <row r="26" spans="1:14" x14ac:dyDescent="0.45">
      <c r="A26">
        <f t="shared" ca="1" si="0"/>
        <v>1</v>
      </c>
      <c r="B26" t="s">
        <v>16</v>
      </c>
      <c r="C26" s="129">
        <v>524288</v>
      </c>
      <c r="D26">
        <v>1</v>
      </c>
      <c r="E26">
        <v>0.73975908288789705</v>
      </c>
      <c r="F26">
        <v>0.80052255431513764</v>
      </c>
      <c r="G26">
        <v>2.364341535254824</v>
      </c>
      <c r="H26">
        <v>6.223103807691778E-2</v>
      </c>
      <c r="I26" s="129">
        <v>7</v>
      </c>
      <c r="J26" s="129">
        <v>7</v>
      </c>
      <c r="K26" s="129">
        <v>3</v>
      </c>
      <c r="L26" s="129">
        <v>81</v>
      </c>
      <c r="M26" s="60" t="s">
        <v>390</v>
      </c>
      <c r="N26" s="129">
        <v>1572864</v>
      </c>
    </row>
    <row r="27" spans="1:14" x14ac:dyDescent="0.45">
      <c r="A27">
        <f t="shared" ca="1" si="0"/>
        <v>1</v>
      </c>
      <c r="B27" t="s">
        <v>16</v>
      </c>
      <c r="C27" s="129">
        <v>1048576</v>
      </c>
      <c r="D27">
        <v>1</v>
      </c>
      <c r="E27">
        <v>1.3837873685974396</v>
      </c>
      <c r="F27">
        <v>1.5407183436022374</v>
      </c>
      <c r="G27">
        <v>4.8710170185935917</v>
      </c>
      <c r="H27">
        <v>0.13415436463986988</v>
      </c>
      <c r="I27" s="129">
        <v>4</v>
      </c>
      <c r="J27" s="129">
        <v>4</v>
      </c>
      <c r="K27" s="129">
        <v>2</v>
      </c>
      <c r="L27" s="129">
        <v>38</v>
      </c>
      <c r="M27" s="60" t="s">
        <v>391</v>
      </c>
      <c r="N27" s="129">
        <v>3145728</v>
      </c>
    </row>
    <row r="28" spans="1:14" x14ac:dyDescent="0.45">
      <c r="A28">
        <f t="shared" ca="1" si="0"/>
        <v>1</v>
      </c>
      <c r="B28" t="s">
        <v>16</v>
      </c>
      <c r="C28" s="129">
        <v>2097152</v>
      </c>
      <c r="D28">
        <v>1</v>
      </c>
      <c r="E28">
        <v>2.7831078185976716</v>
      </c>
      <c r="F28">
        <v>3.0113982686002041</v>
      </c>
      <c r="G28">
        <v>9.6391856686081496</v>
      </c>
      <c r="H28">
        <v>0.27860757229164401</v>
      </c>
      <c r="I28" s="129">
        <v>2</v>
      </c>
      <c r="J28" s="129">
        <v>2</v>
      </c>
      <c r="K28" s="129">
        <v>1</v>
      </c>
      <c r="L28" s="129">
        <v>18</v>
      </c>
      <c r="M28" s="60" t="s">
        <v>392</v>
      </c>
      <c r="N28" s="129">
        <v>6291456</v>
      </c>
    </row>
    <row r="29" spans="1:14" x14ac:dyDescent="0.45">
      <c r="I29" s="129"/>
      <c r="J29" s="129"/>
      <c r="K29" s="129"/>
      <c r="L29" s="129"/>
    </row>
    <row r="30" spans="1:14" x14ac:dyDescent="0.45">
      <c r="N30">
        <f ca="1">N28/1000000/E28</f>
        <v>2.2605865133784451</v>
      </c>
    </row>
    <row r="31" spans="1:14" x14ac:dyDescent="0.45">
      <c r="I31" s="129"/>
      <c r="J31" s="129"/>
      <c r="K31" s="129"/>
      <c r="L31" s="129"/>
      <c r="M31" s="14" t="s">
        <v>526</v>
      </c>
      <c r="N31" s="129">
        <f ca="1">C28*D28/E28</f>
        <v>753528.83779281494</v>
      </c>
    </row>
    <row r="32" spans="1:14" x14ac:dyDescent="0.45">
      <c r="I32" s="129"/>
      <c r="J32" s="129"/>
      <c r="K32" s="129"/>
      <c r="L32" s="129"/>
      <c r="M32" t="s">
        <v>532</v>
      </c>
    </row>
    <row r="33" spans="1:14" ht="42.75" x14ac:dyDescent="0.45">
      <c r="A33" s="12" t="s">
        <v>10</v>
      </c>
      <c r="B33" s="12" t="s">
        <v>11</v>
      </c>
      <c r="C33" s="12" t="s">
        <v>12</v>
      </c>
      <c r="D33" s="12" t="s">
        <v>13</v>
      </c>
      <c r="E33" s="13" t="str">
        <f ca="1">$E$6</f>
        <v>CSVRead
v0.21(190)</v>
      </c>
      <c r="F33" s="13" t="s">
        <v>368</v>
      </c>
      <c r="G33" s="13" t="s">
        <v>369</v>
      </c>
      <c r="H33" s="13" t="s">
        <v>370</v>
      </c>
      <c r="I33" s="13" t="str" cm="1">
        <f t="array" aca="1" ref="I33:L33" ca="1">"NCalls"&amp;CHAR(10)&amp;E33:H33</f>
        <v>NCalls
CSVRead
v0.21(190)</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129">
        <v>1</v>
      </c>
      <c r="D34">
        <v>1</v>
      </c>
      <c r="E34">
        <v>4.4895095253802029E-4</v>
      </c>
      <c r="F34">
        <v>1.5326152054697957E-4</v>
      </c>
      <c r="G34">
        <v>2.3988229688144923E-3</v>
      </c>
      <c r="H34">
        <v>3.385126532740932E-4</v>
      </c>
      <c r="I34" s="129">
        <v>11051</v>
      </c>
      <c r="J34" s="129">
        <v>31890</v>
      </c>
      <c r="K34" s="129">
        <v>2082</v>
      </c>
      <c r="L34" s="129">
        <v>14618</v>
      </c>
      <c r="M34" s="129" t="s">
        <v>393</v>
      </c>
      <c r="N34" s="129">
        <v>34</v>
      </c>
    </row>
    <row r="35" spans="1:14" x14ac:dyDescent="0.45">
      <c r="A35">
        <f t="shared" ref="A35:A54" ca="1" si="1">LEN(B35)</f>
        <v>32</v>
      </c>
      <c r="B35" t="str">
        <f t="shared" ref="B35:B54" ca="1" si="2">REPT("x",32)</f>
        <v>xxxxxxxxxxxxxxxxxxxxxxxxxxxxxxxx</v>
      </c>
      <c r="C35" s="129">
        <v>2</v>
      </c>
      <c r="D35">
        <v>1</v>
      </c>
      <c r="E35">
        <v>4.2697590751228858E-4</v>
      </c>
      <c r="F35">
        <v>1.5670881720200152E-4</v>
      </c>
      <c r="G35">
        <v>2.6072718339001989E-3</v>
      </c>
      <c r="H35">
        <v>2.9114977210400089E-4</v>
      </c>
      <c r="I35" s="129">
        <v>11615</v>
      </c>
      <c r="J35" s="129">
        <v>31204</v>
      </c>
      <c r="K35" s="129">
        <v>1916</v>
      </c>
      <c r="L35" s="129">
        <v>17015</v>
      </c>
      <c r="M35" s="129" t="s">
        <v>394</v>
      </c>
      <c r="N35" s="129">
        <v>68</v>
      </c>
    </row>
    <row r="36" spans="1:14" x14ac:dyDescent="0.45">
      <c r="A36">
        <f t="shared" ca="1" si="1"/>
        <v>32</v>
      </c>
      <c r="B36" t="str">
        <f t="shared" ca="1" si="2"/>
        <v>xxxxxxxxxxxxxxxxxxxxxxxxxxxxxxxx</v>
      </c>
      <c r="C36" s="129">
        <v>4</v>
      </c>
      <c r="D36">
        <v>1</v>
      </c>
      <c r="E36">
        <v>4.535905287051255E-4</v>
      </c>
      <c r="F36">
        <v>1.6562449637126089E-4</v>
      </c>
      <c r="G36">
        <v>2.4207743178153007E-3</v>
      </c>
      <c r="H36">
        <v>2.7569807468993311E-4</v>
      </c>
      <c r="I36" s="129">
        <v>10939</v>
      </c>
      <c r="J36" s="129">
        <v>29559</v>
      </c>
      <c r="K36" s="129">
        <v>2063</v>
      </c>
      <c r="L36" s="129">
        <v>17910</v>
      </c>
      <c r="M36" s="129" t="s">
        <v>395</v>
      </c>
      <c r="N36" s="129">
        <v>136</v>
      </c>
    </row>
    <row r="37" spans="1:14" x14ac:dyDescent="0.45">
      <c r="A37">
        <f t="shared" ca="1" si="1"/>
        <v>32</v>
      </c>
      <c r="B37" t="str">
        <f t="shared" ca="1" si="2"/>
        <v>xxxxxxxxxxxxxxxxxxxxxxxxxxxxxxxx</v>
      </c>
      <c r="C37" s="129">
        <v>8</v>
      </c>
      <c r="D37">
        <v>1</v>
      </c>
      <c r="E37">
        <v>4.5067273097976966E-4</v>
      </c>
      <c r="F37">
        <v>1.7793599656254448E-4</v>
      </c>
      <c r="G37">
        <v>2.8088957633481898E-3</v>
      </c>
      <c r="H37">
        <v>2.8185672585365516E-4</v>
      </c>
      <c r="I37" s="129">
        <v>11009</v>
      </c>
      <c r="J37" s="129">
        <v>27554</v>
      </c>
      <c r="K37" s="129">
        <v>1778</v>
      </c>
      <c r="L37" s="129">
        <v>17520</v>
      </c>
      <c r="M37" s="129" t="s">
        <v>396</v>
      </c>
      <c r="N37" s="129">
        <v>272</v>
      </c>
    </row>
    <row r="38" spans="1:14" x14ac:dyDescent="0.45">
      <c r="A38">
        <f t="shared" ca="1" si="1"/>
        <v>32</v>
      </c>
      <c r="B38" t="str">
        <f t="shared" ca="1" si="2"/>
        <v>xxxxxxxxxxxxxxxxxxxxxxxxxxxxxxxx</v>
      </c>
      <c r="C38" s="129">
        <v>16</v>
      </c>
      <c r="D38">
        <v>1</v>
      </c>
      <c r="E38">
        <v>4.946020708002756E-4</v>
      </c>
      <c r="F38">
        <v>2.0374461259312028E-4</v>
      </c>
      <c r="G38">
        <v>2.6318986822894915E-3</v>
      </c>
      <c r="H38">
        <v>2.9100205700071638E-4</v>
      </c>
      <c r="I38" s="129">
        <v>10038</v>
      </c>
      <c r="J38" s="129">
        <v>24123</v>
      </c>
      <c r="K38" s="129">
        <v>1898</v>
      </c>
      <c r="L38" s="129">
        <v>16976</v>
      </c>
      <c r="M38" s="129" t="s">
        <v>397</v>
      </c>
      <c r="N38" s="129">
        <v>544</v>
      </c>
    </row>
    <row r="39" spans="1:14" x14ac:dyDescent="0.45">
      <c r="A39">
        <f t="shared" ca="1" si="1"/>
        <v>32</v>
      </c>
      <c r="B39" t="str">
        <f t="shared" ca="1" si="2"/>
        <v>xxxxxxxxxxxxxxxxxxxxxxxxxxxxxxxx</v>
      </c>
      <c r="C39" s="129">
        <v>32</v>
      </c>
      <c r="D39">
        <v>1</v>
      </c>
      <c r="E39">
        <v>4.9514657745485056E-4</v>
      </c>
      <c r="F39">
        <v>2.7182127421099733E-4</v>
      </c>
      <c r="G39">
        <v>2.6231532093430984E-3</v>
      </c>
      <c r="H39">
        <v>2.8948313152063655E-4</v>
      </c>
      <c r="I39" s="129">
        <v>10027</v>
      </c>
      <c r="J39" s="129">
        <v>18160</v>
      </c>
      <c r="K39" s="129">
        <v>1904</v>
      </c>
      <c r="L39" s="129">
        <v>17064</v>
      </c>
      <c r="M39" s="129" t="s">
        <v>398</v>
      </c>
      <c r="N39" s="129">
        <v>1088</v>
      </c>
    </row>
    <row r="40" spans="1:14" x14ac:dyDescent="0.45">
      <c r="A40">
        <f t="shared" ca="1" si="1"/>
        <v>32</v>
      </c>
      <c r="B40" t="str">
        <f t="shared" ca="1" si="2"/>
        <v>xxxxxxxxxxxxxxxxxxxxxxxxxxxxxxxx</v>
      </c>
      <c r="C40" s="129">
        <v>64</v>
      </c>
      <c r="D40">
        <v>1</v>
      </c>
      <c r="E40">
        <v>5.7078961798649622E-4</v>
      </c>
      <c r="F40">
        <v>3.6975372677997269E-4</v>
      </c>
      <c r="G40">
        <v>2.7886252144294528E-3</v>
      </c>
      <c r="H40">
        <v>2.7562665729294566E-4</v>
      </c>
      <c r="I40" s="129">
        <v>8706</v>
      </c>
      <c r="J40" s="129">
        <v>13395</v>
      </c>
      <c r="K40" s="129">
        <v>1791</v>
      </c>
      <c r="L40" s="129">
        <v>17911</v>
      </c>
      <c r="M40" s="129" t="s">
        <v>399</v>
      </c>
      <c r="N40" s="129">
        <v>2176</v>
      </c>
    </row>
    <row r="41" spans="1:14" x14ac:dyDescent="0.45">
      <c r="A41">
        <f t="shared" ca="1" si="1"/>
        <v>32</v>
      </c>
      <c r="B41" t="str">
        <f t="shared" ca="1" si="2"/>
        <v>xxxxxxxxxxxxxxxxxxxxxxxxxxxxxxxx</v>
      </c>
      <c r="C41" s="129">
        <v>128</v>
      </c>
      <c r="D41">
        <v>1</v>
      </c>
      <c r="E41">
        <v>6.8670095581836971E-4</v>
      </c>
      <c r="F41">
        <v>5.6660196174049228E-4</v>
      </c>
      <c r="G41">
        <v>3.3296567392212708E-3</v>
      </c>
      <c r="H41">
        <v>3.0541570625484065E-4</v>
      </c>
      <c r="I41" s="129">
        <v>7244</v>
      </c>
      <c r="J41" s="129">
        <v>8770</v>
      </c>
      <c r="K41" s="129">
        <v>1501</v>
      </c>
      <c r="L41" s="129">
        <v>16184</v>
      </c>
      <c r="M41" s="129" t="s">
        <v>400</v>
      </c>
      <c r="N41" s="129">
        <v>4352</v>
      </c>
    </row>
    <row r="42" spans="1:14" x14ac:dyDescent="0.45">
      <c r="A42">
        <f t="shared" ca="1" si="1"/>
        <v>32</v>
      </c>
      <c r="B42" t="str">
        <f t="shared" ca="1" si="2"/>
        <v>xxxxxxxxxxxxxxxxxxxxxxxxxxxxxxxx</v>
      </c>
      <c r="C42" s="129">
        <v>256</v>
      </c>
      <c r="D42">
        <v>1</v>
      </c>
      <c r="E42">
        <v>9.1969378263295114E-4</v>
      </c>
      <c r="F42">
        <v>9.9769811342224381E-4</v>
      </c>
      <c r="G42">
        <v>4.0110456445466292E-3</v>
      </c>
      <c r="H42">
        <v>3.9519268093438315E-4</v>
      </c>
      <c r="I42" s="129">
        <v>5416</v>
      </c>
      <c r="J42" s="129">
        <v>4994</v>
      </c>
      <c r="K42" s="129">
        <v>1246</v>
      </c>
      <c r="L42" s="129">
        <v>12540</v>
      </c>
      <c r="M42" s="129" t="s">
        <v>401</v>
      </c>
      <c r="N42" s="129">
        <v>8704</v>
      </c>
    </row>
    <row r="43" spans="1:14" x14ac:dyDescent="0.45">
      <c r="A43">
        <f t="shared" ca="1" si="1"/>
        <v>32</v>
      </c>
      <c r="B43" t="str">
        <f t="shared" ca="1" si="2"/>
        <v>xxxxxxxxxxxxxxxxxxxxxxxxxxxxxxxx</v>
      </c>
      <c r="C43" s="129">
        <v>512</v>
      </c>
      <c r="D43">
        <v>1</v>
      </c>
      <c r="E43">
        <v>1.3117437689694337E-3</v>
      </c>
      <c r="F43">
        <v>1.739981947597316E-3</v>
      </c>
      <c r="G43">
        <v>5.585596977949127E-3</v>
      </c>
      <c r="H43">
        <v>4.1292703544771659E-4</v>
      </c>
      <c r="I43" s="129">
        <v>3802</v>
      </c>
      <c r="J43" s="129">
        <v>2869</v>
      </c>
      <c r="K43" s="129">
        <v>895</v>
      </c>
      <c r="L43" s="129">
        <v>12006</v>
      </c>
      <c r="M43" s="129" t="s">
        <v>402</v>
      </c>
      <c r="N43" s="129">
        <v>17408</v>
      </c>
    </row>
    <row r="44" spans="1:14" x14ac:dyDescent="0.45">
      <c r="A44">
        <f t="shared" ca="1" si="1"/>
        <v>32</v>
      </c>
      <c r="B44" t="str">
        <f t="shared" ca="1" si="2"/>
        <v>xxxxxxxxxxxxxxxxxxxxxxxxxxxxxxxx</v>
      </c>
      <c r="C44" s="129">
        <v>1024</v>
      </c>
      <c r="D44">
        <v>1</v>
      </c>
      <c r="E44">
        <v>2.4045261810489195E-3</v>
      </c>
      <c r="F44">
        <v>3.3510729574651619E-3</v>
      </c>
      <c r="G44">
        <v>8.6296035980267839E-3</v>
      </c>
      <c r="H44">
        <v>5.2184424158493732E-4</v>
      </c>
      <c r="I44" s="129">
        <v>2077</v>
      </c>
      <c r="J44" s="129">
        <v>1491</v>
      </c>
      <c r="K44" s="129">
        <v>580</v>
      </c>
      <c r="L44" s="129">
        <v>9517</v>
      </c>
      <c r="M44" s="129" t="s">
        <v>403</v>
      </c>
      <c r="N44" s="129">
        <v>34816</v>
      </c>
    </row>
    <row r="45" spans="1:14" x14ac:dyDescent="0.45">
      <c r="A45">
        <f t="shared" ca="1" si="1"/>
        <v>32</v>
      </c>
      <c r="B45" t="str">
        <f t="shared" ca="1" si="2"/>
        <v>xxxxxxxxxxxxxxxxxxxxxxxxxxxxxxxx</v>
      </c>
      <c r="C45" s="129">
        <v>2048</v>
      </c>
      <c r="D45">
        <v>1</v>
      </c>
      <c r="E45">
        <v>4.000044018332362E-3</v>
      </c>
      <c r="F45">
        <v>6.5283263003623219E-3</v>
      </c>
      <c r="G45">
        <v>1.5244201524892436E-2</v>
      </c>
      <c r="H45">
        <v>7.1280097622326963E-4</v>
      </c>
      <c r="I45" s="129">
        <v>1249</v>
      </c>
      <c r="J45" s="129">
        <v>766</v>
      </c>
      <c r="K45" s="129">
        <v>328</v>
      </c>
      <c r="L45" s="129">
        <v>6980</v>
      </c>
      <c r="M45" s="129" t="s">
        <v>404</v>
      </c>
      <c r="N45" s="129">
        <v>69632</v>
      </c>
    </row>
    <row r="46" spans="1:14" x14ac:dyDescent="0.45">
      <c r="A46">
        <f t="shared" ca="1" si="1"/>
        <v>32</v>
      </c>
      <c r="B46" t="str">
        <f t="shared" ca="1" si="2"/>
        <v>xxxxxxxxxxxxxxxxxxxxxxxxxxxxxxxx</v>
      </c>
      <c r="C46" s="129">
        <v>4096</v>
      </c>
      <c r="D46">
        <v>1</v>
      </c>
      <c r="E46">
        <v>7.5093098893520413E-3</v>
      </c>
      <c r="F46">
        <v>1.6080648662341934E-2</v>
      </c>
      <c r="G46">
        <v>2.7721493459785054E-2</v>
      </c>
      <c r="H46">
        <v>1.1233561346236189E-3</v>
      </c>
      <c r="I46" s="129">
        <v>666</v>
      </c>
      <c r="J46" s="129">
        <v>311</v>
      </c>
      <c r="K46" s="129">
        <v>181</v>
      </c>
      <c r="L46" s="129">
        <v>4437</v>
      </c>
      <c r="M46" s="129" t="s">
        <v>405</v>
      </c>
      <c r="N46" s="129">
        <v>139264</v>
      </c>
    </row>
    <row r="47" spans="1:14" x14ac:dyDescent="0.45">
      <c r="A47">
        <f t="shared" ca="1" si="1"/>
        <v>32</v>
      </c>
      <c r="B47" t="str">
        <f t="shared" ca="1" si="2"/>
        <v>xxxxxxxxxxxxxxxxxxxxxxxxxxxxxxxx</v>
      </c>
      <c r="C47" s="129">
        <v>8192</v>
      </c>
      <c r="D47">
        <v>1</v>
      </c>
      <c r="E47">
        <v>1.5187438598041648E-2</v>
      </c>
      <c r="F47">
        <v>2.7466641275746152E-2</v>
      </c>
      <c r="G47">
        <v>4.7228862937516533E-2</v>
      </c>
      <c r="H47">
        <v>2.2195796446848864E-3</v>
      </c>
      <c r="I47" s="129">
        <v>330</v>
      </c>
      <c r="J47" s="129">
        <v>183</v>
      </c>
      <c r="K47" s="129">
        <v>106</v>
      </c>
      <c r="L47" s="129">
        <v>2250</v>
      </c>
      <c r="M47" s="129" t="s">
        <v>406</v>
      </c>
      <c r="N47" s="129">
        <v>278528</v>
      </c>
    </row>
    <row r="48" spans="1:14" x14ac:dyDescent="0.45">
      <c r="A48">
        <f t="shared" ca="1" si="1"/>
        <v>32</v>
      </c>
      <c r="B48" t="str">
        <f t="shared" ca="1" si="2"/>
        <v>xxxxxxxxxxxxxxxxxxxxxxxxxxxxxxxx</v>
      </c>
      <c r="C48" s="129">
        <v>16384</v>
      </c>
      <c r="D48">
        <v>1</v>
      </c>
      <c r="E48">
        <v>3.5837852883595041E-2</v>
      </c>
      <c r="F48">
        <v>5.4144772898577782E-2</v>
      </c>
      <c r="G48">
        <v>9.1314581325127403E-2</v>
      </c>
      <c r="H48">
        <v>4.2863486095435846E-3</v>
      </c>
      <c r="I48" s="129">
        <v>140</v>
      </c>
      <c r="J48" s="129">
        <v>93</v>
      </c>
      <c r="K48" s="129">
        <v>55</v>
      </c>
      <c r="L48" s="129">
        <v>1166</v>
      </c>
      <c r="M48" s="129" t="s">
        <v>407</v>
      </c>
      <c r="N48" s="129">
        <v>557056</v>
      </c>
    </row>
    <row r="49" spans="1:14" x14ac:dyDescent="0.45">
      <c r="A49">
        <f t="shared" ca="1" si="1"/>
        <v>32</v>
      </c>
      <c r="B49" t="str">
        <f t="shared" ca="1" si="2"/>
        <v>xxxxxxxxxxxxxxxxxxxxxxxxxxxxxxxx</v>
      </c>
      <c r="C49" s="129">
        <v>32768</v>
      </c>
      <c r="D49">
        <v>1</v>
      </c>
      <c r="E49">
        <v>6.5074963403001798E-2</v>
      </c>
      <c r="F49">
        <v>0.106984238811349</v>
      </c>
      <c r="G49">
        <v>0.16778318526391714</v>
      </c>
      <c r="H49">
        <v>7.6043710349953525E-3</v>
      </c>
      <c r="I49" s="129">
        <v>77</v>
      </c>
      <c r="J49" s="129">
        <v>47</v>
      </c>
      <c r="K49" s="129">
        <v>30</v>
      </c>
      <c r="L49" s="129">
        <v>658</v>
      </c>
      <c r="M49" s="129" t="s">
        <v>408</v>
      </c>
      <c r="N49" s="129">
        <v>1114112</v>
      </c>
    </row>
    <row r="50" spans="1:14" x14ac:dyDescent="0.45">
      <c r="A50">
        <f t="shared" ca="1" si="1"/>
        <v>32</v>
      </c>
      <c r="B50" t="str">
        <f t="shared" ca="1" si="2"/>
        <v>xxxxxxxxxxxxxxxxxxxxxxxxxxxxxxxx</v>
      </c>
      <c r="C50" s="129">
        <v>65536</v>
      </c>
      <c r="D50">
        <v>1</v>
      </c>
      <c r="E50">
        <v>0.13115599423875041</v>
      </c>
      <c r="F50">
        <v>0.23564499132298991</v>
      </c>
      <c r="G50">
        <v>0.34097119526562747</v>
      </c>
      <c r="H50">
        <v>1.4201014052545228E-2</v>
      </c>
      <c r="I50" s="129">
        <v>39</v>
      </c>
      <c r="J50" s="129">
        <v>22</v>
      </c>
      <c r="K50" s="129">
        <v>15</v>
      </c>
      <c r="L50" s="129">
        <v>352</v>
      </c>
      <c r="M50" s="129" t="s">
        <v>409</v>
      </c>
      <c r="N50" s="129">
        <v>2228224</v>
      </c>
    </row>
    <row r="51" spans="1:14" x14ac:dyDescent="0.45">
      <c r="A51">
        <f t="shared" ca="1" si="1"/>
        <v>32</v>
      </c>
      <c r="B51" t="str">
        <f t="shared" ca="1" si="2"/>
        <v>xxxxxxxxxxxxxxxxxxxxxxxxxxxxxxxx</v>
      </c>
      <c r="C51" s="129">
        <v>131072</v>
      </c>
      <c r="D51">
        <v>1</v>
      </c>
      <c r="E51">
        <v>0.25765042359565854</v>
      </c>
      <c r="F51">
        <v>0.44507763526396205</v>
      </c>
      <c r="G51">
        <v>0.68728658109324747</v>
      </c>
      <c r="H51">
        <v>2.8893020990805904E-2</v>
      </c>
      <c r="I51" s="129">
        <v>20</v>
      </c>
      <c r="J51" s="129">
        <v>12</v>
      </c>
      <c r="K51" s="129">
        <v>8</v>
      </c>
      <c r="L51" s="129">
        <v>174</v>
      </c>
      <c r="M51" s="129" t="s">
        <v>410</v>
      </c>
      <c r="N51" s="129">
        <v>4456448</v>
      </c>
    </row>
    <row r="52" spans="1:14" x14ac:dyDescent="0.45">
      <c r="A52">
        <f t="shared" ca="1" si="1"/>
        <v>32</v>
      </c>
      <c r="B52" t="str">
        <f t="shared" ca="1" si="2"/>
        <v>xxxxxxxxxxxxxxxxxxxxxxxxxxxxxxxx</v>
      </c>
      <c r="C52" s="129">
        <v>262144</v>
      </c>
      <c r="D52">
        <v>1</v>
      </c>
      <c r="E52">
        <v>0.51725140859929375</v>
      </c>
      <c r="F52">
        <v>0.84290236859839474</v>
      </c>
      <c r="G52">
        <v>1.3370992685945007</v>
      </c>
      <c r="H52">
        <v>6.1374517285446184E-2</v>
      </c>
      <c r="I52" s="129">
        <v>10</v>
      </c>
      <c r="J52" s="129">
        <v>7</v>
      </c>
      <c r="K52" s="129">
        <v>4</v>
      </c>
      <c r="L52" s="129">
        <v>82</v>
      </c>
      <c r="M52" s="129" t="s">
        <v>411</v>
      </c>
      <c r="N52" s="129">
        <v>8912896</v>
      </c>
    </row>
    <row r="53" spans="1:14" x14ac:dyDescent="0.45">
      <c r="A53">
        <f t="shared" ca="1" si="1"/>
        <v>32</v>
      </c>
      <c r="B53" t="str">
        <f t="shared" ca="1" si="2"/>
        <v>xxxxxxxxxxxxxxxxxxxxxxxxxxxxxxxx</v>
      </c>
      <c r="C53" s="129">
        <v>524288</v>
      </c>
      <c r="D53">
        <v>1</v>
      </c>
      <c r="E53">
        <v>1.0389164285952925</v>
      </c>
      <c r="F53">
        <v>1.762419601920348</v>
      </c>
      <c r="G53">
        <v>2.7463648185934639</v>
      </c>
      <c r="H53">
        <v>0.11159647025103525</v>
      </c>
      <c r="I53" s="129">
        <v>5</v>
      </c>
      <c r="J53" s="129">
        <v>3</v>
      </c>
      <c r="K53" s="129">
        <v>2</v>
      </c>
      <c r="L53" s="129">
        <v>45</v>
      </c>
      <c r="M53" s="129" t="s">
        <v>412</v>
      </c>
      <c r="N53" s="129">
        <v>17825792</v>
      </c>
    </row>
    <row r="54" spans="1:14" x14ac:dyDescent="0.45">
      <c r="A54">
        <f t="shared" ca="1" si="1"/>
        <v>32</v>
      </c>
      <c r="B54" t="str">
        <f t="shared" ca="1" si="2"/>
        <v>xxxxxxxxxxxxxxxxxxxxxxxxxxxxxxxx</v>
      </c>
      <c r="C54" s="129">
        <v>1048576</v>
      </c>
      <c r="D54">
        <v>1</v>
      </c>
      <c r="E54">
        <v>2.1643926019300475</v>
      </c>
      <c r="F54">
        <v>3.7486252686052817</v>
      </c>
      <c r="G54">
        <v>5.8825060686198762</v>
      </c>
      <c r="H54">
        <v>0.24123456310948599</v>
      </c>
      <c r="I54" s="129">
        <v>3</v>
      </c>
      <c r="J54" s="129">
        <v>2</v>
      </c>
      <c r="K54" s="129">
        <v>1</v>
      </c>
      <c r="L54" s="129">
        <v>21</v>
      </c>
      <c r="M54" s="129" t="s">
        <v>413</v>
      </c>
      <c r="N54" s="129">
        <v>35651584</v>
      </c>
    </row>
    <row r="55" spans="1:14" x14ac:dyDescent="0.45">
      <c r="C55" s="129"/>
      <c r="I55" s="129"/>
      <c r="J55" s="129"/>
      <c r="K55" s="129"/>
      <c r="L55" s="129"/>
    </row>
    <row r="56" spans="1:14" x14ac:dyDescent="0.45">
      <c r="I56" s="129"/>
      <c r="J56" s="129"/>
      <c r="K56" s="129"/>
      <c r="L56" s="129"/>
      <c r="N56">
        <f ca="1">N54/1000000/E54</f>
        <v>16.471865579381724</v>
      </c>
    </row>
    <row r="57" spans="1:14" x14ac:dyDescent="0.45">
      <c r="I57" s="129"/>
      <c r="J57" s="129"/>
      <c r="K57" s="129"/>
      <c r="L57" s="129"/>
      <c r="N57" s="129">
        <f ca="1">C54*D54/E54</f>
        <v>484466.63468769781</v>
      </c>
    </row>
    <row r="58" spans="1:14" x14ac:dyDescent="0.45">
      <c r="I58" s="129"/>
      <c r="J58" s="129"/>
      <c r="K58" s="129"/>
      <c r="L58" s="129"/>
      <c r="M58" s="14" t="s">
        <v>525</v>
      </c>
    </row>
    <row r="59" spans="1:14" x14ac:dyDescent="0.45">
      <c r="I59" s="129"/>
      <c r="J59" s="129"/>
      <c r="K59" s="129"/>
      <c r="L59" s="129"/>
      <c r="M59" t="s">
        <v>533</v>
      </c>
    </row>
    <row r="60" spans="1:14" ht="42.75" x14ac:dyDescent="0.45">
      <c r="A60" s="12" t="s">
        <v>10</v>
      </c>
      <c r="B60" s="12" t="s">
        <v>11</v>
      </c>
      <c r="C60" s="12" t="s">
        <v>12</v>
      </c>
      <c r="D60" s="12" t="s">
        <v>13</v>
      </c>
      <c r="E60" s="13" t="str">
        <f ca="1">$E$6</f>
        <v>CSVRead
v0.21(190)</v>
      </c>
      <c r="F60" s="13" t="s">
        <v>368</v>
      </c>
      <c r="G60" s="13" t="s">
        <v>369</v>
      </c>
      <c r="H60" s="13" t="s">
        <v>370</v>
      </c>
      <c r="I60" s="13" t="str" cm="1">
        <f t="array" aca="1" ref="I60:L60" ca="1">"NCalls"&amp;CHAR(10)&amp;E60:H60</f>
        <v>NCalls
CSVRead
v0.21(190)</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129">
        <v>1</v>
      </c>
      <c r="D61">
        <v>1</v>
      </c>
      <c r="E61">
        <v>4.8997173656912087E-4</v>
      </c>
      <c r="F61">
        <v>1.6156618434336379E-4</v>
      </c>
      <c r="G61">
        <v>2.6671363502581121E-3</v>
      </c>
      <c r="H61">
        <v>2.6627992492381258E-4</v>
      </c>
      <c r="I61" s="129">
        <v>10132</v>
      </c>
      <c r="J61" s="129">
        <v>30286</v>
      </c>
      <c r="K61" s="129">
        <v>1873</v>
      </c>
      <c r="L61" s="129">
        <v>18550</v>
      </c>
      <c r="M61" s="129" t="s">
        <v>414</v>
      </c>
      <c r="N61" s="129">
        <v>26</v>
      </c>
    </row>
    <row r="62" spans="1:14" x14ac:dyDescent="0.45">
      <c r="A62">
        <f t="shared" ref="A62:A81" ca="1" si="3">LEN(B62)</f>
        <v>20</v>
      </c>
      <c r="B62" t="str">
        <f t="shared" ref="B62:B81" ca="1" si="4">"""xxxxxxxx"&amp;CHAR(13)&amp;CHAR(10)&amp;"yyyyyyyy"""</f>
        <v>"xxxxxxxx_x000D_
yyyyyyyy"</v>
      </c>
      <c r="C62" s="129">
        <v>2</v>
      </c>
      <c r="D62">
        <v>1</v>
      </c>
      <c r="E62">
        <v>4.8409037487097726E-4</v>
      </c>
      <c r="F62">
        <v>1.6711014465214E-4</v>
      </c>
      <c r="G62">
        <v>2.6579085660564669E-3</v>
      </c>
      <c r="H62">
        <v>2.5026282164324374E-4</v>
      </c>
      <c r="I62" s="129">
        <v>10254</v>
      </c>
      <c r="J62" s="129">
        <v>29302</v>
      </c>
      <c r="K62" s="129">
        <v>1879</v>
      </c>
      <c r="L62" s="129">
        <v>19701</v>
      </c>
      <c r="M62" s="129" t="s">
        <v>415</v>
      </c>
      <c r="N62" s="129">
        <v>52</v>
      </c>
    </row>
    <row r="63" spans="1:14" x14ac:dyDescent="0.45">
      <c r="A63">
        <f t="shared" ca="1" si="3"/>
        <v>20</v>
      </c>
      <c r="B63" t="str">
        <f t="shared" ca="1" si="4"/>
        <v>"xxxxxxxx_x000D_
yyyyyyyy"</v>
      </c>
      <c r="C63" s="129">
        <v>4</v>
      </c>
      <c r="D63">
        <v>1</v>
      </c>
      <c r="E63">
        <v>5.0668463881807025E-4</v>
      </c>
      <c r="F63">
        <v>1.7650968974735736E-4</v>
      </c>
      <c r="G63">
        <v>3.0923723108668829E-3</v>
      </c>
      <c r="H63">
        <v>2.4919807636613055E-4</v>
      </c>
      <c r="I63" s="129">
        <v>9800</v>
      </c>
      <c r="J63" s="129">
        <v>27772</v>
      </c>
      <c r="K63" s="129">
        <v>1616</v>
      </c>
      <c r="L63" s="129">
        <v>19784</v>
      </c>
      <c r="M63" s="129" t="s">
        <v>416</v>
      </c>
      <c r="N63" s="129">
        <v>104</v>
      </c>
    </row>
    <row r="64" spans="1:14" x14ac:dyDescent="0.45">
      <c r="A64">
        <f t="shared" ca="1" si="3"/>
        <v>20</v>
      </c>
      <c r="B64" t="str">
        <f t="shared" ca="1" si="4"/>
        <v>"xxxxxxxx_x000D_
yyyyyyyy"</v>
      </c>
      <c r="C64" s="129">
        <v>8</v>
      </c>
      <c r="D64">
        <v>1</v>
      </c>
      <c r="E64">
        <v>5.218916619907552E-4</v>
      </c>
      <c r="F64">
        <v>2.0254998941877987E-4</v>
      </c>
      <c r="G64">
        <v>2.9040698189472473E-3</v>
      </c>
      <c r="H64">
        <v>2.5936088247229412E-4</v>
      </c>
      <c r="I64" s="129">
        <v>9517</v>
      </c>
      <c r="J64" s="129">
        <v>24263</v>
      </c>
      <c r="K64" s="129">
        <v>1720</v>
      </c>
      <c r="L64" s="129">
        <v>19023</v>
      </c>
      <c r="M64" s="129" t="s">
        <v>417</v>
      </c>
      <c r="N64" s="129">
        <v>208</v>
      </c>
    </row>
    <row r="65" spans="1:14" x14ac:dyDescent="0.45">
      <c r="A65">
        <f t="shared" ca="1" si="3"/>
        <v>20</v>
      </c>
      <c r="B65" t="str">
        <f t="shared" ca="1" si="4"/>
        <v>"xxxxxxxx_x000D_
yyyyyyyy"</v>
      </c>
      <c r="C65" s="129">
        <v>16</v>
      </c>
      <c r="D65">
        <v>1</v>
      </c>
      <c r="E65">
        <v>5.2425807446352171E-4</v>
      </c>
      <c r="F65">
        <v>2.6413707230434546E-4</v>
      </c>
      <c r="G65">
        <v>3.4741388344149892E-3</v>
      </c>
      <c r="H65">
        <v>2.6019558781991206E-4</v>
      </c>
      <c r="I65" s="129">
        <v>9474</v>
      </c>
      <c r="J65" s="129">
        <v>18680</v>
      </c>
      <c r="K65" s="129">
        <v>1438</v>
      </c>
      <c r="L65" s="129">
        <v>18959</v>
      </c>
      <c r="M65" s="129" t="s">
        <v>418</v>
      </c>
      <c r="N65" s="129">
        <v>416</v>
      </c>
    </row>
    <row r="66" spans="1:14" x14ac:dyDescent="0.45">
      <c r="A66">
        <f t="shared" ca="1" si="3"/>
        <v>20</v>
      </c>
      <c r="B66" t="str">
        <f t="shared" ca="1" si="4"/>
        <v>"xxxxxxxx_x000D_
yyyyyyyy"</v>
      </c>
      <c r="C66" s="129">
        <v>32</v>
      </c>
      <c r="D66">
        <v>1</v>
      </c>
      <c r="E66">
        <v>5.8222751318242087E-4</v>
      </c>
      <c r="F66">
        <v>3.6124914950199413E-4</v>
      </c>
      <c r="G66">
        <v>4.1749116222183332E-3</v>
      </c>
      <c r="H66">
        <v>2.8275545743292589E-4</v>
      </c>
      <c r="I66" s="129">
        <v>8536</v>
      </c>
      <c r="J66" s="129">
        <v>13708</v>
      </c>
      <c r="K66" s="129">
        <v>1197</v>
      </c>
      <c r="L66" s="129">
        <v>17465</v>
      </c>
      <c r="M66" s="129" t="s">
        <v>419</v>
      </c>
      <c r="N66" s="129">
        <v>832</v>
      </c>
    </row>
    <row r="67" spans="1:14" x14ac:dyDescent="0.45">
      <c r="A67">
        <f t="shared" ca="1" si="3"/>
        <v>20</v>
      </c>
      <c r="B67" t="str">
        <f t="shared" ca="1" si="4"/>
        <v>"xxxxxxxx_x000D_
yyyyyyyy"</v>
      </c>
      <c r="C67" s="129">
        <v>64</v>
      </c>
      <c r="D67">
        <v>1</v>
      </c>
      <c r="E67">
        <v>9.0133253213334522E-4</v>
      </c>
      <c r="F67">
        <v>6.6915412200923977E-4</v>
      </c>
      <c r="G67">
        <v>7.3765053236143456E-3</v>
      </c>
      <c r="H67">
        <v>2.7750957377404179E-4</v>
      </c>
      <c r="I67" s="129">
        <v>5526</v>
      </c>
      <c r="J67" s="129">
        <v>7433</v>
      </c>
      <c r="K67" s="129">
        <v>678</v>
      </c>
      <c r="L67" s="129">
        <v>17791</v>
      </c>
      <c r="M67" s="129" t="s">
        <v>420</v>
      </c>
      <c r="N67" s="129">
        <v>1664</v>
      </c>
    </row>
    <row r="68" spans="1:14" x14ac:dyDescent="0.45">
      <c r="A68">
        <f t="shared" ca="1" si="3"/>
        <v>20</v>
      </c>
      <c r="B68" t="str">
        <f t="shared" ca="1" si="4"/>
        <v>"xxxxxxxx_x000D_
yyyyyyyy"</v>
      </c>
      <c r="C68" s="129">
        <v>128</v>
      </c>
      <c r="D68">
        <v>1</v>
      </c>
      <c r="E68">
        <v>9.865117973621323E-4</v>
      </c>
      <c r="F68">
        <v>9.8312593818066646E-4</v>
      </c>
      <c r="G68">
        <v>8.0580779378520984E-3</v>
      </c>
      <c r="H68">
        <v>2.8787785315771773E-4</v>
      </c>
      <c r="I68" s="129">
        <v>5051</v>
      </c>
      <c r="J68" s="129">
        <v>5068</v>
      </c>
      <c r="K68" s="129">
        <v>621</v>
      </c>
      <c r="L68" s="129">
        <v>17158</v>
      </c>
      <c r="M68" s="129" t="s">
        <v>421</v>
      </c>
      <c r="N68" s="129">
        <v>3328</v>
      </c>
    </row>
    <row r="69" spans="1:14" x14ac:dyDescent="0.45">
      <c r="A69">
        <f t="shared" ca="1" si="3"/>
        <v>20</v>
      </c>
      <c r="B69" t="str">
        <f t="shared" ca="1" si="4"/>
        <v>"xxxxxxxx_x000D_
yyyyyyyy"</v>
      </c>
      <c r="C69" s="129">
        <v>256</v>
      </c>
      <c r="D69">
        <v>1</v>
      </c>
      <c r="E69">
        <v>1.3829149245916633E-3</v>
      </c>
      <c r="F69">
        <v>1.5448293720057016E-3</v>
      </c>
      <c r="G69">
        <v>1.3604482728548337E-2</v>
      </c>
      <c r="H69">
        <v>3.2222271878940191E-4</v>
      </c>
      <c r="I69" s="129">
        <v>3607</v>
      </c>
      <c r="J69" s="129">
        <v>3230</v>
      </c>
      <c r="K69" s="129">
        <v>368</v>
      </c>
      <c r="L69" s="129">
        <v>15349</v>
      </c>
      <c r="M69" s="129" t="s">
        <v>422</v>
      </c>
      <c r="N69" s="129">
        <v>6656</v>
      </c>
    </row>
    <row r="70" spans="1:14" x14ac:dyDescent="0.45">
      <c r="A70">
        <f t="shared" ca="1" si="3"/>
        <v>20</v>
      </c>
      <c r="B70" t="str">
        <f t="shared" ca="1" si="4"/>
        <v>"xxxxxxxx_x000D_
yyyyyyyy"</v>
      </c>
      <c r="C70" s="129">
        <v>512</v>
      </c>
      <c r="D70">
        <v>1</v>
      </c>
      <c r="E70">
        <v>2.4584416654532871E-3</v>
      </c>
      <c r="F70">
        <v>3.0256869504833085E-3</v>
      </c>
      <c r="G70">
        <v>2.3069134957565119E-2</v>
      </c>
      <c r="H70">
        <v>4.5217403000852346E-4</v>
      </c>
      <c r="I70" s="129">
        <v>2031</v>
      </c>
      <c r="J70" s="129">
        <v>1651</v>
      </c>
      <c r="K70" s="129">
        <v>217</v>
      </c>
      <c r="L70" s="129">
        <v>10972</v>
      </c>
      <c r="M70" s="129" t="s">
        <v>423</v>
      </c>
      <c r="N70" s="129">
        <v>13312</v>
      </c>
    </row>
    <row r="71" spans="1:14" x14ac:dyDescent="0.45">
      <c r="A71">
        <f t="shared" ca="1" si="3"/>
        <v>20</v>
      </c>
      <c r="B71" t="str">
        <f t="shared" ca="1" si="4"/>
        <v>"xxxxxxxx_x000D_
yyyyyyyy"</v>
      </c>
      <c r="C71" s="129">
        <v>1024</v>
      </c>
      <c r="D71">
        <v>1</v>
      </c>
      <c r="E71">
        <v>4.8726139196740709E-3</v>
      </c>
      <c r="F71">
        <v>6.1183037265447552E-3</v>
      </c>
      <c r="G71">
        <v>4.7939480026495375E-2</v>
      </c>
      <c r="H71">
        <v>6.0437133356208402E-4</v>
      </c>
      <c r="I71" s="129">
        <v>1026</v>
      </c>
      <c r="J71" s="129">
        <v>817</v>
      </c>
      <c r="K71" s="129">
        <v>105</v>
      </c>
      <c r="L71" s="129">
        <v>8225</v>
      </c>
      <c r="M71" s="129" t="s">
        <v>424</v>
      </c>
      <c r="N71" s="129">
        <v>26624</v>
      </c>
    </row>
    <row r="72" spans="1:14" x14ac:dyDescent="0.45">
      <c r="A72">
        <f t="shared" ca="1" si="3"/>
        <v>20</v>
      </c>
      <c r="B72" t="str">
        <f t="shared" ca="1" si="4"/>
        <v>"xxxxxxxx_x000D_
yyyyyyyy"</v>
      </c>
      <c r="C72" s="129">
        <v>2048</v>
      </c>
      <c r="D72">
        <v>1</v>
      </c>
      <c r="E72">
        <v>8.4003917523716026E-3</v>
      </c>
      <c r="F72">
        <v>1.151289526477333E-2</v>
      </c>
      <c r="G72">
        <v>8.7872286141949307E-2</v>
      </c>
      <c r="H72">
        <v>7.60994591883566E-4</v>
      </c>
      <c r="I72" s="129">
        <v>596</v>
      </c>
      <c r="J72" s="129">
        <v>435</v>
      </c>
      <c r="K72" s="129">
        <v>57</v>
      </c>
      <c r="L72" s="129">
        <v>6540</v>
      </c>
      <c r="M72" s="129" t="s">
        <v>425</v>
      </c>
      <c r="N72" s="129">
        <v>53248</v>
      </c>
    </row>
    <row r="73" spans="1:14" x14ac:dyDescent="0.45">
      <c r="A73">
        <f t="shared" ca="1" si="3"/>
        <v>20</v>
      </c>
      <c r="B73" t="str">
        <f t="shared" ca="1" si="4"/>
        <v>"xxxxxxxx_x000D_
yyyyyyyy"</v>
      </c>
      <c r="C73" s="129">
        <v>4096</v>
      </c>
      <c r="D73">
        <v>1</v>
      </c>
      <c r="E73">
        <v>1.6214011316605947E-2</v>
      </c>
      <c r="F73">
        <v>2.287011334693206E-2</v>
      </c>
      <c r="G73">
        <v>0.16853742193249829</v>
      </c>
      <c r="H73">
        <v>1.150900769269241E-3</v>
      </c>
      <c r="I73" s="129">
        <v>309</v>
      </c>
      <c r="J73" s="129">
        <v>219</v>
      </c>
      <c r="K73" s="129">
        <v>30</v>
      </c>
      <c r="L73" s="129">
        <v>4332</v>
      </c>
      <c r="M73" s="129" t="s">
        <v>426</v>
      </c>
      <c r="N73" s="129">
        <v>106496</v>
      </c>
    </row>
    <row r="74" spans="1:14" x14ac:dyDescent="0.45">
      <c r="A74">
        <f t="shared" ca="1" si="3"/>
        <v>20</v>
      </c>
      <c r="B74" t="str">
        <f t="shared" ca="1" si="4"/>
        <v>"xxxxxxxx_x000D_
yyyyyyyy"</v>
      </c>
      <c r="C74" s="129">
        <v>8192</v>
      </c>
      <c r="D74">
        <v>1</v>
      </c>
      <c r="E74">
        <v>3.1683996445817958E-2</v>
      </c>
      <c r="F74">
        <v>4.5658563143762085E-2</v>
      </c>
      <c r="G74">
        <v>0.35340548193250632</v>
      </c>
      <c r="H74">
        <v>2.851979734493206E-3</v>
      </c>
      <c r="I74" s="129">
        <v>158</v>
      </c>
      <c r="J74" s="129">
        <v>110</v>
      </c>
      <c r="K74" s="129">
        <v>15</v>
      </c>
      <c r="L74" s="129">
        <v>1751</v>
      </c>
      <c r="M74" s="129" t="s">
        <v>427</v>
      </c>
      <c r="N74" s="129">
        <v>212992</v>
      </c>
    </row>
    <row r="75" spans="1:14" x14ac:dyDescent="0.45">
      <c r="A75">
        <f t="shared" ca="1" si="3"/>
        <v>20</v>
      </c>
      <c r="B75" t="str">
        <f t="shared" ca="1" si="4"/>
        <v>"xxxxxxxx_x000D_
yyyyyyyy"</v>
      </c>
      <c r="C75" s="129">
        <v>16384</v>
      </c>
      <c r="D75">
        <v>1</v>
      </c>
      <c r="E75">
        <v>6.3670766066158888E-2</v>
      </c>
      <c r="F75">
        <v>9.2763050078477335E-2</v>
      </c>
      <c r="G75">
        <v>0.66360071859384184</v>
      </c>
      <c r="H75">
        <v>4.6765434539219773E-3</v>
      </c>
      <c r="I75" s="129">
        <v>79</v>
      </c>
      <c r="J75" s="129">
        <v>54</v>
      </c>
      <c r="K75" s="129">
        <v>8</v>
      </c>
      <c r="L75" s="129">
        <v>1069</v>
      </c>
      <c r="M75" s="129" t="s">
        <v>428</v>
      </c>
      <c r="N75" s="129">
        <v>425984</v>
      </c>
    </row>
    <row r="76" spans="1:14" x14ac:dyDescent="0.45">
      <c r="A76">
        <f t="shared" ca="1" si="3"/>
        <v>20</v>
      </c>
      <c r="B76" t="str">
        <f t="shared" ca="1" si="4"/>
        <v>"xxxxxxxx_x000D_
yyyyyyyy"</v>
      </c>
      <c r="C76" s="129">
        <v>32768</v>
      </c>
      <c r="D76">
        <v>1</v>
      </c>
      <c r="E76">
        <v>0.15151556253742751</v>
      </c>
      <c r="F76">
        <v>0.18684172785604045</v>
      </c>
      <c r="G76">
        <v>1.3271241185997846</v>
      </c>
      <c r="H76">
        <v>8.4583974093716055E-3</v>
      </c>
      <c r="I76" s="129">
        <v>33</v>
      </c>
      <c r="J76" s="129">
        <v>27</v>
      </c>
      <c r="K76" s="129">
        <v>4</v>
      </c>
      <c r="L76" s="129">
        <v>591</v>
      </c>
      <c r="M76" s="129" t="s">
        <v>429</v>
      </c>
      <c r="N76" s="129">
        <v>851968</v>
      </c>
    </row>
    <row r="77" spans="1:14" x14ac:dyDescent="0.45">
      <c r="A77">
        <f t="shared" ca="1" si="3"/>
        <v>20</v>
      </c>
      <c r="B77" t="str">
        <f t="shared" ca="1" si="4"/>
        <v>"xxxxxxxx_x000D_
yyyyyyyy"</v>
      </c>
      <c r="C77" s="129">
        <v>65536</v>
      </c>
      <c r="D77">
        <v>1</v>
      </c>
      <c r="E77">
        <v>0.27104686333435268</v>
      </c>
      <c r="F77">
        <v>0.35767276859700214</v>
      </c>
      <c r="G77">
        <v>2.489847768601162</v>
      </c>
      <c r="H77">
        <v>1.4877420978952154E-2</v>
      </c>
      <c r="I77" s="129">
        <v>19</v>
      </c>
      <c r="J77" s="129">
        <v>15</v>
      </c>
      <c r="K77" s="129">
        <v>3</v>
      </c>
      <c r="L77" s="129">
        <v>336</v>
      </c>
      <c r="M77" s="129" t="s">
        <v>430</v>
      </c>
      <c r="N77" s="129">
        <v>1703936</v>
      </c>
    </row>
    <row r="78" spans="1:14" x14ac:dyDescent="0.45">
      <c r="A78">
        <f t="shared" ca="1" si="3"/>
        <v>20</v>
      </c>
      <c r="B78" t="str">
        <f t="shared" ca="1" si="4"/>
        <v>"xxxxxxxx_x000D_
yyyyyyyy"</v>
      </c>
      <c r="C78" s="129">
        <v>131072</v>
      </c>
      <c r="D78">
        <v>1</v>
      </c>
      <c r="E78">
        <v>0.49663683223734739</v>
      </c>
      <c r="F78">
        <v>0.73915585431327835</v>
      </c>
      <c r="G78">
        <v>4.9298151185780066</v>
      </c>
      <c r="H78">
        <v>3.2748102048875648E-2</v>
      </c>
      <c r="I78" s="129">
        <v>11</v>
      </c>
      <c r="J78" s="129">
        <v>7</v>
      </c>
      <c r="K78" s="129">
        <v>2</v>
      </c>
      <c r="L78" s="129">
        <v>153</v>
      </c>
      <c r="M78" s="129" t="s">
        <v>431</v>
      </c>
      <c r="N78" s="129">
        <v>3407872</v>
      </c>
    </row>
    <row r="79" spans="1:14" x14ac:dyDescent="0.45">
      <c r="A79">
        <f t="shared" ca="1" si="3"/>
        <v>20</v>
      </c>
      <c r="B79" t="str">
        <f t="shared" ca="1" si="4"/>
        <v>"xxxxxxxx_x000D_
yyyyyyyy"</v>
      </c>
      <c r="C79" s="129">
        <v>262144</v>
      </c>
      <c r="D79">
        <v>1</v>
      </c>
      <c r="E79">
        <v>0.97943481860035875</v>
      </c>
      <c r="F79">
        <v>1.463130543603655</v>
      </c>
      <c r="G79">
        <v>10.216649468579305</v>
      </c>
      <c r="H79">
        <v>6.1337934571272332E-2</v>
      </c>
      <c r="I79" s="129">
        <v>6</v>
      </c>
      <c r="J79" s="129">
        <v>4</v>
      </c>
      <c r="K79" s="129">
        <v>1</v>
      </c>
      <c r="L79" s="129">
        <v>82</v>
      </c>
      <c r="M79" s="129" t="s">
        <v>432</v>
      </c>
      <c r="N79" s="129">
        <v>6815744</v>
      </c>
    </row>
    <row r="80" spans="1:14" x14ac:dyDescent="0.45">
      <c r="A80">
        <f t="shared" ca="1" si="3"/>
        <v>20</v>
      </c>
      <c r="B80" t="str">
        <f t="shared" ca="1" si="4"/>
        <v>"xxxxxxxx_x000D_
yyyyyyyy"</v>
      </c>
      <c r="C80" s="129">
        <v>524288</v>
      </c>
      <c r="D80">
        <v>1</v>
      </c>
      <c r="E80">
        <v>1.9464011686102565</v>
      </c>
      <c r="F80">
        <v>2.7833407185957535</v>
      </c>
      <c r="G80">
        <v>20.993520468588429</v>
      </c>
      <c r="H80">
        <v>0.12018694142790932</v>
      </c>
      <c r="I80" s="129">
        <v>3</v>
      </c>
      <c r="J80" s="129">
        <v>2</v>
      </c>
      <c r="K80" s="129">
        <v>1</v>
      </c>
      <c r="L80" s="129">
        <v>42</v>
      </c>
      <c r="M80" s="129" t="s">
        <v>433</v>
      </c>
      <c r="N80" s="129">
        <v>13631488</v>
      </c>
    </row>
    <row r="81" spans="1:14" x14ac:dyDescent="0.45">
      <c r="A81">
        <f t="shared" ca="1" si="3"/>
        <v>20</v>
      </c>
      <c r="B81" t="str">
        <f t="shared" ca="1" si="4"/>
        <v>"xxxxxxxx_x000D_
yyyyyyyy"</v>
      </c>
      <c r="C81" s="129">
        <v>1048576</v>
      </c>
      <c r="D81">
        <v>1</v>
      </c>
      <c r="E81">
        <v>3.9659206186174183</v>
      </c>
      <c r="F81">
        <v>5.8045694685992553</v>
      </c>
      <c r="G81">
        <v>42.502433668587798</v>
      </c>
      <c r="H81">
        <v>0.31799647229348776</v>
      </c>
      <c r="I81" s="129">
        <v>2</v>
      </c>
      <c r="J81" s="129">
        <v>1</v>
      </c>
      <c r="K81" s="129">
        <v>1</v>
      </c>
      <c r="L81" s="129">
        <v>16</v>
      </c>
      <c r="M81" s="129" t="s">
        <v>434</v>
      </c>
      <c r="N81" s="129">
        <v>27262976</v>
      </c>
    </row>
    <row r="82" spans="1:14" x14ac:dyDescent="0.45">
      <c r="C82" s="129"/>
      <c r="I82" s="129"/>
      <c r="J82" s="129"/>
      <c r="K82" s="129"/>
      <c r="L82" s="129"/>
    </row>
    <row r="83" spans="1:14" x14ac:dyDescent="0.45">
      <c r="I83" s="129"/>
      <c r="J83" s="129"/>
      <c r="K83" s="129"/>
      <c r="L83" s="129"/>
      <c r="N83">
        <f ca="1">N81/1000000/E81</f>
        <v>6.8743120757430329</v>
      </c>
    </row>
    <row r="84" spans="1:14" x14ac:dyDescent="0.45">
      <c r="G84">
        <f ca="1">G81/E81</f>
        <v>10.716914874459794</v>
      </c>
      <c r="I84" s="129"/>
      <c r="J84" s="129"/>
      <c r="K84" s="129"/>
      <c r="L84" s="129"/>
      <c r="N84" s="129">
        <f ca="1">C81*D81/E81</f>
        <v>264396.61829780898</v>
      </c>
    </row>
    <row r="85" spans="1:14" x14ac:dyDescent="0.45">
      <c r="G85">
        <f ca="1">E81/H81</f>
        <v>12.471586838728072</v>
      </c>
      <c r="I85" s="129"/>
      <c r="J85" s="129"/>
      <c r="K85" s="129"/>
      <c r="L85" s="129"/>
      <c r="M85" s="14" t="s">
        <v>528</v>
      </c>
    </row>
    <row r="86" spans="1:14" x14ac:dyDescent="0.45">
      <c r="I86" s="129"/>
      <c r="J86" s="129"/>
      <c r="K86" s="129"/>
      <c r="L86" s="129"/>
      <c r="M86" t="s">
        <v>534</v>
      </c>
    </row>
    <row r="87" spans="1:14" ht="42.75" x14ac:dyDescent="0.45">
      <c r="A87" s="12" t="s">
        <v>10</v>
      </c>
      <c r="B87" s="12" t="s">
        <v>11</v>
      </c>
      <c r="C87" s="12" t="s">
        <v>12</v>
      </c>
      <c r="D87" s="12" t="s">
        <v>13</v>
      </c>
      <c r="E87" s="13" t="str">
        <f ca="1">$E$6</f>
        <v>CSVRead
v0.21(190)</v>
      </c>
      <c r="F87" s="13" t="s">
        <v>368</v>
      </c>
      <c r="G87" s="13" t="s">
        <v>369</v>
      </c>
      <c r="H87" s="13" t="s">
        <v>370</v>
      </c>
      <c r="I87" s="13" t="str" cm="1">
        <f t="array" aca="1" ref="I87:L87" ca="1">"NCalls"&amp;CHAR(10)&amp;E87:H87</f>
        <v>NCalls
CSVRead
v0.21(190)</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4.5131216721921563E-4</v>
      </c>
      <c r="F88">
        <v>1.7282183751537978E-4</v>
      </c>
      <c r="G88">
        <v>2.6358481230494986E-3</v>
      </c>
      <c r="H88">
        <v>3.1180664038120681E-4</v>
      </c>
      <c r="I88" s="129">
        <v>10994</v>
      </c>
      <c r="J88" s="129">
        <v>28353</v>
      </c>
      <c r="K88" s="129">
        <v>1895</v>
      </c>
      <c r="L88" s="129">
        <v>15856</v>
      </c>
      <c r="M88" s="129" t="s">
        <v>435</v>
      </c>
      <c r="N88" s="129">
        <v>181</v>
      </c>
    </row>
    <row r="89" spans="1:14" x14ac:dyDescent="0.45">
      <c r="A89">
        <f t="shared" ref="A89:A106" ca="1" si="5">LEN(B89)</f>
        <v>17</v>
      </c>
      <c r="B89">
        <v>0.71905720709757637</v>
      </c>
      <c r="C89" s="15">
        <v>2</v>
      </c>
      <c r="D89" s="16">
        <v>10</v>
      </c>
      <c r="E89">
        <v>4.7895018811635448E-4</v>
      </c>
      <c r="F89">
        <v>1.9121434678196156E-4</v>
      </c>
      <c r="G89">
        <v>2.8029460390934335E-3</v>
      </c>
      <c r="H89">
        <v>3.105586790350148E-4</v>
      </c>
      <c r="I89" s="129">
        <v>10364</v>
      </c>
      <c r="J89" s="129">
        <v>25675</v>
      </c>
      <c r="K89" s="129">
        <v>1782</v>
      </c>
      <c r="L89" s="129">
        <v>15919</v>
      </c>
      <c r="M89" s="129" t="s">
        <v>436</v>
      </c>
      <c r="N89" s="129">
        <v>362</v>
      </c>
    </row>
    <row r="90" spans="1:14" x14ac:dyDescent="0.45">
      <c r="A90">
        <f t="shared" ca="1" si="5"/>
        <v>17</v>
      </c>
      <c r="B90">
        <v>0.71905720709757637</v>
      </c>
      <c r="C90" s="15">
        <v>4</v>
      </c>
      <c r="D90" s="16">
        <v>10</v>
      </c>
      <c r="E90">
        <v>4.9751737555526272E-4</v>
      </c>
      <c r="F90">
        <v>2.4446993219437668E-4</v>
      </c>
      <c r="G90">
        <v>2.8818803695198044E-3</v>
      </c>
      <c r="H90">
        <v>3.1376774763805287E-4</v>
      </c>
      <c r="I90" s="129">
        <v>9980</v>
      </c>
      <c r="J90" s="129">
        <v>20162</v>
      </c>
      <c r="K90" s="129">
        <v>1733</v>
      </c>
      <c r="L90" s="129">
        <v>15758</v>
      </c>
      <c r="M90" s="129" t="s">
        <v>437</v>
      </c>
      <c r="N90" s="129">
        <v>724</v>
      </c>
    </row>
    <row r="91" spans="1:14" x14ac:dyDescent="0.45">
      <c r="A91">
        <f t="shared" ca="1" si="5"/>
        <v>17</v>
      </c>
      <c r="B91">
        <v>0.71905720709757637</v>
      </c>
      <c r="C91" s="15">
        <v>8</v>
      </c>
      <c r="D91" s="16">
        <v>10</v>
      </c>
      <c r="E91">
        <v>6.5017174873801501E-4</v>
      </c>
      <c r="F91">
        <v>4.7023968953214022E-4</v>
      </c>
      <c r="G91">
        <v>4.4973624773617981E-3</v>
      </c>
      <c r="H91">
        <v>3.3131992401102487E-4</v>
      </c>
      <c r="I91" s="129">
        <v>7649</v>
      </c>
      <c r="J91" s="129">
        <v>10554</v>
      </c>
      <c r="K91" s="129">
        <v>1111</v>
      </c>
      <c r="L91" s="129">
        <v>14932</v>
      </c>
      <c r="M91" s="129" t="s">
        <v>438</v>
      </c>
      <c r="N91" s="129">
        <v>1448</v>
      </c>
    </row>
    <row r="92" spans="1:14" x14ac:dyDescent="0.45">
      <c r="A92">
        <f t="shared" ca="1" si="5"/>
        <v>17</v>
      </c>
      <c r="B92">
        <v>0.71905720709757637</v>
      </c>
      <c r="C92" s="15">
        <v>16</v>
      </c>
      <c r="D92" s="16">
        <v>10</v>
      </c>
      <c r="E92">
        <v>1.1136456980944259E-3</v>
      </c>
      <c r="F92">
        <v>6.9028125236572852E-4</v>
      </c>
      <c r="G92">
        <v>3.6434609393338024E-3</v>
      </c>
      <c r="H92">
        <v>3.2980193133310721E-4</v>
      </c>
      <c r="I92" s="129">
        <v>4476</v>
      </c>
      <c r="J92" s="129">
        <v>7207</v>
      </c>
      <c r="K92" s="129">
        <v>1371</v>
      </c>
      <c r="L92" s="129">
        <v>15000</v>
      </c>
      <c r="M92" s="129" t="s">
        <v>439</v>
      </c>
      <c r="N92" s="129">
        <v>2896</v>
      </c>
    </row>
    <row r="93" spans="1:14" x14ac:dyDescent="0.45">
      <c r="A93">
        <f t="shared" ca="1" si="5"/>
        <v>17</v>
      </c>
      <c r="B93">
        <v>0.71905720709757637</v>
      </c>
      <c r="C93" s="15">
        <v>32</v>
      </c>
      <c r="D93" s="16">
        <v>10</v>
      </c>
      <c r="E93">
        <v>9.3757667253419258E-4</v>
      </c>
      <c r="F93">
        <v>8.3641790086781697E-4</v>
      </c>
      <c r="G93">
        <v>4.3658809123824117E-3</v>
      </c>
      <c r="H93">
        <v>3.5631026766512111E-4</v>
      </c>
      <c r="I93" s="129">
        <v>5313</v>
      </c>
      <c r="J93" s="129">
        <v>5953</v>
      </c>
      <c r="K93" s="129">
        <v>1145</v>
      </c>
      <c r="L93" s="129">
        <v>13895</v>
      </c>
      <c r="M93" s="129" t="s">
        <v>440</v>
      </c>
      <c r="N93" s="129">
        <v>5792</v>
      </c>
    </row>
    <row r="94" spans="1:14" x14ac:dyDescent="0.45">
      <c r="A94">
        <f t="shared" ca="1" si="5"/>
        <v>17</v>
      </c>
      <c r="B94">
        <v>0.71905720709757637</v>
      </c>
      <c r="C94" s="15">
        <v>64</v>
      </c>
      <c r="D94" s="16">
        <v>10</v>
      </c>
      <c r="E94">
        <v>1.6483020965147226E-3</v>
      </c>
      <c r="F94">
        <v>2.1452334454427698E-3</v>
      </c>
      <c r="G94">
        <v>6.8426467101767767E-3</v>
      </c>
      <c r="H94">
        <v>4.8096472203078164E-4</v>
      </c>
      <c r="I94" s="129">
        <v>3027</v>
      </c>
      <c r="J94" s="129">
        <v>2327</v>
      </c>
      <c r="K94" s="129">
        <v>731</v>
      </c>
      <c r="L94" s="129">
        <v>10320</v>
      </c>
      <c r="M94" s="129" t="s">
        <v>441</v>
      </c>
      <c r="N94" s="129">
        <v>11584</v>
      </c>
    </row>
    <row r="95" spans="1:14" x14ac:dyDescent="0.45">
      <c r="A95">
        <f t="shared" ca="1" si="5"/>
        <v>17</v>
      </c>
      <c r="B95">
        <v>0.71905720709757637</v>
      </c>
      <c r="C95" s="15">
        <v>128</v>
      </c>
      <c r="D95" s="16">
        <v>10</v>
      </c>
      <c r="E95">
        <v>3.2775088867118209E-3</v>
      </c>
      <c r="F95">
        <v>2.8884751335538769E-3</v>
      </c>
      <c r="G95">
        <v>8.4795175810443175E-3</v>
      </c>
      <c r="H95">
        <v>5.1719344698956775E-4</v>
      </c>
      <c r="I95" s="129">
        <v>1524</v>
      </c>
      <c r="J95" s="129">
        <v>1729</v>
      </c>
      <c r="K95" s="129">
        <v>590</v>
      </c>
      <c r="L95" s="129">
        <v>9602</v>
      </c>
      <c r="M95" s="129" t="s">
        <v>442</v>
      </c>
      <c r="N95" s="129">
        <v>23168</v>
      </c>
    </row>
    <row r="96" spans="1:14" x14ac:dyDescent="0.45">
      <c r="A96">
        <f t="shared" ca="1" si="5"/>
        <v>17</v>
      </c>
      <c r="B96">
        <v>0.71905720709757637</v>
      </c>
      <c r="C96" s="15">
        <v>256</v>
      </c>
      <c r="D96" s="16">
        <v>10</v>
      </c>
      <c r="E96">
        <v>4.3165852646444344E-3</v>
      </c>
      <c r="F96">
        <v>6.8693835704884201E-3</v>
      </c>
      <c r="G96">
        <v>1.2757525485808895E-2</v>
      </c>
      <c r="H96">
        <v>7.867325461584589E-4</v>
      </c>
      <c r="I96" s="129">
        <v>1158</v>
      </c>
      <c r="J96" s="129">
        <v>728</v>
      </c>
      <c r="K96" s="129">
        <v>392</v>
      </c>
      <c r="L96" s="129">
        <v>6327</v>
      </c>
      <c r="M96" s="129" t="s">
        <v>443</v>
      </c>
      <c r="N96" s="129">
        <v>46336</v>
      </c>
    </row>
    <row r="97" spans="1:14" x14ac:dyDescent="0.45">
      <c r="A97">
        <f t="shared" ca="1" si="5"/>
        <v>17</v>
      </c>
      <c r="B97">
        <v>0.71905720709757637</v>
      </c>
      <c r="C97" s="15">
        <v>512</v>
      </c>
      <c r="D97" s="16">
        <v>10</v>
      </c>
      <c r="E97">
        <v>7.4599574039102912E-3</v>
      </c>
      <c r="F97">
        <v>1.0451358368406452E-2</v>
      </c>
      <c r="G97">
        <v>2.4475881281001609E-2</v>
      </c>
      <c r="H97">
        <v>2.0020843220270503E-3</v>
      </c>
      <c r="I97" s="129">
        <v>670</v>
      </c>
      <c r="J97" s="129">
        <v>479</v>
      </c>
      <c r="K97" s="129">
        <v>205</v>
      </c>
      <c r="L97" s="129">
        <v>2493</v>
      </c>
      <c r="M97" s="129" t="s">
        <v>444</v>
      </c>
      <c r="N97" s="129">
        <v>92672</v>
      </c>
    </row>
    <row r="98" spans="1:14" x14ac:dyDescent="0.45">
      <c r="A98">
        <f t="shared" ca="1" si="5"/>
        <v>17</v>
      </c>
      <c r="B98">
        <v>0.71905720709757637</v>
      </c>
      <c r="C98" s="15">
        <v>1024</v>
      </c>
      <c r="D98" s="16">
        <v>10</v>
      </c>
      <c r="E98">
        <v>1.5662507035484306E-2</v>
      </c>
      <c r="F98">
        <v>2.27388464259973E-2</v>
      </c>
      <c r="G98">
        <v>4.1548215705262348E-2</v>
      </c>
      <c r="H98">
        <v>1.6987768481369684E-3</v>
      </c>
      <c r="I98" s="129">
        <v>320</v>
      </c>
      <c r="J98" s="129">
        <v>221</v>
      </c>
      <c r="K98" s="129">
        <v>121</v>
      </c>
      <c r="L98" s="129">
        <v>2946</v>
      </c>
      <c r="M98" s="129" t="s">
        <v>445</v>
      </c>
      <c r="N98" s="129">
        <v>185344</v>
      </c>
    </row>
    <row r="99" spans="1:14" x14ac:dyDescent="0.45">
      <c r="A99">
        <f t="shared" ca="1" si="5"/>
        <v>17</v>
      </c>
      <c r="B99">
        <v>0.71905720709757637</v>
      </c>
      <c r="C99" s="15">
        <v>2048</v>
      </c>
      <c r="D99" s="16">
        <v>10</v>
      </c>
      <c r="E99">
        <v>2.8194546251628136E-2</v>
      </c>
      <c r="F99">
        <v>4.0492897630270364E-2</v>
      </c>
      <c r="G99">
        <v>7.3059030916754739E-2</v>
      </c>
      <c r="H99">
        <v>2.2737910779357167E-3</v>
      </c>
      <c r="I99" s="129">
        <v>179</v>
      </c>
      <c r="J99" s="129">
        <v>124</v>
      </c>
      <c r="K99" s="129">
        <v>69</v>
      </c>
      <c r="L99" s="129">
        <v>2196</v>
      </c>
      <c r="M99" s="129" t="s">
        <v>446</v>
      </c>
      <c r="N99" s="129">
        <v>370688</v>
      </c>
    </row>
    <row r="100" spans="1:14" x14ac:dyDescent="0.45">
      <c r="A100">
        <f t="shared" ca="1" si="5"/>
        <v>17</v>
      </c>
      <c r="B100">
        <v>0.71905720709757637</v>
      </c>
      <c r="C100" s="15">
        <v>4096</v>
      </c>
      <c r="D100" s="16">
        <v>10</v>
      </c>
      <c r="E100">
        <v>6.0369851730370343E-2</v>
      </c>
      <c r="F100">
        <v>8.5863495716722915E-2</v>
      </c>
      <c r="G100">
        <v>0.14331696288285309</v>
      </c>
      <c r="H100">
        <v>3.3909017276671193E-3</v>
      </c>
      <c r="I100" s="129">
        <v>83</v>
      </c>
      <c r="J100" s="129">
        <v>59</v>
      </c>
      <c r="K100" s="129">
        <v>35</v>
      </c>
      <c r="L100" s="129">
        <v>1473</v>
      </c>
      <c r="M100" s="129" t="s">
        <v>447</v>
      </c>
      <c r="N100" s="129">
        <v>741376</v>
      </c>
    </row>
    <row r="101" spans="1:14" x14ac:dyDescent="0.45">
      <c r="A101">
        <f t="shared" ca="1" si="5"/>
        <v>17</v>
      </c>
      <c r="B101">
        <v>0.71905720709757637</v>
      </c>
      <c r="C101" s="15">
        <v>8192</v>
      </c>
      <c r="D101" s="16">
        <v>10</v>
      </c>
      <c r="E101">
        <v>0.12443992713460551</v>
      </c>
      <c r="F101">
        <v>0.17393119963233694</v>
      </c>
      <c r="G101">
        <v>0.28737407970785733</v>
      </c>
      <c r="H101">
        <v>6.5652757349653843E-3</v>
      </c>
      <c r="I101" s="129">
        <v>41</v>
      </c>
      <c r="J101" s="129">
        <v>29</v>
      </c>
      <c r="K101" s="129">
        <v>18</v>
      </c>
      <c r="L101" s="129">
        <v>763</v>
      </c>
      <c r="M101" s="129" t="s">
        <v>448</v>
      </c>
      <c r="N101" s="129">
        <v>1482752</v>
      </c>
    </row>
    <row r="102" spans="1:14" x14ac:dyDescent="0.45">
      <c r="A102">
        <f t="shared" ca="1" si="5"/>
        <v>17</v>
      </c>
      <c r="B102">
        <v>0.71905720709757637</v>
      </c>
      <c r="C102" s="15">
        <v>16384</v>
      </c>
      <c r="D102" s="16">
        <v>10</v>
      </c>
      <c r="E102">
        <v>0.25897713859889193</v>
      </c>
      <c r="F102">
        <v>0.36998873288251927</v>
      </c>
      <c r="G102">
        <v>0.57893972415593709</v>
      </c>
      <c r="H102">
        <v>1.1562288221563686E-2</v>
      </c>
      <c r="I102" s="129">
        <v>20</v>
      </c>
      <c r="J102" s="129">
        <v>14</v>
      </c>
      <c r="K102" s="129">
        <v>9</v>
      </c>
      <c r="L102" s="129">
        <v>433</v>
      </c>
      <c r="M102" s="129" t="s">
        <v>449</v>
      </c>
      <c r="N102" s="129">
        <v>2965504</v>
      </c>
    </row>
    <row r="103" spans="1:14" x14ac:dyDescent="0.45">
      <c r="A103">
        <f t="shared" ca="1" si="5"/>
        <v>17</v>
      </c>
      <c r="B103">
        <v>0.71905720709757637</v>
      </c>
      <c r="C103" s="15">
        <v>32768</v>
      </c>
      <c r="D103" s="16">
        <v>10</v>
      </c>
      <c r="E103">
        <v>0.52367622859750407</v>
      </c>
      <c r="F103">
        <v>0.75991774001848278</v>
      </c>
      <c r="G103">
        <v>1.1592299286029069</v>
      </c>
      <c r="H103">
        <v>2.6656043512485624E-2</v>
      </c>
      <c r="I103" s="129">
        <v>10</v>
      </c>
      <c r="J103" s="129">
        <v>7</v>
      </c>
      <c r="K103" s="129">
        <v>5</v>
      </c>
      <c r="L103" s="129">
        <v>188</v>
      </c>
      <c r="M103" s="129" t="s">
        <v>450</v>
      </c>
      <c r="N103" s="129">
        <v>5931008</v>
      </c>
    </row>
    <row r="104" spans="1:14" x14ac:dyDescent="0.45">
      <c r="A104">
        <f t="shared" ca="1" si="5"/>
        <v>17</v>
      </c>
      <c r="B104">
        <v>0.71905720709757637</v>
      </c>
      <c r="C104" s="15">
        <v>65536</v>
      </c>
      <c r="D104" s="16">
        <v>10</v>
      </c>
      <c r="E104">
        <v>1.1053844885886415</v>
      </c>
      <c r="F104">
        <v>1.4619352185968078</v>
      </c>
      <c r="G104">
        <v>2.3178686019368238</v>
      </c>
      <c r="H104">
        <v>4.3935065641355082E-2</v>
      </c>
      <c r="I104" s="129">
        <v>5</v>
      </c>
      <c r="J104" s="129">
        <v>4</v>
      </c>
      <c r="K104" s="129">
        <v>3</v>
      </c>
      <c r="L104" s="129">
        <v>114</v>
      </c>
      <c r="M104" s="129" t="s">
        <v>451</v>
      </c>
      <c r="N104" s="129">
        <v>11862016</v>
      </c>
    </row>
    <row r="105" spans="1:14" x14ac:dyDescent="0.45">
      <c r="A105">
        <f t="shared" ca="1" si="5"/>
        <v>17</v>
      </c>
      <c r="B105">
        <v>0.71905720709757637</v>
      </c>
      <c r="C105" s="15">
        <v>131072</v>
      </c>
      <c r="D105" s="16">
        <v>10</v>
      </c>
      <c r="E105">
        <v>2.0658786686045505</v>
      </c>
      <c r="F105">
        <v>2.8773669186034008</v>
      </c>
      <c r="G105">
        <v>4.4099770685992903</v>
      </c>
      <c r="H105">
        <v>9.2940914031439809E-2</v>
      </c>
      <c r="I105" s="129">
        <v>3</v>
      </c>
      <c r="J105" s="129">
        <v>2</v>
      </c>
      <c r="K105" s="129">
        <v>2</v>
      </c>
      <c r="L105" s="129">
        <v>54</v>
      </c>
      <c r="M105" s="129" t="s">
        <v>452</v>
      </c>
      <c r="N105" s="129">
        <v>23724032</v>
      </c>
    </row>
    <row r="106" spans="1:14" x14ac:dyDescent="0.45">
      <c r="A106">
        <f t="shared" ca="1" si="5"/>
        <v>17</v>
      </c>
      <c r="B106">
        <v>0.71905720709757637</v>
      </c>
      <c r="C106" s="15">
        <v>262144</v>
      </c>
      <c r="D106" s="16">
        <v>10</v>
      </c>
      <c r="E106">
        <v>4.2779661685912638</v>
      </c>
      <c r="F106">
        <v>6.7822777685927926</v>
      </c>
      <c r="G106">
        <v>9.0898143686339949</v>
      </c>
      <c r="H106">
        <v>0.16702979919746672</v>
      </c>
      <c r="I106" s="129">
        <v>2</v>
      </c>
      <c r="J106" s="129">
        <v>1</v>
      </c>
      <c r="K106" s="129">
        <v>1</v>
      </c>
      <c r="L106" s="129">
        <v>30</v>
      </c>
      <c r="M106" s="129" t="s">
        <v>453</v>
      </c>
      <c r="N106" s="129">
        <v>47448064</v>
      </c>
    </row>
    <row r="107" spans="1:14" x14ac:dyDescent="0.45">
      <c r="C107" s="129"/>
      <c r="I107" s="129"/>
      <c r="J107" s="129"/>
      <c r="K107" s="129"/>
      <c r="L107" s="129"/>
      <c r="M107" s="129"/>
    </row>
    <row r="108" spans="1:14" x14ac:dyDescent="0.45">
      <c r="C108" s="129"/>
      <c r="I108" s="129"/>
      <c r="J108" s="129"/>
      <c r="K108" s="129"/>
      <c r="L108" s="129"/>
      <c r="M108" s="129"/>
      <c r="N108">
        <f ca="1">N106/1000000/E106</f>
        <v>11.091266767924131</v>
      </c>
    </row>
    <row r="109" spans="1:14" x14ac:dyDescent="0.45">
      <c r="I109" s="129"/>
      <c r="J109" s="129"/>
      <c r="K109" s="129"/>
      <c r="L109" s="129"/>
      <c r="N109" s="129">
        <f ca="1">C106*D106/E106</f>
        <v>612777.16949857073</v>
      </c>
    </row>
    <row r="110" spans="1:14" x14ac:dyDescent="0.45">
      <c r="C110" s="15"/>
      <c r="D110" s="16"/>
      <c r="I110" s="129"/>
      <c r="J110" s="129"/>
      <c r="K110" s="129"/>
      <c r="L110" s="129"/>
      <c r="M110" s="129"/>
    </row>
    <row r="111" spans="1:14" x14ac:dyDescent="0.45">
      <c r="I111" s="129"/>
      <c r="J111" s="129"/>
      <c r="K111" s="129"/>
      <c r="L111" s="129"/>
    </row>
    <row r="112" spans="1:14" x14ac:dyDescent="0.45">
      <c r="I112" s="129"/>
      <c r="J112" s="129"/>
      <c r="K112" s="129"/>
      <c r="L112" s="129"/>
      <c r="M112" s="14" t="s">
        <v>529</v>
      </c>
    </row>
    <row r="113" spans="1:14" x14ac:dyDescent="0.45">
      <c r="I113" s="129"/>
      <c r="J113" s="129"/>
      <c r="K113" s="129"/>
      <c r="L113" s="129"/>
      <c r="M113" t="s">
        <v>535</v>
      </c>
    </row>
    <row r="114" spans="1:14" ht="42.75" x14ac:dyDescent="0.45">
      <c r="A114" s="12" t="s">
        <v>10</v>
      </c>
      <c r="B114" s="12" t="s">
        <v>11</v>
      </c>
      <c r="C114" s="12" t="s">
        <v>12</v>
      </c>
      <c r="D114" s="12" t="s">
        <v>13</v>
      </c>
      <c r="E114" s="13" t="str">
        <f ca="1">$E$6</f>
        <v>CSVRead
v0.21(190)</v>
      </c>
      <c r="F114" s="13" t="s">
        <v>368</v>
      </c>
      <c r="G114" s="13" t="s">
        <v>369</v>
      </c>
      <c r="H114" s="13" t="s">
        <v>370</v>
      </c>
      <c r="I114" s="13" t="str" cm="1">
        <f t="array" aca="1" ref="I114:L114" ca="1">"NCalls"&amp;CHAR(10)&amp;E114:H114</f>
        <v>NCalls
CSVRead
v0.21(190)</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4.4080655232130758E-4</v>
      </c>
      <c r="F115">
        <v>1.661443988682172E-4</v>
      </c>
      <c r="G115">
        <v>2.3502790450488269E-3</v>
      </c>
      <c r="H115">
        <v>2.5540454900411749E-4</v>
      </c>
      <c r="I115" s="129">
        <v>11253</v>
      </c>
      <c r="J115" s="129">
        <v>29468</v>
      </c>
      <c r="K115" s="129">
        <v>2125</v>
      </c>
      <c r="L115" s="129">
        <v>19360</v>
      </c>
      <c r="M115" s="129" t="s">
        <v>454</v>
      </c>
      <c r="N115" s="129">
        <v>144</v>
      </c>
    </row>
    <row r="116" spans="1:14" x14ac:dyDescent="0.4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129">
        <v>10680</v>
      </c>
      <c r="J116" s="129">
        <v>25015</v>
      </c>
      <c r="K116" s="129">
        <v>2086</v>
      </c>
      <c r="L116" s="129">
        <v>17751</v>
      </c>
      <c r="M116" s="129" t="s">
        <v>455</v>
      </c>
      <c r="N116" s="129">
        <v>280</v>
      </c>
    </row>
    <row r="117" spans="1:14" x14ac:dyDescent="0.45">
      <c r="A117">
        <f t="shared" ca="1" si="6"/>
        <v>16</v>
      </c>
      <c r="B117" t="str">
        <f t="shared" ca="1" si="7"/>
        <v>xxxxxxxxxxxxxxxx</v>
      </c>
      <c r="C117" s="15">
        <v>8</v>
      </c>
      <c r="D117" s="15">
        <v>4</v>
      </c>
      <c r="E117">
        <v>4.7724678069308328E-4</v>
      </c>
      <c r="F117">
        <v>2.3713028159164722E-4</v>
      </c>
      <c r="G117">
        <v>2.4835898312289533E-3</v>
      </c>
      <c r="H117">
        <v>3.0130947106403434E-4</v>
      </c>
      <c r="I117" s="129">
        <v>10400</v>
      </c>
      <c r="J117" s="129">
        <v>20777</v>
      </c>
      <c r="K117" s="129">
        <v>2011</v>
      </c>
      <c r="L117" s="129">
        <v>16402</v>
      </c>
      <c r="M117" s="129" t="s">
        <v>456</v>
      </c>
      <c r="N117" s="129">
        <v>552</v>
      </c>
    </row>
    <row r="118" spans="1:14" x14ac:dyDescent="0.45">
      <c r="A118">
        <f t="shared" ca="1" si="6"/>
        <v>16</v>
      </c>
      <c r="B118" t="str">
        <f t="shared" ca="1" si="7"/>
        <v>xxxxxxxxxxxxxxxx</v>
      </c>
      <c r="C118" s="15">
        <v>8</v>
      </c>
      <c r="D118" s="15">
        <v>8</v>
      </c>
      <c r="E118">
        <v>5.3496717650580424E-4</v>
      </c>
      <c r="F118">
        <v>3.0300631869557826E-4</v>
      </c>
      <c r="G118">
        <v>2.6317713377279647E-3</v>
      </c>
      <c r="H118">
        <v>3.4727193764756735E-4</v>
      </c>
      <c r="I118" s="129">
        <v>9286</v>
      </c>
      <c r="J118" s="129">
        <v>16312</v>
      </c>
      <c r="K118" s="129">
        <v>1898</v>
      </c>
      <c r="L118" s="129">
        <v>14253</v>
      </c>
      <c r="M118" s="129" t="s">
        <v>457</v>
      </c>
      <c r="N118" s="129">
        <v>1096</v>
      </c>
    </row>
    <row r="119" spans="1:14" x14ac:dyDescent="0.45">
      <c r="A119">
        <f t="shared" ca="1" si="6"/>
        <v>16</v>
      </c>
      <c r="B119" t="str">
        <f t="shared" ca="1" si="7"/>
        <v>xxxxxxxxxxxxxxxx</v>
      </c>
      <c r="C119" s="15">
        <v>8</v>
      </c>
      <c r="D119" s="15">
        <v>16</v>
      </c>
      <c r="E119">
        <v>5.8563712633553043E-4</v>
      </c>
      <c r="F119">
        <v>4.2534023364629016E-4</v>
      </c>
      <c r="G119">
        <v>2.9170594274300849E-3</v>
      </c>
      <c r="H119">
        <v>4.3000713957612002E-4</v>
      </c>
      <c r="I119" s="129">
        <v>8487</v>
      </c>
      <c r="J119" s="129">
        <v>11659</v>
      </c>
      <c r="K119" s="129">
        <v>1712</v>
      </c>
      <c r="L119" s="129">
        <v>11533</v>
      </c>
      <c r="M119" s="129" t="s">
        <v>458</v>
      </c>
      <c r="N119" s="129">
        <v>2184</v>
      </c>
    </row>
    <row r="120" spans="1:14" x14ac:dyDescent="0.45">
      <c r="A120">
        <f t="shared" ca="1" si="6"/>
        <v>16</v>
      </c>
      <c r="B120" t="str">
        <f t="shared" ca="1" si="7"/>
        <v>xxxxxxxxxxxxxxxx</v>
      </c>
      <c r="C120" s="15">
        <v>8</v>
      </c>
      <c r="D120" s="15">
        <v>32</v>
      </c>
      <c r="E120">
        <v>7.3572353590559332E-4</v>
      </c>
      <c r="F120">
        <v>6.4955827929657356E-4</v>
      </c>
      <c r="G120">
        <v>4.0229623982950147E-3</v>
      </c>
      <c r="H120">
        <v>5.6112133656555595E-4</v>
      </c>
      <c r="I120" s="129">
        <v>6764</v>
      </c>
      <c r="J120" s="129">
        <v>7656</v>
      </c>
      <c r="K120" s="129">
        <v>1242</v>
      </c>
      <c r="L120" s="129">
        <v>8855</v>
      </c>
      <c r="M120" s="129" t="s">
        <v>459</v>
      </c>
      <c r="N120" s="129">
        <v>4360</v>
      </c>
    </row>
    <row r="121" spans="1:14" x14ac:dyDescent="0.45">
      <c r="A121">
        <f t="shared" ca="1" si="6"/>
        <v>16</v>
      </c>
      <c r="B121" t="str">
        <f t="shared" ca="1" si="7"/>
        <v>xxxxxxxxxxxxxxxx</v>
      </c>
      <c r="C121" s="15">
        <v>8</v>
      </c>
      <c r="D121" s="15">
        <v>64</v>
      </c>
      <c r="E121">
        <v>1.0130684353725726E-3</v>
      </c>
      <c r="F121">
        <v>1.0981044869692105E-3</v>
      </c>
      <c r="G121">
        <v>7.7608550886516551E-3</v>
      </c>
      <c r="H121">
        <v>9.103783037208487E-4</v>
      </c>
      <c r="I121" s="129">
        <v>4919</v>
      </c>
      <c r="J121" s="129">
        <v>4539</v>
      </c>
      <c r="K121" s="129">
        <v>644</v>
      </c>
      <c r="L121" s="129">
        <v>5471</v>
      </c>
      <c r="M121" s="129" t="s">
        <v>460</v>
      </c>
      <c r="N121" s="129">
        <v>8712</v>
      </c>
    </row>
    <row r="122" spans="1:14" x14ac:dyDescent="0.45">
      <c r="A122">
        <f t="shared" ca="1" si="6"/>
        <v>16</v>
      </c>
      <c r="B122" t="str">
        <f t="shared" ca="1" si="7"/>
        <v>xxxxxxxxxxxxxxxx</v>
      </c>
      <c r="C122" s="15">
        <v>8</v>
      </c>
      <c r="D122" s="15">
        <v>128</v>
      </c>
      <c r="E122">
        <v>1.6085001260510705E-3</v>
      </c>
      <c r="F122">
        <v>1.9919079834911026E-3</v>
      </c>
      <c r="G122">
        <v>2.0979761903480214E-2</v>
      </c>
      <c r="H122">
        <v>1.4205642972307622E-3</v>
      </c>
      <c r="I122" s="129">
        <v>3102</v>
      </c>
      <c r="J122" s="129">
        <v>2506</v>
      </c>
      <c r="K122" s="129">
        <v>239</v>
      </c>
      <c r="L122" s="129">
        <v>3511</v>
      </c>
      <c r="M122" s="129" t="s">
        <v>461</v>
      </c>
      <c r="N122" s="129">
        <v>17416</v>
      </c>
    </row>
    <row r="123" spans="1:14" x14ac:dyDescent="0.45">
      <c r="A123">
        <f t="shared" ca="1" si="6"/>
        <v>16</v>
      </c>
      <c r="B123" t="str">
        <f t="shared" ca="1" si="7"/>
        <v>xxxxxxxxxxxxxxxx</v>
      </c>
      <c r="C123" s="15">
        <v>8</v>
      </c>
      <c r="D123" s="15">
        <v>256</v>
      </c>
      <c r="E123">
        <v>2.8198548769185114E-3</v>
      </c>
      <c r="F123">
        <v>3.8527450821974757E-3</v>
      </c>
      <c r="G123">
        <v>6.7853298327862285E-2</v>
      </c>
      <c r="H123">
        <v>2.667402003558042E-3</v>
      </c>
      <c r="I123" s="129">
        <v>1771</v>
      </c>
      <c r="J123" s="129">
        <v>1297</v>
      </c>
      <c r="K123" s="129">
        <v>74</v>
      </c>
      <c r="L123" s="129">
        <v>1875</v>
      </c>
      <c r="M123" s="129" t="s">
        <v>462</v>
      </c>
      <c r="N123" s="129">
        <v>34824</v>
      </c>
    </row>
    <row r="124" spans="1:14" x14ac:dyDescent="0.45">
      <c r="A124">
        <f t="shared" ca="1" si="6"/>
        <v>16</v>
      </c>
      <c r="B124" t="str">
        <f t="shared" ca="1" si="7"/>
        <v>xxxxxxxxxxxxxxxx</v>
      </c>
      <c r="C124" s="15">
        <v>8</v>
      </c>
      <c r="D124" s="15">
        <v>512</v>
      </c>
      <c r="E124">
        <v>5.9349842749672642E-3</v>
      </c>
      <c r="F124">
        <v>7.6926062902775956E-3</v>
      </c>
      <c r="G124">
        <v>0.2581480535984505</v>
      </c>
      <c r="H124">
        <v>4.8423989913518395E-3</v>
      </c>
      <c r="I124" s="129">
        <v>842</v>
      </c>
      <c r="J124" s="129">
        <v>650</v>
      </c>
      <c r="K124" s="129">
        <v>20</v>
      </c>
      <c r="L124" s="129">
        <v>1032</v>
      </c>
      <c r="M124" s="129" t="s">
        <v>463</v>
      </c>
      <c r="N124" s="129">
        <v>69640</v>
      </c>
    </row>
    <row r="125" spans="1:14" x14ac:dyDescent="0.45">
      <c r="A125">
        <f t="shared" ca="1" si="6"/>
        <v>16</v>
      </c>
      <c r="B125" t="str">
        <f t="shared" ca="1" si="7"/>
        <v>xxxxxxxxxxxxxxxx</v>
      </c>
      <c r="C125" s="15">
        <v>8</v>
      </c>
      <c r="D125" s="15">
        <v>1024</v>
      </c>
      <c r="E125">
        <v>1.1199444660541531E-2</v>
      </c>
      <c r="F125">
        <v>1.5615062990526065E-2</v>
      </c>
      <c r="G125">
        <v>1.0148666086010403</v>
      </c>
      <c r="H125">
        <v>1.0358787181896955E-2</v>
      </c>
      <c r="I125" s="129">
        <v>447</v>
      </c>
      <c r="J125" s="129">
        <v>321</v>
      </c>
      <c r="K125" s="129">
        <v>5</v>
      </c>
      <c r="L125" s="129">
        <v>483</v>
      </c>
      <c r="M125" s="129" t="s">
        <v>464</v>
      </c>
      <c r="N125" s="129">
        <v>139272</v>
      </c>
    </row>
    <row r="126" spans="1:14" x14ac:dyDescent="0.45">
      <c r="A126">
        <f t="shared" ca="1" si="6"/>
        <v>16</v>
      </c>
      <c r="B126" t="str">
        <f t="shared" ca="1" si="7"/>
        <v>xxxxxxxxxxxxxxxx</v>
      </c>
      <c r="C126" s="15">
        <v>8</v>
      </c>
      <c r="D126" s="15">
        <v>2048</v>
      </c>
      <c r="E126">
        <v>2.3700871441629055E-2</v>
      </c>
      <c r="F126">
        <v>3.386846116548467E-2</v>
      </c>
      <c r="G126">
        <v>3.8373366185973632</v>
      </c>
      <c r="H126">
        <v>2.0453610824549818E-2</v>
      </c>
      <c r="I126" s="129">
        <v>211</v>
      </c>
      <c r="J126" s="129">
        <v>148</v>
      </c>
      <c r="K126" s="129">
        <v>2</v>
      </c>
      <c r="L126" s="129">
        <v>245</v>
      </c>
      <c r="M126" s="129" t="s">
        <v>465</v>
      </c>
      <c r="N126" s="129">
        <v>278536</v>
      </c>
    </row>
    <row r="127" spans="1:14" x14ac:dyDescent="0.45">
      <c r="A127">
        <f t="shared" ca="1" si="6"/>
        <v>16</v>
      </c>
      <c r="B127" t="str">
        <f t="shared" ca="1" si="7"/>
        <v>xxxxxxxxxxxxxxxx</v>
      </c>
      <c r="C127" s="15">
        <v>8</v>
      </c>
      <c r="D127" s="15">
        <v>4096</v>
      </c>
      <c r="E127">
        <v>4.5912775937478709E-2</v>
      </c>
      <c r="F127">
        <v>6.4554078854507618E-2</v>
      </c>
      <c r="G127">
        <v>14.723282968565798</v>
      </c>
      <c r="H127">
        <v>4.3177503623366198E-2</v>
      </c>
      <c r="I127" s="129">
        <v>109</v>
      </c>
      <c r="J127" s="129">
        <v>78</v>
      </c>
      <c r="K127" s="129">
        <v>1</v>
      </c>
      <c r="L127" s="129">
        <v>116</v>
      </c>
      <c r="M127" s="129" t="s">
        <v>466</v>
      </c>
      <c r="N127" s="129">
        <v>557064</v>
      </c>
    </row>
    <row r="128" spans="1:14" x14ac:dyDescent="0.45">
      <c r="A128">
        <f t="shared" ca="1" si="6"/>
        <v>16</v>
      </c>
      <c r="B128" t="str">
        <f t="shared" ca="1" si="7"/>
        <v>xxxxxxxxxxxxxxxx</v>
      </c>
      <c r="C128" s="15">
        <v>8</v>
      </c>
      <c r="D128" s="15">
        <v>8192</v>
      </c>
      <c r="E128">
        <v>9.9325515657119612E-2</v>
      </c>
      <c r="F128">
        <v>0.1308196173154707</v>
      </c>
      <c r="G128">
        <v>58.696554668595525</v>
      </c>
      <c r="H128">
        <v>8.1109372531371043E-2</v>
      </c>
      <c r="I128" s="129">
        <v>51</v>
      </c>
      <c r="J128" s="129">
        <v>39</v>
      </c>
      <c r="K128" s="129">
        <v>1</v>
      </c>
      <c r="L128" s="129">
        <v>62</v>
      </c>
      <c r="M128" s="129" t="s">
        <v>467</v>
      </c>
      <c r="N128" s="129">
        <v>1114120</v>
      </c>
    </row>
    <row r="129" spans="1:14" x14ac:dyDescent="0.45">
      <c r="I129" s="129"/>
      <c r="J129" s="129"/>
      <c r="K129" s="129"/>
      <c r="L129" s="129"/>
    </row>
    <row r="130" spans="1:14" x14ac:dyDescent="0.45">
      <c r="I130" s="129"/>
      <c r="J130" s="129"/>
      <c r="K130" s="129"/>
      <c r="L130" s="129"/>
    </row>
    <row r="131" spans="1:14" x14ac:dyDescent="0.45">
      <c r="I131" s="129"/>
      <c r="J131" s="129"/>
      <c r="K131" s="129"/>
      <c r="L131" s="129"/>
      <c r="N131" s="129"/>
    </row>
    <row r="132" spans="1:14" x14ac:dyDescent="0.45">
      <c r="I132" s="129"/>
      <c r="J132" s="129"/>
      <c r="K132" s="129"/>
      <c r="L132" s="129"/>
    </row>
    <row r="133" spans="1:14" x14ac:dyDescent="0.45">
      <c r="I133" s="129"/>
      <c r="J133" s="129"/>
      <c r="K133" s="129"/>
      <c r="L133" s="129"/>
    </row>
    <row r="134" spans="1:14" x14ac:dyDescent="0.45">
      <c r="I134" s="129"/>
      <c r="J134" s="129"/>
      <c r="K134" s="129"/>
      <c r="L134" s="129"/>
    </row>
    <row r="135" spans="1:14" x14ac:dyDescent="0.45">
      <c r="I135" s="129"/>
      <c r="J135" s="129"/>
      <c r="K135" s="129"/>
      <c r="L135" s="129"/>
    </row>
    <row r="136" spans="1:14" x14ac:dyDescent="0.45">
      <c r="I136" s="129"/>
      <c r="J136" s="129"/>
      <c r="K136" s="129"/>
      <c r="L136" s="129"/>
    </row>
    <row r="137" spans="1:14" x14ac:dyDescent="0.45">
      <c r="I137" s="129"/>
      <c r="J137" s="129"/>
      <c r="K137" s="129"/>
      <c r="L137" s="129"/>
    </row>
    <row r="138" spans="1:14" x14ac:dyDescent="0.45">
      <c r="I138" s="129"/>
      <c r="J138" s="129"/>
      <c r="K138" s="129"/>
      <c r="L138" s="129"/>
    </row>
    <row r="139" spans="1:14" x14ac:dyDescent="0.45">
      <c r="I139" s="129"/>
      <c r="J139" s="129"/>
      <c r="K139" s="129"/>
      <c r="L139" s="129"/>
      <c r="M139" s="14" t="s">
        <v>530</v>
      </c>
    </row>
    <row r="140" spans="1:14" x14ac:dyDescent="0.45">
      <c r="I140" s="129"/>
      <c r="J140" s="129"/>
      <c r="K140" s="129"/>
      <c r="L140" s="129"/>
      <c r="M140" t="s">
        <v>536</v>
      </c>
    </row>
    <row r="141" spans="1:14" ht="42.75" x14ac:dyDescent="0.45">
      <c r="A141" s="12" t="s">
        <v>10</v>
      </c>
      <c r="B141" s="12" t="s">
        <v>11</v>
      </c>
      <c r="C141" s="12" t="s">
        <v>12</v>
      </c>
      <c r="D141" s="12" t="s">
        <v>13</v>
      </c>
      <c r="E141" s="13" t="str">
        <f ca="1">$E$6</f>
        <v>CSVRead
v0.21(190)</v>
      </c>
      <c r="F141" s="13" t="s">
        <v>368</v>
      </c>
      <c r="G141" s="13" t="s">
        <v>369</v>
      </c>
      <c r="H141" s="13" t="s">
        <v>370</v>
      </c>
      <c r="I141" s="13" t="str" cm="1">
        <f t="array" aca="1" ref="I141:L141" ca="1">"NCalls"&amp;CHAR(10)&amp;E141:H141</f>
        <v>NCalls
CSVRead
v0.21(190)</v>
      </c>
      <c r="J141" s="13" t="str">
        <f ca="1"/>
        <v>NCalls
sdkn104
v1.9</v>
      </c>
      <c r="K141" s="13" t="str">
        <f ca="1"/>
        <v>NCalls
ws_garcia
v3.1.5</v>
      </c>
      <c r="L141" s="58" t="str">
        <f ca="1"/>
        <v>NCalls
CSV.jl
v0.8.5+</v>
      </c>
      <c r="M141" s="12" t="s">
        <v>14</v>
      </c>
      <c r="N141" s="12" t="s">
        <v>15</v>
      </c>
    </row>
    <row r="142" spans="1:14" x14ac:dyDescent="0.45">
      <c r="A142" s="129" cm="1">
        <f t="array" aca="1" ref="A142:A156" ca="1">LEN(B142:B156)</f>
        <v>1</v>
      </c>
      <c r="B142" t="s">
        <v>16</v>
      </c>
      <c r="C142" s="129">
        <v>1024</v>
      </c>
      <c r="D142">
        <v>8</v>
      </c>
      <c r="E142">
        <v>9.1143119494555835E-3</v>
      </c>
      <c r="F142">
        <v>9.2459172116722936E-3</v>
      </c>
      <c r="G142">
        <v>2.8747370896709215E-2</v>
      </c>
      <c r="H142">
        <v>1.360725078218055E-3</v>
      </c>
      <c r="I142" s="129">
        <v>549</v>
      </c>
      <c r="J142" s="129">
        <v>541</v>
      </c>
      <c r="K142" s="129">
        <v>174</v>
      </c>
      <c r="L142" s="129">
        <v>3665</v>
      </c>
      <c r="M142" s="129" t="s">
        <v>468</v>
      </c>
      <c r="N142" s="129">
        <v>17408</v>
      </c>
    </row>
    <row r="143" spans="1:14" x14ac:dyDescent="0.45">
      <c r="A143" s="129">
        <f ca="1"/>
        <v>2</v>
      </c>
      <c r="B143" t="s">
        <v>17</v>
      </c>
      <c r="C143" s="129">
        <v>1024</v>
      </c>
      <c r="D143">
        <v>8</v>
      </c>
      <c r="E143">
        <v>9.3939378287543167E-3</v>
      </c>
      <c r="F143">
        <v>9.1175190534214922E-3</v>
      </c>
      <c r="G143">
        <v>2.7326649472050882E-2</v>
      </c>
      <c r="H143">
        <v>2.5998002825074942E-3</v>
      </c>
      <c r="I143" s="129">
        <v>533</v>
      </c>
      <c r="J143" s="129">
        <v>549</v>
      </c>
      <c r="K143" s="129">
        <v>183</v>
      </c>
      <c r="L143" s="129">
        <v>1921</v>
      </c>
      <c r="M143" s="129" t="s">
        <v>469</v>
      </c>
      <c r="N143" s="129">
        <v>25600</v>
      </c>
    </row>
    <row r="144" spans="1:14" x14ac:dyDescent="0.45">
      <c r="A144" s="129">
        <f ca="1"/>
        <v>4</v>
      </c>
      <c r="B144" t="s">
        <v>18</v>
      </c>
      <c r="C144" s="129">
        <v>1024</v>
      </c>
      <c r="D144">
        <v>8</v>
      </c>
      <c r="E144">
        <v>1.0494440086513115E-2</v>
      </c>
      <c r="F144">
        <v>1.0407794169796942E-2</v>
      </c>
      <c r="G144">
        <v>2.7932818877448421E-2</v>
      </c>
      <c r="H144">
        <v>2.7394339690614868E-3</v>
      </c>
      <c r="I144" s="129">
        <v>477</v>
      </c>
      <c r="J144" s="129">
        <v>481</v>
      </c>
      <c r="K144" s="129">
        <v>179</v>
      </c>
      <c r="L144" s="129">
        <v>1848</v>
      </c>
      <c r="M144" s="129" t="s">
        <v>470</v>
      </c>
      <c r="N144" s="129">
        <v>41984</v>
      </c>
    </row>
    <row r="145" spans="1:14" x14ac:dyDescent="0.45">
      <c r="A145" s="129">
        <f ca="1"/>
        <v>8</v>
      </c>
      <c r="B145" t="s">
        <v>19</v>
      </c>
      <c r="C145" s="129">
        <v>1024</v>
      </c>
      <c r="D145">
        <v>8</v>
      </c>
      <c r="E145">
        <v>1.0375150133299069E-2</v>
      </c>
      <c r="F145">
        <v>1.2883490247560242E-2</v>
      </c>
      <c r="G145">
        <v>2.8839446184004056E-2</v>
      </c>
      <c r="H145">
        <v>1.7943830172734165E-3</v>
      </c>
      <c r="I145" s="129">
        <v>482</v>
      </c>
      <c r="J145" s="129">
        <v>388</v>
      </c>
      <c r="K145" s="129">
        <v>174</v>
      </c>
      <c r="L145" s="129">
        <v>2781</v>
      </c>
      <c r="M145" s="129" t="s">
        <v>471</v>
      </c>
      <c r="N145" s="129">
        <v>74752</v>
      </c>
    </row>
    <row r="146" spans="1:14" x14ac:dyDescent="0.45">
      <c r="A146" s="129">
        <f ca="1"/>
        <v>16</v>
      </c>
      <c r="B146" t="s">
        <v>20</v>
      </c>
      <c r="C146" s="129">
        <v>1024</v>
      </c>
      <c r="D146">
        <v>8</v>
      </c>
      <c r="E146">
        <v>1.1112278597949384E-2</v>
      </c>
      <c r="F146">
        <v>1.5891518121798492E-2</v>
      </c>
      <c r="G146">
        <v>3.0385083749627159E-2</v>
      </c>
      <c r="H146">
        <v>1.3783420236755828E-3</v>
      </c>
      <c r="I146" s="129">
        <v>450</v>
      </c>
      <c r="J146" s="129">
        <v>315</v>
      </c>
      <c r="K146" s="129">
        <v>165</v>
      </c>
      <c r="L146" s="129">
        <v>3619</v>
      </c>
      <c r="M146" s="129" t="s">
        <v>472</v>
      </c>
      <c r="N146" s="129">
        <v>140288</v>
      </c>
    </row>
    <row r="147" spans="1:14" x14ac:dyDescent="0.45">
      <c r="A147" s="129">
        <f ca="1"/>
        <v>32</v>
      </c>
      <c r="B147" t="s">
        <v>21</v>
      </c>
      <c r="C147" s="129">
        <v>1024</v>
      </c>
      <c r="D147">
        <v>8</v>
      </c>
      <c r="E147">
        <v>1.3312140406432879E-2</v>
      </c>
      <c r="F147">
        <v>2.3075017906605558E-2</v>
      </c>
      <c r="G147">
        <v>3.0938031560798565E-2</v>
      </c>
      <c r="H147">
        <v>1.8510680045279639E-3</v>
      </c>
      <c r="I147" s="129">
        <v>376</v>
      </c>
      <c r="J147" s="129">
        <v>217</v>
      </c>
      <c r="K147" s="129">
        <v>162</v>
      </c>
      <c r="L147" s="129">
        <v>2696</v>
      </c>
      <c r="M147" s="129" t="s">
        <v>473</v>
      </c>
      <c r="N147" s="129">
        <v>271360</v>
      </c>
    </row>
    <row r="148" spans="1:14" x14ac:dyDescent="0.45">
      <c r="A148" s="129">
        <f ca="1"/>
        <v>64</v>
      </c>
      <c r="B148" t="s">
        <v>22</v>
      </c>
      <c r="C148" s="129">
        <v>1024</v>
      </c>
      <c r="D148">
        <v>8</v>
      </c>
      <c r="E148">
        <v>1.8787133391993033E-2</v>
      </c>
      <c r="F148">
        <v>3.6597158379000135E-2</v>
      </c>
      <c r="G148">
        <v>3.3159910981967237E-2</v>
      </c>
      <c r="H148">
        <v>2.5828180576903136E-3</v>
      </c>
      <c r="I148" s="129">
        <v>267</v>
      </c>
      <c r="J148" s="129">
        <v>137</v>
      </c>
      <c r="K148" s="129">
        <v>151</v>
      </c>
      <c r="L148" s="129">
        <v>1934</v>
      </c>
      <c r="M148" s="129" t="s">
        <v>474</v>
      </c>
      <c r="N148" s="129">
        <v>533504</v>
      </c>
    </row>
    <row r="149" spans="1:14" x14ac:dyDescent="0.45">
      <c r="A149" s="129">
        <f ca="1"/>
        <v>128</v>
      </c>
      <c r="B149" t="s">
        <v>23</v>
      </c>
      <c r="C149" s="129">
        <v>1024</v>
      </c>
      <c r="D149">
        <v>8</v>
      </c>
      <c r="E149">
        <v>2.7580383433154169E-2</v>
      </c>
      <c r="F149">
        <v>6.375925720577405E-2</v>
      </c>
      <c r="G149">
        <v>4.2589491479438572E-2</v>
      </c>
      <c r="H149">
        <v>2.4919775438684124E-3</v>
      </c>
      <c r="I149" s="129">
        <v>182</v>
      </c>
      <c r="J149" s="129">
        <v>79</v>
      </c>
      <c r="K149" s="129">
        <v>118</v>
      </c>
      <c r="L149" s="129">
        <v>2004</v>
      </c>
      <c r="M149" s="129" t="s">
        <v>475</v>
      </c>
      <c r="N149" s="129">
        <v>1057792</v>
      </c>
    </row>
    <row r="150" spans="1:14" x14ac:dyDescent="0.45">
      <c r="A150" s="129">
        <f ca="1"/>
        <v>256</v>
      </c>
      <c r="B150" t="s">
        <v>24</v>
      </c>
      <c r="C150" s="129">
        <v>1024</v>
      </c>
      <c r="D150">
        <v>8</v>
      </c>
      <c r="E150">
        <v>4.6791664859661443E-2</v>
      </c>
      <c r="F150">
        <v>0.11976529240682389</v>
      </c>
      <c r="G150">
        <v>5.3986709457728758E-2</v>
      </c>
      <c r="H150">
        <v>4.0393141335864774E-3</v>
      </c>
      <c r="I150" s="129">
        <v>107</v>
      </c>
      <c r="J150" s="129">
        <v>42</v>
      </c>
      <c r="K150" s="129">
        <v>93</v>
      </c>
      <c r="L150" s="129">
        <v>1237</v>
      </c>
      <c r="M150" s="129" t="s">
        <v>476</v>
      </c>
      <c r="N150" s="129">
        <v>2106368</v>
      </c>
    </row>
    <row r="151" spans="1:14" x14ac:dyDescent="0.45">
      <c r="A151" s="129">
        <f ca="1"/>
        <v>512</v>
      </c>
      <c r="B151" t="s">
        <v>25</v>
      </c>
      <c r="C151" s="129">
        <v>1024</v>
      </c>
      <c r="D151">
        <v>8</v>
      </c>
      <c r="E151">
        <v>8.6258835839252951E-2</v>
      </c>
      <c r="F151">
        <v>0.23285733223274477</v>
      </c>
      <c r="G151">
        <v>9.8059654872421187E-2</v>
      </c>
      <c r="H151">
        <v>1.0022520744253952E-2</v>
      </c>
      <c r="I151" s="129">
        <v>58</v>
      </c>
      <c r="J151" s="129">
        <v>22</v>
      </c>
      <c r="K151" s="129">
        <v>51</v>
      </c>
      <c r="L151" s="129">
        <v>499</v>
      </c>
      <c r="M151" s="129" t="s">
        <v>477</v>
      </c>
      <c r="N151" s="129">
        <v>4203520</v>
      </c>
    </row>
    <row r="152" spans="1:14" x14ac:dyDescent="0.45">
      <c r="A152" s="129">
        <f ca="1"/>
        <v>1024</v>
      </c>
      <c r="B152" t="s">
        <v>26</v>
      </c>
      <c r="C152" s="129">
        <v>1024</v>
      </c>
      <c r="D152">
        <v>8</v>
      </c>
      <c r="E152">
        <v>0.15026717742091891</v>
      </c>
      <c r="F152">
        <v>0.44928002693005065</v>
      </c>
      <c r="G152">
        <v>0.20875738526571852</v>
      </c>
      <c r="H152">
        <v>9.9329763301489286E-3</v>
      </c>
      <c r="I152" s="129">
        <v>34</v>
      </c>
      <c r="J152" s="129">
        <v>12</v>
      </c>
      <c r="K152" s="129">
        <v>24</v>
      </c>
      <c r="L152" s="129">
        <v>504</v>
      </c>
      <c r="M152" s="129" t="s">
        <v>478</v>
      </c>
      <c r="N152" s="129">
        <v>8397824</v>
      </c>
    </row>
    <row r="153" spans="1:14" x14ac:dyDescent="0.45">
      <c r="A153" s="129">
        <f ca="1"/>
        <v>2048</v>
      </c>
      <c r="B153" t="s">
        <v>27</v>
      </c>
      <c r="C153" s="129">
        <v>1024</v>
      </c>
      <c r="D153">
        <v>8</v>
      </c>
      <c r="E153">
        <v>0.27938021304422422</v>
      </c>
      <c r="F153">
        <v>0.87432673525815674</v>
      </c>
      <c r="G153">
        <v>0.62985948110002787</v>
      </c>
      <c r="H153">
        <v>2.1978925106435475E-2</v>
      </c>
      <c r="I153" s="129">
        <v>18</v>
      </c>
      <c r="J153" s="129">
        <v>6</v>
      </c>
      <c r="K153" s="129">
        <v>8</v>
      </c>
      <c r="L153" s="129">
        <v>228</v>
      </c>
      <c r="M153" s="129" t="s">
        <v>479</v>
      </c>
      <c r="N153" s="129">
        <v>16786432</v>
      </c>
    </row>
    <row r="154" spans="1:14" x14ac:dyDescent="0.45">
      <c r="A154" s="129">
        <f ca="1"/>
        <v>4096</v>
      </c>
      <c r="B154" t="s">
        <v>28</v>
      </c>
      <c r="C154" s="129">
        <v>1024</v>
      </c>
      <c r="D154">
        <v>8</v>
      </c>
      <c r="E154">
        <v>0.56265162415143044</v>
      </c>
      <c r="F154">
        <v>1.7395537352796102</v>
      </c>
      <c r="G154">
        <v>2.1811173352747923</v>
      </c>
      <c r="H154">
        <v>5.0676466995826924E-2</v>
      </c>
      <c r="I154" s="129">
        <v>9</v>
      </c>
      <c r="J154" s="129">
        <v>3</v>
      </c>
      <c r="K154" s="129">
        <v>3</v>
      </c>
      <c r="L154" s="129">
        <v>100</v>
      </c>
      <c r="M154" s="129" t="s">
        <v>480</v>
      </c>
      <c r="N154" s="129">
        <v>33563648</v>
      </c>
    </row>
    <row r="155" spans="1:14" x14ac:dyDescent="0.45">
      <c r="A155" s="129">
        <f ca="1"/>
        <v>8192</v>
      </c>
      <c r="B155" t="s">
        <v>29</v>
      </c>
      <c r="C155" s="129">
        <v>1024</v>
      </c>
      <c r="D155">
        <v>8</v>
      </c>
      <c r="E155">
        <v>1.2502731936096447</v>
      </c>
      <c r="F155">
        <v>4.0582043685994345</v>
      </c>
      <c r="G155">
        <v>9.205215468593849</v>
      </c>
      <c r="H155">
        <v>9.8153332165875656E-2</v>
      </c>
      <c r="I155" s="129">
        <v>4</v>
      </c>
      <c r="J155" s="129">
        <v>2</v>
      </c>
      <c r="K155" s="129">
        <v>1</v>
      </c>
      <c r="L155" s="129">
        <v>51</v>
      </c>
      <c r="M155" s="129" t="s">
        <v>481</v>
      </c>
      <c r="N155" s="129">
        <v>67118080</v>
      </c>
    </row>
    <row r="156" spans="1:14" x14ac:dyDescent="0.45">
      <c r="A156" s="129">
        <f ca="1"/>
        <v>16384</v>
      </c>
      <c r="B156" t="s">
        <v>30</v>
      </c>
      <c r="C156" s="129">
        <v>1024</v>
      </c>
      <c r="D156">
        <v>8</v>
      </c>
      <c r="E156">
        <v>2.7764697186052567</v>
      </c>
      <c r="F156">
        <v>7.943690368613205</v>
      </c>
      <c r="G156">
        <v>53.634710268581728</v>
      </c>
      <c r="H156">
        <v>0.14027425167396818</v>
      </c>
      <c r="I156" s="129">
        <v>2</v>
      </c>
      <c r="J156" s="129">
        <v>1</v>
      </c>
      <c r="K156" s="129">
        <v>1</v>
      </c>
      <c r="L156" s="129">
        <v>36</v>
      </c>
      <c r="M156" s="61" t="s">
        <v>482</v>
      </c>
      <c r="N156" s="129">
        <v>134226944</v>
      </c>
    </row>
    <row r="157" spans="1:14" x14ac:dyDescent="0.45">
      <c r="I157" s="129"/>
      <c r="J157" s="129"/>
      <c r="K157" s="129"/>
      <c r="L157" s="129"/>
    </row>
    <row r="158" spans="1:14" x14ac:dyDescent="0.45">
      <c r="I158" s="129"/>
      <c r="J158" s="129"/>
      <c r="K158" s="129"/>
      <c r="L158" s="129"/>
      <c r="N158">
        <f ca="1">N156/1000000/E156</f>
        <v>48.344465311664962</v>
      </c>
    </row>
    <row r="159" spans="1:14" x14ac:dyDescent="0.45">
      <c r="I159" s="129"/>
      <c r="J159" s="129"/>
      <c r="K159" s="129"/>
      <c r="L159" s="129"/>
      <c r="N159" s="129">
        <f ca="1">C156*D156/E156</f>
        <v>2950.509398717737</v>
      </c>
    </row>
    <row r="160" spans="1:14" x14ac:dyDescent="0.45">
      <c r="I160" s="129"/>
      <c r="J160" s="129"/>
      <c r="K160" s="129"/>
      <c r="L160" s="129"/>
    </row>
    <row r="161" spans="1:14" x14ac:dyDescent="0.45">
      <c r="I161" s="129"/>
      <c r="J161" s="129"/>
      <c r="K161" s="129"/>
      <c r="L161" s="129"/>
    </row>
    <row r="162" spans="1:14" x14ac:dyDescent="0.45">
      <c r="I162" s="129"/>
      <c r="J162" s="129"/>
      <c r="K162" s="129"/>
      <c r="L162" s="129"/>
    </row>
    <row r="163" spans="1:14" x14ac:dyDescent="0.45">
      <c r="I163" s="129"/>
      <c r="J163" s="129"/>
      <c r="K163" s="129"/>
      <c r="L163" s="129"/>
    </row>
    <row r="164" spans="1:14" x14ac:dyDescent="0.45">
      <c r="I164" s="129"/>
      <c r="J164" s="129"/>
      <c r="K164" s="129"/>
      <c r="L164" s="129"/>
    </row>
    <row r="165" spans="1:14" x14ac:dyDescent="0.45">
      <c r="I165" s="129"/>
      <c r="J165" s="129"/>
      <c r="K165" s="129"/>
      <c r="L165" s="129"/>
    </row>
    <row r="166" spans="1:14" x14ac:dyDescent="0.45">
      <c r="I166" s="129"/>
      <c r="J166" s="129"/>
      <c r="K166" s="129"/>
      <c r="L166" s="129"/>
      <c r="M166" s="14" t="s">
        <v>531</v>
      </c>
    </row>
    <row r="167" spans="1:14" ht="57" x14ac:dyDescent="0.45">
      <c r="I167" s="129"/>
      <c r="J167" s="129"/>
      <c r="K167" s="129"/>
      <c r="L167" s="129"/>
      <c r="M167" s="64" t="s">
        <v>537</v>
      </c>
    </row>
    <row r="168" spans="1:14" ht="42.75" x14ac:dyDescent="0.45">
      <c r="A168" s="12" t="s">
        <v>10</v>
      </c>
      <c r="B168" s="12" t="s">
        <v>11</v>
      </c>
      <c r="C168" s="12" t="s">
        <v>12</v>
      </c>
      <c r="D168" s="12" t="s">
        <v>13</v>
      </c>
      <c r="E168" s="13" t="str">
        <f ca="1">$E$6</f>
        <v>CSVRead
v0.21(190)</v>
      </c>
      <c r="F168" s="13" t="s">
        <v>368</v>
      </c>
      <c r="G168" s="13" t="s">
        <v>369</v>
      </c>
      <c r="H168" s="13" t="s">
        <v>370</v>
      </c>
      <c r="I168" s="13" t="str" cm="1">
        <f t="array" aca="1" ref="I168:L168" ca="1">"NCalls"&amp;CHAR(10)&amp;E168:H168</f>
        <v>NCalls
CSVRead
v0.21(190)</v>
      </c>
      <c r="J168" s="13" t="str">
        <f ca="1"/>
        <v>NCalls
sdkn104
v1.9</v>
      </c>
      <c r="K168" s="13" t="str">
        <f ca="1"/>
        <v>NCalls
ws_garcia
v3.1.5</v>
      </c>
      <c r="L168" s="58" t="str">
        <f ca="1"/>
        <v>NCalls
CSV.jl
v0.8.5+</v>
      </c>
      <c r="M168" s="12" t="s">
        <v>14</v>
      </c>
      <c r="N168" s="12" t="s">
        <v>15</v>
      </c>
    </row>
    <row r="169" spans="1:14" x14ac:dyDescent="0.45">
      <c r="A169" s="129">
        <v>3</v>
      </c>
      <c r="B169" t="s">
        <v>31</v>
      </c>
      <c r="C169" s="129">
        <v>1024</v>
      </c>
      <c r="D169">
        <v>8</v>
      </c>
      <c r="E169">
        <v>2.5827660865996024E-2</v>
      </c>
      <c r="F169">
        <v>2.7849384708875893E-2</v>
      </c>
      <c r="G169">
        <v>4.9263508793819862E-2</v>
      </c>
      <c r="H169">
        <v>2.2655248264574651E-3</v>
      </c>
      <c r="I169" s="129">
        <v>194</v>
      </c>
      <c r="J169" s="129">
        <v>180</v>
      </c>
      <c r="K169" s="129">
        <v>102</v>
      </c>
      <c r="L169" s="129">
        <v>2204</v>
      </c>
      <c r="M169" s="61" t="s">
        <v>483</v>
      </c>
      <c r="N169" s="129">
        <v>66560</v>
      </c>
    </row>
    <row r="170" spans="1:14" x14ac:dyDescent="0.45">
      <c r="A170" s="129">
        <v>4</v>
      </c>
      <c r="B170" t="s">
        <v>32</v>
      </c>
      <c r="C170" s="129">
        <v>1024</v>
      </c>
      <c r="D170">
        <v>8</v>
      </c>
      <c r="E170">
        <v>2.9158927900189816E-2</v>
      </c>
      <c r="F170">
        <v>3.006637758017883E-2</v>
      </c>
      <c r="G170">
        <v>4.9168582323445099E-2</v>
      </c>
      <c r="H170">
        <v>2.1990225801486432E-3</v>
      </c>
      <c r="I170" s="129">
        <v>172</v>
      </c>
      <c r="J170" s="129">
        <v>167</v>
      </c>
      <c r="K170" s="129">
        <v>102</v>
      </c>
      <c r="L170" s="129">
        <v>2271</v>
      </c>
      <c r="M170" s="129" t="s">
        <v>484</v>
      </c>
      <c r="N170" s="129">
        <v>74752</v>
      </c>
    </row>
    <row r="171" spans="1:14" x14ac:dyDescent="0.45">
      <c r="A171" s="129">
        <v>6</v>
      </c>
      <c r="B171" t="s">
        <v>33</v>
      </c>
      <c r="C171" s="129">
        <v>1024</v>
      </c>
      <c r="D171">
        <v>8</v>
      </c>
      <c r="E171">
        <v>2.7070006976258387E-2</v>
      </c>
      <c r="F171">
        <v>3.2212948085266188E-2</v>
      </c>
      <c r="G171">
        <v>5.1306804312203476E-2</v>
      </c>
      <c r="H171">
        <v>2.3000153172631327E-3</v>
      </c>
      <c r="I171" s="129">
        <v>185</v>
      </c>
      <c r="J171" s="129">
        <v>156</v>
      </c>
      <c r="K171" s="129">
        <v>98</v>
      </c>
      <c r="L171" s="129">
        <v>2171</v>
      </c>
      <c r="M171" s="129" t="s">
        <v>485</v>
      </c>
      <c r="N171" s="129">
        <v>91136</v>
      </c>
    </row>
    <row r="172" spans="1:14" x14ac:dyDescent="0.45">
      <c r="A172" s="129">
        <v>10</v>
      </c>
      <c r="B172" t="s">
        <v>34</v>
      </c>
      <c r="C172" s="129">
        <v>1024</v>
      </c>
      <c r="D172">
        <v>8</v>
      </c>
      <c r="E172">
        <v>2.5476638141185455E-2</v>
      </c>
      <c r="F172">
        <v>3.1145967976996959E-2</v>
      </c>
      <c r="G172">
        <v>5.257326234802507E-2</v>
      </c>
      <c r="H172">
        <v>1.6988860307542853E-3</v>
      </c>
      <c r="I172" s="129">
        <v>197</v>
      </c>
      <c r="J172" s="129">
        <v>161</v>
      </c>
      <c r="K172" s="129">
        <v>96</v>
      </c>
      <c r="L172" s="129">
        <v>2937</v>
      </c>
      <c r="M172" s="129" t="s">
        <v>486</v>
      </c>
      <c r="N172" s="129">
        <v>123904</v>
      </c>
    </row>
    <row r="173" spans="1:14" x14ac:dyDescent="0.45">
      <c r="A173" s="129">
        <v>18</v>
      </c>
      <c r="B173" t="s">
        <v>35</v>
      </c>
      <c r="C173" s="129">
        <v>1024</v>
      </c>
      <c r="D173">
        <v>8</v>
      </c>
      <c r="E173">
        <v>2.8416934699612397E-2</v>
      </c>
      <c r="F173">
        <v>4.6573782487024762E-2</v>
      </c>
      <c r="G173">
        <v>7.4664279046514653E-2</v>
      </c>
      <c r="H173">
        <v>1.8493770557695968E-3</v>
      </c>
      <c r="I173" s="129">
        <v>177</v>
      </c>
      <c r="J173" s="129">
        <v>108</v>
      </c>
      <c r="K173" s="129">
        <v>67</v>
      </c>
      <c r="L173" s="129">
        <v>2699</v>
      </c>
      <c r="M173" s="129" t="s">
        <v>487</v>
      </c>
      <c r="N173" s="129">
        <v>189440</v>
      </c>
    </row>
    <row r="174" spans="1:14" x14ac:dyDescent="0.45">
      <c r="A174" s="129">
        <v>34</v>
      </c>
      <c r="B174" t="s">
        <v>36</v>
      </c>
      <c r="C174" s="129">
        <v>1024</v>
      </c>
      <c r="D174">
        <v>8</v>
      </c>
      <c r="E174">
        <v>3.1910308725396797E-2</v>
      </c>
      <c r="F174">
        <v>4.578855950666634E-2</v>
      </c>
      <c r="G174">
        <v>5.3675722853257321E-2</v>
      </c>
      <c r="H174">
        <v>2.8626777306615878E-3</v>
      </c>
      <c r="I174" s="129">
        <v>157</v>
      </c>
      <c r="J174" s="129">
        <v>110</v>
      </c>
      <c r="K174" s="129">
        <v>94</v>
      </c>
      <c r="L174" s="129">
        <v>1749</v>
      </c>
      <c r="M174" s="129" t="s">
        <v>488</v>
      </c>
      <c r="N174" s="129">
        <v>320512</v>
      </c>
    </row>
    <row r="175" spans="1:14" x14ac:dyDescent="0.45">
      <c r="A175" s="129">
        <v>66</v>
      </c>
      <c r="B175" t="s">
        <v>37</v>
      </c>
      <c r="C175" s="129">
        <v>1024</v>
      </c>
      <c r="D175">
        <v>8</v>
      </c>
      <c r="E175">
        <v>3.5759887037821715E-2</v>
      </c>
      <c r="F175">
        <v>5.8034036414155298E-2</v>
      </c>
      <c r="G175">
        <v>5.9963987645425924E-2</v>
      </c>
      <c r="H175">
        <v>3.0527033168261798E-3</v>
      </c>
      <c r="I175" s="129">
        <v>141</v>
      </c>
      <c r="J175" s="129">
        <v>87</v>
      </c>
      <c r="K175" s="129">
        <v>84</v>
      </c>
      <c r="L175" s="129">
        <v>1636</v>
      </c>
      <c r="M175" s="129" t="s">
        <v>489</v>
      </c>
      <c r="N175" s="129">
        <v>582656</v>
      </c>
    </row>
    <row r="176" spans="1:14" x14ac:dyDescent="0.45">
      <c r="A176" s="129">
        <v>130</v>
      </c>
      <c r="B176" t="s">
        <v>38</v>
      </c>
      <c r="C176" s="129">
        <v>1024</v>
      </c>
      <c r="D176">
        <v>8</v>
      </c>
      <c r="E176">
        <v>4.5413130760211542E-2</v>
      </c>
      <c r="F176">
        <v>8.6998582390675733E-2</v>
      </c>
      <c r="G176">
        <v>6.697751393166837E-2</v>
      </c>
      <c r="H176">
        <v>3.2676767690597427E-3</v>
      </c>
      <c r="I176" s="129">
        <v>111</v>
      </c>
      <c r="J176" s="129">
        <v>58</v>
      </c>
      <c r="K176" s="129">
        <v>75</v>
      </c>
      <c r="L176" s="129">
        <v>1556</v>
      </c>
      <c r="M176" s="129" t="s">
        <v>490</v>
      </c>
      <c r="N176" s="129">
        <v>1106944</v>
      </c>
    </row>
    <row r="177" spans="1:14" x14ac:dyDescent="0.45">
      <c r="A177" s="129">
        <v>258</v>
      </c>
      <c r="B177" t="s">
        <v>39</v>
      </c>
      <c r="C177" s="129">
        <v>1024</v>
      </c>
      <c r="D177">
        <v>8</v>
      </c>
      <c r="E177">
        <v>6.6742009931220675E-2</v>
      </c>
      <c r="F177">
        <v>0.15080121859786619</v>
      </c>
      <c r="G177">
        <v>8.1559212146513918E-2</v>
      </c>
      <c r="H177">
        <v>5.5430318141647793E-3</v>
      </c>
      <c r="I177" s="129">
        <v>75</v>
      </c>
      <c r="J177" s="129">
        <v>34</v>
      </c>
      <c r="K177" s="129">
        <v>62</v>
      </c>
      <c r="L177" s="129">
        <v>902</v>
      </c>
      <c r="M177" s="129" t="s">
        <v>491</v>
      </c>
      <c r="N177" s="129">
        <v>2155520</v>
      </c>
    </row>
    <row r="178" spans="1:14" x14ac:dyDescent="0.45">
      <c r="A178" s="129">
        <v>514</v>
      </c>
      <c r="B178" t="s">
        <v>40</v>
      </c>
      <c r="C178" s="129">
        <v>1024</v>
      </c>
      <c r="D178">
        <v>8</v>
      </c>
      <c r="E178">
        <v>0.10248945431275892</v>
      </c>
      <c r="F178">
        <v>0.25621873859930783</v>
      </c>
      <c r="G178">
        <v>9.6085532748187402E-2</v>
      </c>
      <c r="H178">
        <v>1.0114811548734171E-2</v>
      </c>
      <c r="I178" s="129">
        <v>49</v>
      </c>
      <c r="J178" s="129">
        <v>20</v>
      </c>
      <c r="K178" s="129">
        <v>53</v>
      </c>
      <c r="L178" s="129">
        <v>507</v>
      </c>
      <c r="M178" s="129" t="s">
        <v>492</v>
      </c>
      <c r="N178" s="129">
        <v>4252672</v>
      </c>
    </row>
    <row r="179" spans="1:14" x14ac:dyDescent="0.45">
      <c r="A179" s="129">
        <v>1026</v>
      </c>
      <c r="B179" t="s">
        <v>41</v>
      </c>
      <c r="C179" s="129">
        <v>1024</v>
      </c>
      <c r="D179">
        <v>8</v>
      </c>
      <c r="E179">
        <v>0.1802802900270592</v>
      </c>
      <c r="F179">
        <v>0.47324047769298988</v>
      </c>
      <c r="G179">
        <v>0.22352752946782553</v>
      </c>
      <c r="H179">
        <v>1.3888135725609027E-2</v>
      </c>
      <c r="I179" s="129">
        <v>28</v>
      </c>
      <c r="J179" s="129">
        <v>11</v>
      </c>
      <c r="K179" s="129">
        <v>23</v>
      </c>
      <c r="L179" s="129">
        <v>360</v>
      </c>
      <c r="M179" s="129" t="s">
        <v>493</v>
      </c>
      <c r="N179" s="129">
        <v>8446976</v>
      </c>
    </row>
    <row r="180" spans="1:14" x14ac:dyDescent="0.45">
      <c r="A180" s="129">
        <v>2050</v>
      </c>
      <c r="B180" t="s">
        <v>42</v>
      </c>
      <c r="C180" s="129">
        <v>1024</v>
      </c>
      <c r="D180">
        <v>8</v>
      </c>
      <c r="E180">
        <v>0.33127067484969158</v>
      </c>
      <c r="F180">
        <v>0.96470156859968936</v>
      </c>
      <c r="G180">
        <v>0.68240993109651604</v>
      </c>
      <c r="H180">
        <v>2.1739947580344691E-2</v>
      </c>
      <c r="I180" s="129">
        <v>16</v>
      </c>
      <c r="J180" s="129">
        <v>6</v>
      </c>
      <c r="K180" s="129">
        <v>8</v>
      </c>
      <c r="L180" s="129">
        <v>230</v>
      </c>
      <c r="M180" s="129" t="s">
        <v>494</v>
      </c>
      <c r="N180" s="129">
        <v>16835584</v>
      </c>
    </row>
    <row r="181" spans="1:14" x14ac:dyDescent="0.45">
      <c r="A181" s="129">
        <v>4098</v>
      </c>
      <c r="B181" t="s">
        <v>43</v>
      </c>
      <c r="C181" s="129">
        <v>1024</v>
      </c>
      <c r="D181">
        <v>8</v>
      </c>
      <c r="E181">
        <v>0.60847319082292572</v>
      </c>
      <c r="F181">
        <v>1.7916615352718859</v>
      </c>
      <c r="G181">
        <v>2.1512946685917131</v>
      </c>
      <c r="H181">
        <v>4.6440913342675021E-2</v>
      </c>
      <c r="I181" s="129">
        <v>9</v>
      </c>
      <c r="J181" s="129">
        <v>3</v>
      </c>
      <c r="K181" s="129">
        <v>3</v>
      </c>
      <c r="L181" s="129">
        <v>108</v>
      </c>
      <c r="M181" s="129" t="s">
        <v>495</v>
      </c>
      <c r="N181" s="129">
        <v>33612800</v>
      </c>
    </row>
    <row r="182" spans="1:14" x14ac:dyDescent="0.45">
      <c r="A182" s="129">
        <v>8194</v>
      </c>
      <c r="B182" t="s">
        <v>44</v>
      </c>
      <c r="C182" s="129">
        <v>1024</v>
      </c>
      <c r="D182">
        <v>8</v>
      </c>
      <c r="E182">
        <v>1.3048121685991996</v>
      </c>
      <c r="F182">
        <v>3.8869976185946493</v>
      </c>
      <c r="G182">
        <v>10.188971868598344</v>
      </c>
      <c r="H182">
        <v>9.0996467814624449E-2</v>
      </c>
      <c r="I182" s="129">
        <v>4</v>
      </c>
      <c r="J182" s="129">
        <v>2</v>
      </c>
      <c r="K182" s="129">
        <v>1</v>
      </c>
      <c r="L182" s="129">
        <v>56</v>
      </c>
      <c r="M182" s="129" t="s">
        <v>496</v>
      </c>
      <c r="N182" s="129">
        <v>67167232</v>
      </c>
    </row>
    <row r="183" spans="1:14" x14ac:dyDescent="0.45">
      <c r="A183" s="129">
        <v>16386</v>
      </c>
      <c r="B183" t="s">
        <v>45</v>
      </c>
      <c r="C183" s="129">
        <v>1024</v>
      </c>
      <c r="D183">
        <v>8</v>
      </c>
      <c r="E183">
        <v>3.269889268586156</v>
      </c>
      <c r="F183">
        <v>8.0171548685743232</v>
      </c>
      <c r="G183">
        <v>52.43225706857487</v>
      </c>
      <c r="H183">
        <v>0.74888535854652671</v>
      </c>
      <c r="I183" s="129">
        <v>2</v>
      </c>
      <c r="J183" s="129">
        <v>1</v>
      </c>
      <c r="K183" s="129">
        <v>1</v>
      </c>
      <c r="L183" s="129">
        <v>9</v>
      </c>
      <c r="M183" s="129" t="s">
        <v>497</v>
      </c>
      <c r="N183" s="129">
        <v>134276096</v>
      </c>
    </row>
    <row r="184" spans="1:14" x14ac:dyDescent="0.45">
      <c r="I184" s="129"/>
      <c r="J184" s="129"/>
      <c r="K184" s="129"/>
      <c r="L184" s="129"/>
    </row>
    <row r="185" spans="1:14" x14ac:dyDescent="0.45">
      <c r="I185" s="129"/>
      <c r="J185" s="129"/>
      <c r="K185" s="129"/>
      <c r="L185" s="129"/>
    </row>
    <row r="186" spans="1:14" x14ac:dyDescent="0.45">
      <c r="I186" s="129"/>
      <c r="J186" s="129"/>
      <c r="K186" s="129"/>
      <c r="L186" s="129"/>
      <c r="N186" s="129"/>
    </row>
    <row r="187" spans="1:14" x14ac:dyDescent="0.45">
      <c r="I187" s="129"/>
      <c r="J187" s="129"/>
      <c r="K187" s="129"/>
      <c r="L187" s="129"/>
    </row>
    <row r="188" spans="1:14" x14ac:dyDescent="0.45">
      <c r="I188" s="129"/>
      <c r="J188" s="129"/>
      <c r="K188" s="129"/>
      <c r="L188" s="129"/>
    </row>
    <row r="189" spans="1:14" x14ac:dyDescent="0.45">
      <c r="I189" s="129"/>
      <c r="J189" s="129"/>
      <c r="K189" s="129"/>
      <c r="L189" s="129"/>
    </row>
    <row r="190" spans="1:14" x14ac:dyDescent="0.45">
      <c r="I190" s="129"/>
      <c r="J190" s="129"/>
      <c r="K190" s="129"/>
      <c r="L190" s="129"/>
    </row>
    <row r="191" spans="1:14" x14ac:dyDescent="0.45">
      <c r="I191" s="129"/>
      <c r="J191" s="129"/>
      <c r="K191" s="129"/>
      <c r="L191" s="129"/>
    </row>
    <row r="192" spans="1:14" x14ac:dyDescent="0.45">
      <c r="I192" s="129"/>
      <c r="J192" s="129"/>
      <c r="K192" s="129"/>
      <c r="L192" s="129"/>
    </row>
    <row r="193" spans="9:12" x14ac:dyDescent="0.45">
      <c r="I193" s="129"/>
      <c r="J193" s="129"/>
      <c r="K193" s="129"/>
      <c r="L193" s="129"/>
    </row>
    <row r="194" spans="9:12" x14ac:dyDescent="0.45">
      <c r="I194" s="129"/>
      <c r="J194" s="129"/>
      <c r="K194" s="129"/>
      <c r="L194" s="129"/>
    </row>
    <row r="195" spans="9:12" x14ac:dyDescent="0.45">
      <c r="I195" s="129"/>
      <c r="J195" s="129"/>
      <c r="K195" s="129"/>
      <c r="L195" s="129"/>
    </row>
    <row r="196" spans="9:12" x14ac:dyDescent="0.45">
      <c r="I196" s="129"/>
      <c r="J196" s="129"/>
      <c r="K196" s="129"/>
      <c r="L196" s="129"/>
    </row>
    <row r="197" spans="9:12" x14ac:dyDescent="0.45">
      <c r="I197" s="129"/>
      <c r="J197" s="129"/>
      <c r="K197" s="129"/>
      <c r="L197" s="129"/>
    </row>
    <row r="198" spans="9:12" x14ac:dyDescent="0.45">
      <c r="I198" s="129"/>
      <c r="J198" s="129"/>
      <c r="K198" s="129"/>
      <c r="L198" s="129"/>
    </row>
    <row r="199" spans="9:12" x14ac:dyDescent="0.45">
      <c r="I199" s="129"/>
      <c r="J199" s="129"/>
      <c r="K199" s="129"/>
      <c r="L199" s="129"/>
    </row>
    <row r="200" spans="9:12" x14ac:dyDescent="0.45">
      <c r="I200" s="129"/>
      <c r="J200" s="129"/>
      <c r="K200" s="129"/>
      <c r="L200" s="129"/>
    </row>
    <row r="201" spans="9:12" x14ac:dyDescent="0.45">
      <c r="I201" s="129"/>
      <c r="J201" s="129"/>
      <c r="K201" s="129"/>
      <c r="L201" s="129"/>
    </row>
    <row r="202" spans="9:12" x14ac:dyDescent="0.45">
      <c r="I202" s="129"/>
      <c r="J202" s="129"/>
      <c r="K202" s="129"/>
      <c r="L202" s="129"/>
    </row>
    <row r="203" spans="9:12" x14ac:dyDescent="0.45">
      <c r="I203" s="129"/>
      <c r="J203" s="129"/>
      <c r="K203" s="129"/>
      <c r="L203" s="129"/>
    </row>
    <row r="204" spans="9:12" x14ac:dyDescent="0.45">
      <c r="I204" s="129"/>
      <c r="J204" s="129"/>
      <c r="K204" s="129"/>
      <c r="L204" s="129"/>
    </row>
    <row r="205" spans="9:12" x14ac:dyDescent="0.45">
      <c r="I205" s="129"/>
      <c r="J205" s="129"/>
      <c r="K205" s="129"/>
      <c r="L205" s="129"/>
    </row>
    <row r="206" spans="9:12" x14ac:dyDescent="0.45">
      <c r="I206" s="129"/>
      <c r="J206" s="129"/>
      <c r="K206" s="129"/>
      <c r="L206" s="129"/>
    </row>
    <row r="207" spans="9:12" x14ac:dyDescent="0.45">
      <c r="I207" s="129"/>
      <c r="J207" s="129"/>
      <c r="K207" s="129"/>
      <c r="L207" s="129"/>
    </row>
    <row r="208" spans="9:12" x14ac:dyDescent="0.45">
      <c r="I208" s="129"/>
      <c r="J208" s="129"/>
      <c r="K208" s="129"/>
      <c r="L208" s="129"/>
    </row>
    <row r="209" spans="9:12" x14ac:dyDescent="0.45">
      <c r="I209" s="129"/>
      <c r="J209" s="129"/>
      <c r="K209" s="129"/>
      <c r="L209" s="129"/>
    </row>
    <row r="210" spans="9:12" x14ac:dyDescent="0.45">
      <c r="I210" s="129"/>
      <c r="J210" s="129"/>
      <c r="K210" s="129"/>
      <c r="L210" s="129"/>
    </row>
    <row r="211" spans="9:12" x14ac:dyDescent="0.45">
      <c r="I211" s="129"/>
      <c r="J211" s="129"/>
      <c r="K211" s="129"/>
      <c r="L211" s="129"/>
    </row>
    <row r="212" spans="9:12" x14ac:dyDescent="0.45">
      <c r="I212" s="129"/>
      <c r="J212" s="129"/>
      <c r="K212" s="129"/>
      <c r="L212" s="129"/>
    </row>
    <row r="213" spans="9:12" x14ac:dyDescent="0.45">
      <c r="I213" s="129"/>
      <c r="J213" s="129"/>
      <c r="K213" s="129"/>
      <c r="L213" s="129"/>
    </row>
    <row r="214" spans="9:12" x14ac:dyDescent="0.45">
      <c r="I214" s="129"/>
      <c r="J214" s="129"/>
      <c r="K214" s="129"/>
      <c r="L214" s="129"/>
    </row>
    <row r="215" spans="9:12" x14ac:dyDescent="0.45">
      <c r="I215" s="129"/>
      <c r="J215" s="129"/>
      <c r="K215" s="129"/>
      <c r="L215" s="129"/>
    </row>
    <row r="216" spans="9:12" x14ac:dyDescent="0.45">
      <c r="I216" s="129"/>
      <c r="J216" s="129"/>
      <c r="K216" s="129"/>
      <c r="L216" s="129"/>
    </row>
    <row r="217" spans="9:12" x14ac:dyDescent="0.45">
      <c r="I217" s="129"/>
      <c r="J217" s="129"/>
      <c r="K217" s="129"/>
      <c r="L217" s="129"/>
    </row>
    <row r="218" spans="9:12" x14ac:dyDescent="0.45">
      <c r="I218" s="129"/>
      <c r="J218" s="129"/>
      <c r="K218" s="129"/>
      <c r="L218" s="12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328125" defaultRowHeight="14.25" x14ac:dyDescent="0.45"/>
  <cols>
    <col min="1" max="1" width="4.53125" customWidth="1"/>
    <col min="2" max="2" width="27.1328125" bestFit="1" customWidth="1"/>
    <col min="3" max="3" width="7" bestFit="1" customWidth="1"/>
    <col min="4" max="5" width="7.1328125" bestFit="1" customWidth="1"/>
    <col min="6" max="6" width="7.86328125" bestFit="1" customWidth="1"/>
    <col min="7" max="7" width="10.53125" customWidth="1"/>
    <col min="8" max="8" width="28" bestFit="1" customWidth="1"/>
    <col min="9" max="11" width="14.1328125" bestFit="1" customWidth="1"/>
    <col min="12" max="13" width="10.53125" customWidth="1"/>
    <col min="14" max="14" width="23.1328125" bestFit="1" customWidth="1"/>
  </cols>
  <sheetData>
    <row r="1" spans="2:13" ht="28.5" x14ac:dyDescent="0.85">
      <c r="B1" s="1" t="s">
        <v>313</v>
      </c>
    </row>
    <row r="2" spans="2:13" x14ac:dyDescent="0.45">
      <c r="K2" s="35" t="s">
        <v>283</v>
      </c>
      <c r="L2" s="14" t="s">
        <v>285</v>
      </c>
    </row>
    <row r="3" spans="2:13" x14ac:dyDescent="0.45">
      <c r="B3" s="14" t="s">
        <v>312</v>
      </c>
      <c r="K3" s="35" t="s">
        <v>286</v>
      </c>
      <c r="L3" s="14" t="s">
        <v>298</v>
      </c>
    </row>
    <row r="4" spans="2:13" x14ac:dyDescent="0.45">
      <c r="B4" s="47" t="s">
        <v>545</v>
      </c>
      <c r="F4" s="14"/>
      <c r="G4" s="14"/>
      <c r="H4" s="14"/>
      <c r="I4" s="14"/>
      <c r="K4" s="49" t="s">
        <v>284</v>
      </c>
      <c r="L4" s="14" t="s">
        <v>299</v>
      </c>
    </row>
    <row r="5" spans="2:13" x14ac:dyDescent="0.45">
      <c r="B5" s="48" t="s">
        <v>311</v>
      </c>
      <c r="F5" s="14"/>
      <c r="G5" s="14"/>
      <c r="H5" s="14"/>
      <c r="I5" s="14"/>
      <c r="K5" s="49" t="s">
        <v>297</v>
      </c>
      <c r="L5" s="14" t="s">
        <v>289</v>
      </c>
    </row>
    <row r="6" spans="2:13" x14ac:dyDescent="0.45">
      <c r="F6" s="14"/>
      <c r="G6" s="14"/>
      <c r="H6" s="14"/>
      <c r="I6" s="14"/>
      <c r="K6" s="49" t="s">
        <v>296</v>
      </c>
      <c r="L6" t="str">
        <f ca="1">L4&amp;"("&amp;L5&amp;")?"</f>
        <v>T[0-2][0-9]:[0-5][0-9]:[0-5][0-9](\.[0-9]+)?</v>
      </c>
    </row>
    <row r="7" spans="2:13" x14ac:dyDescent="0.45">
      <c r="K7" s="35" t="s">
        <v>309</v>
      </c>
      <c r="L7" s="14" t="s">
        <v>306</v>
      </c>
    </row>
    <row r="8" spans="2:13" x14ac:dyDescent="0.45">
      <c r="F8" s="14"/>
      <c r="G8" s="14"/>
      <c r="H8" s="14"/>
      <c r="I8" s="14"/>
      <c r="K8" s="49" t="s">
        <v>314</v>
      </c>
      <c r="L8" t="str">
        <f ca="1">L6&amp;"("&amp;L7&amp;")?"</f>
        <v>T[0-2][0-9]:[0-5][0-9]:[0-5][0-9](\.[0-9]+)?((Z|((\+|\-)[0-2][0-9]:[0-5][0-9])))?</v>
      </c>
    </row>
    <row r="9" spans="2:13" x14ac:dyDescent="0.45">
      <c r="B9" s="40"/>
      <c r="F9" s="46"/>
      <c r="G9" s="46"/>
      <c r="H9" s="46"/>
      <c r="I9" s="46"/>
      <c r="K9" s="49" t="s">
        <v>310</v>
      </c>
      <c r="L9" t="str">
        <f ca="1">L6&amp;L7</f>
        <v>T[0-2][0-9]:[0-5][0-9]:[0-5][0-9](\.[0-9]+)?(Z|((\+|\-)[0-2][0-9]:[0-5][0-9]))</v>
      </c>
    </row>
    <row r="10" spans="2:13" x14ac:dyDescent="0.45">
      <c r="F10" s="14"/>
      <c r="G10" s="14"/>
      <c r="H10" s="14"/>
      <c r="I10" s="14"/>
      <c r="K10" s="35" t="s">
        <v>287</v>
      </c>
      <c r="L10" t="s">
        <v>288</v>
      </c>
    </row>
    <row r="11" spans="2:13" x14ac:dyDescent="0.45">
      <c r="B11" t="s">
        <v>291</v>
      </c>
      <c r="F11" s="14"/>
      <c r="G11" s="14"/>
      <c r="H11" s="14"/>
      <c r="I11" s="14"/>
      <c r="K11" s="49" t="s">
        <v>315</v>
      </c>
      <c r="L11" s="52" t="str">
        <f ca="1">L2&amp;L3&amp;L10</f>
        <v>^[0-9][0-9][0-9][0-9]\-[[0-1][0-9]\-[0-3][0-9]$</v>
      </c>
    </row>
    <row r="12" spans="2:13" x14ac:dyDescent="0.45">
      <c r="B12" s="68" t="str" cm="1">
        <f t="array" aca="1" ref="B12" ca="1">TestFolder()&amp;"\test_good_ISO8601.csv"</f>
        <v>C:\Projects\VBA-CSV\testfiles\\test_good_ISO8601.csv</v>
      </c>
      <c r="K12" s="49" t="s">
        <v>316</v>
      </c>
      <c r="L12" s="52" t="str">
        <f ca="1">L2&amp;L3&amp;"("&amp;L6&amp;")?"&amp;L10</f>
        <v>^[0-9][0-9][0-9][0-9]\-[[0-1][0-9]\-[0-3][0-9](T[0-2][0-9]:[0-5][0-9]:[0-5][0-9](\.[0-9]+)?)?$</v>
      </c>
    </row>
    <row r="13" spans="2:13" x14ac:dyDescent="0.45">
      <c r="B13" t="s">
        <v>292</v>
      </c>
      <c r="K13" s="49" t="s">
        <v>317</v>
      </c>
      <c r="L13" s="52" t="str">
        <f ca="1">L2&amp;L3&amp;"("&amp;L9&amp;")?"&amp;L10</f>
        <v>^[0-9][0-9][0-9][0-9]\-[[0-1][0-9]\-[0-3][0-9](T[0-2][0-9]:[0-5][0-9]:[0-5][0-9](\.[0-9]+)?(Z|((\+|\-)[0-2][0-9]:[0-5][0-9])))?$</v>
      </c>
    </row>
    <row r="14" spans="2:13" x14ac:dyDescent="0.45">
      <c r="B14" s="68" t="str" cm="1">
        <f t="array" aca="1" ref="B14" ca="1">TestFolder()&amp;"\test_bad_ISO8601.csv"</f>
        <v>C:\Projects\VBA-CSV\testfiles\\test_bad_ISO8601.csv</v>
      </c>
      <c r="K14" s="49" t="s">
        <v>318</v>
      </c>
      <c r="L14" s="52" t="str">
        <f ca="1">L2&amp;L3&amp;"("&amp;L8&amp;")?"&amp;L10</f>
        <v>^[0-9][0-9][0-9][0-9]\-[[0-1][0-9]\-[0-3][0-9](T[0-2][0-9]:[0-5][0-9]:[0-5][0-9](\.[0-9]+)?((Z|((\+|\-)[0-2][0-9]:[0-5][0-9])))?)?$</v>
      </c>
    </row>
    <row r="15" spans="2:13" x14ac:dyDescent="0.45">
      <c r="E15" s="46"/>
    </row>
    <row r="16" spans="2:13" x14ac:dyDescent="0.45">
      <c r="B16" t="s">
        <v>293</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294</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328125" defaultRowHeight="14.25" x14ac:dyDescent="0.45"/>
  <cols>
    <col min="2" max="2" width="27.1328125" bestFit="1" customWidth="1"/>
    <col min="3" max="3" width="7.1328125" bestFit="1" customWidth="1"/>
    <col min="4" max="4" width="6.1328125" bestFit="1" customWidth="1"/>
    <col min="5" max="5" width="11.86328125" bestFit="1" customWidth="1"/>
    <col min="6" max="6" width="12.46484375" bestFit="1" customWidth="1"/>
  </cols>
  <sheetData>
    <row r="1" spans="1:6" x14ac:dyDescent="0.45">
      <c r="A1" s="3" t="s">
        <v>1</v>
      </c>
      <c r="B1" s="14" t="s">
        <v>548</v>
      </c>
    </row>
    <row r="2" spans="1:6" x14ac:dyDescent="0.45">
      <c r="B2" s="14"/>
    </row>
    <row r="3" spans="1:6" x14ac:dyDescent="0.45">
      <c r="A3" s="3" t="s">
        <v>628</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328125" defaultRowHeight="14.25" x14ac:dyDescent="0.45"/>
  <cols>
    <col min="1" max="1" width="5.19921875" bestFit="1" customWidth="1"/>
    <col min="2" max="2" width="5.33203125" bestFit="1" customWidth="1"/>
    <col min="3" max="3" width="11.1328125" bestFit="1" customWidth="1"/>
    <col min="4" max="4" width="8.53125" bestFit="1" customWidth="1"/>
    <col min="5" max="5" width="2.53125" customWidth="1"/>
    <col min="6" max="6" width="13.46484375" bestFit="1" customWidth="1"/>
    <col min="7" max="7" width="2.53125" customWidth="1"/>
    <col min="8" max="8" width="27.46484375" bestFit="1" customWidth="1"/>
    <col min="9" max="9" width="2.53125" customWidth="1"/>
    <col min="10" max="10" width="8.33203125" bestFit="1" customWidth="1"/>
    <col min="11" max="11" width="5.33203125" bestFit="1" customWidth="1"/>
    <col min="12" max="12" width="11.1328125" bestFit="1" customWidth="1"/>
    <col min="13" max="13" width="8.53125" bestFit="1" customWidth="1"/>
  </cols>
  <sheetData>
    <row r="1" spans="1:16" x14ac:dyDescent="0.45">
      <c r="A1" s="82" t="s">
        <v>626</v>
      </c>
      <c r="B1" s="83"/>
      <c r="C1" s="83"/>
      <c r="D1" s="83"/>
      <c r="E1" s="83"/>
      <c r="F1" s="82" t="s">
        <v>627</v>
      </c>
      <c r="G1" s="83"/>
      <c r="H1" s="84" t="s">
        <v>630</v>
      </c>
      <c r="I1" s="83"/>
      <c r="J1" s="82" t="s">
        <v>628</v>
      </c>
      <c r="K1" s="83"/>
      <c r="L1" s="83"/>
      <c r="M1" s="77"/>
      <c r="N1" s="75"/>
      <c r="O1" s="75"/>
      <c r="P1" s="12"/>
    </row>
    <row r="2" spans="1:16" ht="28.5" x14ac:dyDescent="0.45">
      <c r="A2" s="77" t="s">
        <v>631</v>
      </c>
      <c r="B2" s="77" t="s">
        <v>635</v>
      </c>
      <c r="C2" s="81" t="s">
        <v>622</v>
      </c>
      <c r="D2" s="81" t="s">
        <v>624</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45">
      <c r="A3" s="77" cm="1">
        <f t="array" aca="1" ref="A3:A8" ca="1">_xlfn.SEQUENCE(6)</f>
        <v>1</v>
      </c>
      <c r="B3" s="77" t="b" cm="1">
        <f t="array" aca="1" ref="B3:B8" ca="1">MOD(_xlfn.ANCHORARRAY(A3),2)=0</f>
        <v>0</v>
      </c>
      <c r="C3" s="81" cm="1">
        <f t="array" aca="1" ref="C3:C8" ca="1">TODAY()+_xlfn.ANCHORARRAY(A3)</f>
        <v>44502</v>
      </c>
      <c r="D3" s="80" t="s">
        <v>625</v>
      </c>
      <c r="E3" s="81"/>
      <c r="F3" s="77"/>
      <c r="G3" s="77"/>
      <c r="H3" s="77" t="str">
        <f ca="1"/>
        <v>1,False,2021-11-02,"Text"</v>
      </c>
      <c r="I3" s="77"/>
      <c r="J3" s="77">
        <f ca="1"/>
        <v>1</v>
      </c>
      <c r="K3" s="77" t="b">
        <f ca="1"/>
        <v>0</v>
      </c>
      <c r="L3" s="81">
        <f ca="1"/>
        <v>44502</v>
      </c>
      <c r="M3" s="77" t="str">
        <f ca="1"/>
        <v>Text</v>
      </c>
      <c r="N3" s="75"/>
      <c r="O3" s="75"/>
      <c r="P3" s="12"/>
    </row>
    <row r="4" spans="1:16" ht="28.5" x14ac:dyDescent="0.45">
      <c r="A4" s="77">
        <f ca="1"/>
        <v>2</v>
      </c>
      <c r="B4" s="77" t="b">
        <f ca="1"/>
        <v>1</v>
      </c>
      <c r="C4" s="81">
        <f ca="1"/>
        <v>44503</v>
      </c>
      <c r="D4" s="13" t="s">
        <v>637</v>
      </c>
      <c r="E4" s="81"/>
      <c r="F4" s="77"/>
      <c r="G4" s="77"/>
      <c r="H4" s="77" t="str">
        <f ca="1"/>
        <v>2,True,2021-11-03,"A, comma"</v>
      </c>
      <c r="I4" s="77"/>
      <c r="J4" s="77">
        <f ca="1"/>
        <v>2</v>
      </c>
      <c r="K4" s="77" t="b">
        <f ca="1"/>
        <v>1</v>
      </c>
      <c r="L4" s="81">
        <f ca="1"/>
        <v>44503</v>
      </c>
      <c r="M4" s="77" t="str">
        <f ca="1"/>
        <v>A, comma</v>
      </c>
      <c r="N4" s="75"/>
      <c r="O4" s="75"/>
      <c r="P4" s="12"/>
    </row>
    <row r="5" spans="1:16" ht="28.5" x14ac:dyDescent="0.45">
      <c r="A5" s="77">
        <f ca="1"/>
        <v>3</v>
      </c>
      <c r="B5" s="77" t="b">
        <f ca="1"/>
        <v>0</v>
      </c>
      <c r="C5" s="81">
        <f ca="1"/>
        <v>44504</v>
      </c>
      <c r="D5" s="80" t="s">
        <v>639</v>
      </c>
      <c r="E5" s="81"/>
      <c r="F5" s="77"/>
      <c r="G5" s="77"/>
      <c r="H5" s="77" t="str">
        <f ca="1"/>
        <v>3,False,2021-11-04,"A</v>
      </c>
      <c r="I5" s="77"/>
      <c r="J5" s="77">
        <f ca="1"/>
        <v>3</v>
      </c>
      <c r="K5" s="77" t="b">
        <f ca="1"/>
        <v>0</v>
      </c>
      <c r="L5" s="81">
        <f ca="1"/>
        <v>44504</v>
      </c>
      <c r="M5" s="77" t="str">
        <f ca="1"/>
        <v>A
LF</v>
      </c>
      <c r="N5" s="75"/>
      <c r="O5" s="75"/>
      <c r="P5" s="12"/>
    </row>
    <row r="6" spans="1:16" x14ac:dyDescent="0.45">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45">
      <c r="A7" s="77">
        <f ca="1"/>
        <v>5</v>
      </c>
      <c r="B7" s="77" t="b">
        <f ca="1"/>
        <v>0</v>
      </c>
      <c r="C7" s="81">
        <f ca="1"/>
        <v>44506</v>
      </c>
      <c r="D7" s="13" t="s">
        <v>638</v>
      </c>
      <c r="E7" s="81"/>
      <c r="F7" s="77"/>
      <c r="G7" s="77"/>
      <c r="H7" s="77" t="str">
        <f ca="1"/>
        <v>4,True,2021-11-05,"A</v>
      </c>
      <c r="I7" s="77"/>
      <c r="J7" s="77">
        <f ca="1"/>
        <v>5</v>
      </c>
      <c r="K7" s="77" t="b">
        <f ca="1"/>
        <v>0</v>
      </c>
      <c r="L7" s="81">
        <f ca="1"/>
        <v>44506</v>
      </c>
      <c r="M7" s="77" t="str">
        <f ca="1"/>
        <v>"Quotes"</v>
      </c>
      <c r="N7" s="75"/>
      <c r="O7" s="75"/>
      <c r="P7" s="12"/>
    </row>
    <row r="8" spans="1:16" x14ac:dyDescent="0.45">
      <c r="A8" s="77">
        <f ca="1"/>
        <v>6</v>
      </c>
      <c r="B8" s="77" t="b">
        <f ca="1"/>
        <v>1</v>
      </c>
      <c r="C8" s="81">
        <f ca="1"/>
        <v>44507</v>
      </c>
      <c r="D8" s="80" t="s">
        <v>625</v>
      </c>
      <c r="E8" s="81"/>
      <c r="F8" s="77"/>
      <c r="G8" s="77"/>
      <c r="H8" s="77" t="str">
        <f ca="1"/>
        <v xml:space="preserve"> CR"</v>
      </c>
      <c r="I8" s="77"/>
      <c r="J8" s="77">
        <f ca="1"/>
        <v>6</v>
      </c>
      <c r="K8" s="77" t="b">
        <f ca="1"/>
        <v>1</v>
      </c>
      <c r="L8" s="81">
        <f ca="1"/>
        <v>44507</v>
      </c>
      <c r="M8" s="77" t="str">
        <f ca="1"/>
        <v>Text</v>
      </c>
      <c r="N8" s="75"/>
      <c r="O8" s="75"/>
      <c r="P8" s="12"/>
    </row>
    <row r="9" spans="1:16" x14ac:dyDescent="0.45">
      <c r="A9" s="77"/>
      <c r="B9" s="77"/>
      <c r="C9" s="81"/>
      <c r="D9" s="85"/>
      <c r="E9" s="81"/>
      <c r="F9" s="77"/>
      <c r="G9" s="77"/>
      <c r="H9" s="77" t="str">
        <f ca="1"/>
        <v>5,False,2021-11-06,"""Quotes"""</v>
      </c>
      <c r="I9" s="77"/>
      <c r="J9" s="77"/>
      <c r="K9" s="77"/>
      <c r="L9" s="81"/>
      <c r="M9" s="77"/>
      <c r="N9" s="75"/>
      <c r="O9" s="75"/>
      <c r="P9" s="12"/>
    </row>
    <row r="10" spans="1:16" x14ac:dyDescent="0.45">
      <c r="A10" s="77"/>
      <c r="B10" s="77"/>
      <c r="C10" s="81"/>
      <c r="D10" s="85"/>
      <c r="E10" s="81"/>
      <c r="F10" s="77"/>
      <c r="G10" s="77"/>
      <c r="H10" s="77" t="str">
        <f ca="1"/>
        <v>6,True,2021-11-07,"Text"</v>
      </c>
      <c r="I10" s="77"/>
      <c r="J10" s="77"/>
      <c r="K10" s="77"/>
      <c r="L10" s="81"/>
      <c r="M10" s="77"/>
      <c r="N10" s="75"/>
      <c r="O10" s="75"/>
      <c r="P10" s="12"/>
    </row>
    <row r="11" spans="1:16" x14ac:dyDescent="0.45">
      <c r="A11" s="75"/>
      <c r="B11" s="75"/>
      <c r="C11" s="76"/>
      <c r="D11" s="78"/>
      <c r="E11" s="76"/>
      <c r="F11" s="75"/>
      <c r="G11" s="75"/>
      <c r="H11" s="75"/>
      <c r="I11" s="75"/>
      <c r="J11" s="75"/>
      <c r="K11" s="75"/>
      <c r="L11" s="76"/>
      <c r="M11" s="77"/>
      <c r="N11" s="75"/>
      <c r="O11" s="75"/>
      <c r="P11" s="12"/>
    </row>
    <row r="12" spans="1:16" x14ac:dyDescent="0.45">
      <c r="A12" s="75"/>
      <c r="B12" s="75"/>
      <c r="C12" s="76"/>
      <c r="D12" s="79"/>
      <c r="E12" s="75"/>
      <c r="F12" s="75"/>
      <c r="G12" s="75"/>
      <c r="H12" s="75"/>
      <c r="I12" s="75"/>
      <c r="J12" s="75"/>
      <c r="K12" s="75"/>
      <c r="L12" s="76"/>
      <c r="M12" s="77"/>
      <c r="N12" s="75"/>
      <c r="O12" s="75"/>
      <c r="P12" s="12"/>
    </row>
    <row r="13" spans="1:16" x14ac:dyDescent="0.45">
      <c r="A13" s="75"/>
      <c r="B13" s="75"/>
      <c r="C13" s="75"/>
      <c r="D13" s="79"/>
      <c r="E13" s="75"/>
      <c r="F13" s="75"/>
      <c r="G13" s="75"/>
      <c r="H13" s="75"/>
      <c r="I13" s="75"/>
      <c r="J13" s="75"/>
      <c r="K13" s="75"/>
      <c r="L13" s="75"/>
      <c r="M13" s="75"/>
      <c r="N13" s="75"/>
      <c r="O13" s="75"/>
      <c r="P13" s="12"/>
    </row>
    <row r="17" spans="8:8" x14ac:dyDescent="0.45">
      <c r="H17" s="6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328125" defaultRowHeight="14.25" x14ac:dyDescent="0.45"/>
  <cols>
    <col min="1" max="1" width="6.1328125" bestFit="1" customWidth="1"/>
    <col min="2" max="2" width="10.86328125" bestFit="1" customWidth="1"/>
    <col min="3" max="3" width="11.1328125" bestFit="1" customWidth="1"/>
    <col min="4" max="4" width="10.86328125" bestFit="1" customWidth="1"/>
  </cols>
  <sheetData>
    <row r="1" spans="1:4" x14ac:dyDescent="0.45">
      <c r="A1" s="82" t="s">
        <v>626</v>
      </c>
      <c r="B1" s="83"/>
      <c r="C1" s="83"/>
      <c r="D1" s="83"/>
    </row>
    <row r="2" spans="1:4" x14ac:dyDescent="0.45">
      <c r="A2" s="77" t="s">
        <v>631</v>
      </c>
      <c r="B2" s="77" t="s">
        <v>635</v>
      </c>
      <c r="C2" s="81" t="s">
        <v>622</v>
      </c>
      <c r="D2" s="81" t="s">
        <v>624</v>
      </c>
    </row>
    <row r="3" spans="1:4" x14ac:dyDescent="0.45">
      <c r="A3" s="77" cm="1">
        <f t="array" aca="1" ref="A3:A7" ca="1">_xlfn.SEQUENCE(5)</f>
        <v>1</v>
      </c>
      <c r="B3" s="77" t="b" cm="1">
        <f t="array" aca="1" ref="B3:B7" ca="1">MOD(_xlfn.ANCHORARRAY(A3),2)=0</f>
        <v>0</v>
      </c>
      <c r="C3" s="81" cm="1">
        <f t="array" aca="1" ref="C3:C7" ca="1">TODAY()+_xlfn.ANCHORARRAY(A3)</f>
        <v>44502</v>
      </c>
      <c r="D3" s="80" t="s">
        <v>625</v>
      </c>
    </row>
    <row r="4" spans="1:4" x14ac:dyDescent="0.45">
      <c r="A4" s="77">
        <f ca="1"/>
        <v>2</v>
      </c>
      <c r="B4" s="77" t="b">
        <f ca="1"/>
        <v>1</v>
      </c>
      <c r="C4" s="81">
        <f ca="1"/>
        <v>44503</v>
      </c>
      <c r="D4" s="13" t="s">
        <v>637</v>
      </c>
    </row>
    <row r="5" spans="1:4" ht="28.5" x14ac:dyDescent="0.45">
      <c r="A5" s="77">
        <f ca="1"/>
        <v>3</v>
      </c>
      <c r="B5" s="77" t="b">
        <f ca="1"/>
        <v>0</v>
      </c>
      <c r="C5" s="81">
        <f ca="1"/>
        <v>44504</v>
      </c>
      <c r="D5" s="80" t="s">
        <v>639</v>
      </c>
    </row>
    <row r="6" spans="1:4" x14ac:dyDescent="0.45">
      <c r="A6" s="77">
        <f ca="1"/>
        <v>4</v>
      </c>
      <c r="B6" s="77" t="b">
        <f ca="1"/>
        <v>1</v>
      </c>
      <c r="C6" s="81">
        <f ca="1"/>
        <v>44505</v>
      </c>
      <c r="D6" s="80" t="str">
        <f ca="1">"A"&amp;CHAR(13)&amp;" CR"</f>
        <v>A_x000D_ CR</v>
      </c>
    </row>
    <row r="7" spans="1:4" x14ac:dyDescent="0.45">
      <c r="A7" s="77">
        <f ca="1"/>
        <v>5</v>
      </c>
      <c r="B7" s="77" t="b">
        <f ca="1"/>
        <v>0</v>
      </c>
      <c r="C7" s="81">
        <f ca="1"/>
        <v>44506</v>
      </c>
      <c r="D7" s="13" t="s">
        <v>638</v>
      </c>
    </row>
    <row r="9" spans="1:4" x14ac:dyDescent="0.45">
      <c r="A9" s="86" t="s">
        <v>627</v>
      </c>
    </row>
    <row r="10" spans="1:4" x14ac:dyDescent="0.45">
      <c r="A10" t="str" cm="1">
        <f t="array" aca="1" ref="A10" ca="1">CSVWrite(A2:D7,"C:\Temp\Test.csv")</f>
        <v>C:\Temp\Test.csv</v>
      </c>
    </row>
    <row r="12" spans="1:4" x14ac:dyDescent="0.45">
      <c r="A12" s="87" t="s">
        <v>630</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6" t="s">
        <v>628</v>
      </c>
    </row>
    <row r="23" spans="1:7" x14ac:dyDescent="0.45">
      <c r="A23" s="80" t="str" cm="1">
        <f t="array" aca="1" ref="A23:D28" ca="1">CSVRead(A10,TRUE)</f>
        <v>Nums</v>
      </c>
      <c r="B23" s="80" t="str">
        <f ca="1"/>
        <v>Bools</v>
      </c>
      <c r="C23" s="80" t="str">
        <f ca="1"/>
        <v>Dates</v>
      </c>
      <c r="D23" s="80" t="str">
        <f ca="1"/>
        <v>Strings</v>
      </c>
    </row>
    <row r="24" spans="1:7" x14ac:dyDescent="0.45">
      <c r="A24" s="80">
        <f ca="1"/>
        <v>1</v>
      </c>
      <c r="B24" s="80" t="b">
        <f ca="1"/>
        <v>0</v>
      </c>
      <c r="C24" s="88">
        <f ca="1"/>
        <v>44502</v>
      </c>
      <c r="D24" s="80" t="str">
        <f ca="1"/>
        <v>Text</v>
      </c>
      <c r="G24" s="14"/>
    </row>
    <row r="25" spans="1:7" x14ac:dyDescent="0.45">
      <c r="A25" s="80">
        <f ca="1"/>
        <v>2</v>
      </c>
      <c r="B25" s="80" t="b">
        <f ca="1"/>
        <v>1</v>
      </c>
      <c r="C25" s="88">
        <f ca="1"/>
        <v>44503</v>
      </c>
      <c r="D25" s="80" t="str">
        <f ca="1"/>
        <v>A, comma</v>
      </c>
      <c r="F25" s="14"/>
    </row>
    <row r="26" spans="1:7" ht="28.5" customHeight="1" x14ac:dyDescent="0.45">
      <c r="A26" s="80">
        <f ca="1"/>
        <v>3</v>
      </c>
      <c r="B26" s="80" t="b">
        <f ca="1"/>
        <v>0</v>
      </c>
      <c r="C26" s="88">
        <f ca="1"/>
        <v>44504</v>
      </c>
      <c r="D26" s="80" t="str">
        <f ca="1"/>
        <v>A
LF</v>
      </c>
    </row>
    <row r="27" spans="1:7" x14ac:dyDescent="0.45">
      <c r="A27" s="80">
        <f ca="1"/>
        <v>4</v>
      </c>
      <c r="B27" s="80" t="b">
        <f ca="1"/>
        <v>1</v>
      </c>
      <c r="C27" s="88">
        <f ca="1"/>
        <v>44505</v>
      </c>
      <c r="D27" s="80" t="str">
        <f ca="1"/>
        <v>A_x000D_ CR</v>
      </c>
    </row>
    <row r="28" spans="1:7" x14ac:dyDescent="0.45">
      <c r="A28" s="80">
        <f ca="1"/>
        <v>5</v>
      </c>
      <c r="B28" s="80" t="b">
        <f ca="1"/>
        <v>0</v>
      </c>
      <c r="C28" s="88">
        <f ca="1"/>
        <v>44506</v>
      </c>
      <c r="D28" s="80" t="str">
        <f ca="1"/>
        <v>"Quotes"</v>
      </c>
    </row>
    <row r="30" spans="1:7" x14ac:dyDescent="0.45">
      <c r="A30" s="87" t="s">
        <v>640</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1328125" defaultRowHeight="14.25" x14ac:dyDescent="0.45"/>
  <cols>
    <col min="1" max="1" width="4.53125" customWidth="1"/>
    <col min="3" max="3" width="18.46484375" bestFit="1" customWidth="1"/>
    <col min="4" max="4" width="10.796875" bestFit="1" customWidth="1"/>
    <col min="5" max="5" width="13.46484375" bestFit="1" customWidth="1"/>
    <col min="6" max="6" width="7.53125" bestFit="1" customWidth="1"/>
    <col min="7" max="7" width="10.53125" bestFit="1" customWidth="1"/>
    <col min="8" max="8" width="7.86328125" bestFit="1" customWidth="1"/>
    <col min="9" max="9" width="8" bestFit="1" customWidth="1"/>
    <col min="10" max="10" width="14.46484375" bestFit="1" customWidth="1"/>
    <col min="11" max="11" width="15.86328125" bestFit="1" customWidth="1"/>
    <col min="12" max="12" width="9" bestFit="1" customWidth="1"/>
    <col min="13" max="13" width="8.53125" bestFit="1" customWidth="1"/>
    <col min="15" max="17" width="18.19921875" bestFit="1" customWidth="1"/>
    <col min="19" max="19" width="44.796875" bestFit="1" customWidth="1"/>
    <col min="21" max="21" width="51.796875" bestFit="1" customWidth="1"/>
  </cols>
  <sheetData>
    <row r="1" spans="1:23" ht="28.5" x14ac:dyDescent="0.85">
      <c r="A1" s="11" t="s">
        <v>772</v>
      </c>
    </row>
    <row r="3" spans="1:23" x14ac:dyDescent="0.45">
      <c r="B3" t="s">
        <v>756</v>
      </c>
    </row>
    <row r="4" spans="1:23" x14ac:dyDescent="0.45">
      <c r="B4" s="18" t="s">
        <v>755</v>
      </c>
    </row>
    <row r="6" spans="1:23" ht="16.5" x14ac:dyDescent="0.6">
      <c r="B6" s="94" t="s">
        <v>762</v>
      </c>
      <c r="C6" s="94" t="s">
        <v>763</v>
      </c>
      <c r="D6" s="96" t="s">
        <v>770</v>
      </c>
    </row>
    <row r="7" spans="1:23" ht="16.5" x14ac:dyDescent="0.6">
      <c r="B7" s="94" t="s">
        <v>738</v>
      </c>
      <c r="C7" s="94" t="s">
        <v>764</v>
      </c>
      <c r="D7" s="96">
        <f ca="1">_xlfn.UNICODE(B7)</f>
        <v>9251</v>
      </c>
    </row>
    <row r="8" spans="1:23" ht="16.5" x14ac:dyDescent="0.6">
      <c r="B8" s="94" t="s">
        <v>758</v>
      </c>
      <c r="C8" s="94" t="s">
        <v>765</v>
      </c>
      <c r="D8" s="96">
        <f t="shared" ref="D8:D14" ca="1" si="0">_xlfn.UNICODE(B8)</f>
        <v>9229</v>
      </c>
    </row>
    <row r="9" spans="1:23" ht="16.5" x14ac:dyDescent="0.6">
      <c r="B9" s="94" t="s">
        <v>757</v>
      </c>
      <c r="C9" s="94" t="s">
        <v>766</v>
      </c>
      <c r="D9" s="96">
        <f t="shared" ca="1" si="0"/>
        <v>9226</v>
      </c>
    </row>
    <row r="10" spans="1:23" ht="16.5" x14ac:dyDescent="0.6">
      <c r="B10" s="94" t="s">
        <v>714</v>
      </c>
      <c r="C10" s="95" t="s">
        <v>771</v>
      </c>
      <c r="D10" s="96"/>
    </row>
    <row r="11" spans="1:23" ht="16.5" x14ac:dyDescent="0.6">
      <c r="B11" s="94" t="s">
        <v>759</v>
      </c>
      <c r="C11" s="94" t="s">
        <v>767</v>
      </c>
      <c r="D11" s="96">
        <f t="shared" ca="1" si="0"/>
        <v>9166</v>
      </c>
    </row>
    <row r="12" spans="1:23" ht="16.5" x14ac:dyDescent="0.6">
      <c r="B12" s="94" t="s">
        <v>760</v>
      </c>
      <c r="C12" s="94" t="s">
        <v>768</v>
      </c>
      <c r="D12" s="96">
        <f t="shared" ca="1" si="0"/>
        <v>8631</v>
      </c>
    </row>
    <row r="13" spans="1:23" ht="16.5" x14ac:dyDescent="0.6">
      <c r="B13" s="101" t="s">
        <v>761</v>
      </c>
      <c r="C13" s="101" t="s">
        <v>769</v>
      </c>
      <c r="D13" s="102">
        <f t="shared" ca="1" si="0"/>
        <v>9711</v>
      </c>
    </row>
    <row r="14" spans="1:23" ht="16.5" x14ac:dyDescent="0.6">
      <c r="B14" s="94" t="s">
        <v>713</v>
      </c>
      <c r="C14" s="94" t="s">
        <v>779</v>
      </c>
      <c r="D14" s="96">
        <f t="shared" ca="1" si="0"/>
        <v>10134</v>
      </c>
    </row>
    <row r="15" spans="1:23" ht="16.5" x14ac:dyDescent="0.6">
      <c r="B15" s="94" t="s">
        <v>666</v>
      </c>
      <c r="C15" s="99" t="s">
        <v>780</v>
      </c>
      <c r="D15" s="96">
        <f ca="1">_xlfn.UNICODE(B15)</f>
        <v>9989</v>
      </c>
    </row>
    <row r="16" spans="1:23" ht="16.5" x14ac:dyDescent="0.6">
      <c r="B16" s="103" t="s">
        <v>672</v>
      </c>
      <c r="C16" s="94" t="s">
        <v>781</v>
      </c>
      <c r="D16" s="100">
        <f ca="1">_xlfn.UNICODE(B16)</f>
        <v>128165</v>
      </c>
      <c r="U16" t="s">
        <v>831</v>
      </c>
      <c r="W16" s="14"/>
    </row>
    <row r="17" spans="1:25" x14ac:dyDescent="0.45">
      <c r="E17" s="142" t="s">
        <v>847</v>
      </c>
      <c r="F17" s="142"/>
      <c r="G17" s="142"/>
      <c r="H17" s="142"/>
      <c r="I17" s="142"/>
      <c r="J17" s="142"/>
      <c r="K17" s="142"/>
      <c r="L17" s="142"/>
      <c r="M17" s="142"/>
      <c r="O17" s="141" t="s">
        <v>846</v>
      </c>
      <c r="P17" s="141"/>
      <c r="Q17" s="141"/>
    </row>
    <row r="18" spans="1:25" ht="16.5" x14ac:dyDescent="0.6">
      <c r="A18" s="96"/>
      <c r="B18" s="94" t="s">
        <v>754</v>
      </c>
      <c r="C18" s="94" t="s">
        <v>753</v>
      </c>
      <c r="D18" s="94" t="s">
        <v>752</v>
      </c>
      <c r="E18" s="94" t="s">
        <v>751</v>
      </c>
      <c r="F18" s="94" t="s">
        <v>750</v>
      </c>
      <c r="G18" s="94" t="s">
        <v>749</v>
      </c>
      <c r="H18" s="94" t="s">
        <v>748</v>
      </c>
      <c r="I18" s="94" t="s">
        <v>747</v>
      </c>
      <c r="J18" s="94" t="s">
        <v>746</v>
      </c>
      <c r="K18" s="94" t="s">
        <v>745</v>
      </c>
      <c r="L18" s="94" t="s">
        <v>744</v>
      </c>
      <c r="M18" s="94" t="s">
        <v>743</v>
      </c>
      <c r="N18" s="94"/>
      <c r="O18" s="94" t="s">
        <v>628</v>
      </c>
      <c r="P18" s="97" t="s">
        <v>775</v>
      </c>
      <c r="Q18" s="98" t="s">
        <v>776</v>
      </c>
      <c r="R18" s="95" t="s">
        <v>742</v>
      </c>
      <c r="S18" s="94" t="s">
        <v>51</v>
      </c>
    </row>
    <row r="19" spans="1:25" ht="16.5" x14ac:dyDescent="0.6">
      <c r="A19" s="96" cm="1">
        <f t="array" aca="1" ref="A19:A67" ca="1">_xlfn.SEQUENCE(49)</f>
        <v>1</v>
      </c>
      <c r="B19" s="94" t="s">
        <v>210</v>
      </c>
      <c r="C19" s="94" t="s">
        <v>668</v>
      </c>
      <c r="D19" s="94" t="s">
        <v>210</v>
      </c>
      <c r="E19" s="94" t="s">
        <v>666</v>
      </c>
      <c r="F19" s="94" t="s">
        <v>666</v>
      </c>
      <c r="G19" s="94" t="s">
        <v>666</v>
      </c>
      <c r="H19" s="94" t="s">
        <v>666</v>
      </c>
      <c r="I19" s="94" t="s">
        <v>666</v>
      </c>
      <c r="J19" s="94" t="s">
        <v>666</v>
      </c>
      <c r="K19" s="94" t="s">
        <v>666</v>
      </c>
      <c r="L19" s="94" t="s">
        <v>666</v>
      </c>
      <c r="M19" s="94" t="s">
        <v>666</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782</v>
      </c>
      <c r="Y19" s="93"/>
    </row>
    <row r="20" spans="1:25" ht="16.5" x14ac:dyDescent="0.6">
      <c r="A20" s="96">
        <f ca="1"/>
        <v>2</v>
      </c>
      <c r="B20" s="94" t="s">
        <v>741</v>
      </c>
      <c r="C20" s="94" t="s">
        <v>668</v>
      </c>
      <c r="D20" s="94" t="s">
        <v>707</v>
      </c>
      <c r="E20" s="94" t="s">
        <v>666</v>
      </c>
      <c r="F20" s="94" t="s">
        <v>666</v>
      </c>
      <c r="G20" s="94" t="s">
        <v>666</v>
      </c>
      <c r="H20" s="94" t="s">
        <v>666</v>
      </c>
      <c r="I20" s="94" t="s">
        <v>666</v>
      </c>
      <c r="J20" s="94" t="s">
        <v>666</v>
      </c>
      <c r="K20" s="94" t="s">
        <v>666</v>
      </c>
      <c r="L20" s="94" t="s">
        <v>666</v>
      </c>
      <c r="M20" s="94" t="s">
        <v>666</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783</v>
      </c>
      <c r="Y20" s="93"/>
    </row>
    <row r="21" spans="1:25" ht="16.5" x14ac:dyDescent="0.6">
      <c r="A21" s="96">
        <f ca="1"/>
        <v>3</v>
      </c>
      <c r="B21" s="94" t="s">
        <v>740</v>
      </c>
      <c r="C21" s="94" t="s">
        <v>668</v>
      </c>
      <c r="D21" s="94" t="s">
        <v>739</v>
      </c>
      <c r="E21" s="94" t="s">
        <v>666</v>
      </c>
      <c r="F21" s="94" t="s">
        <v>666</v>
      </c>
      <c r="G21" s="94" t="s">
        <v>666</v>
      </c>
      <c r="H21" s="94" t="s">
        <v>666</v>
      </c>
      <c r="I21" s="94" t="s">
        <v>666</v>
      </c>
      <c r="J21" s="94" t="s">
        <v>666</v>
      </c>
      <c r="K21" s="94" t="s">
        <v>666</v>
      </c>
      <c r="L21" s="94" t="s">
        <v>666</v>
      </c>
      <c r="M21" s="94" t="s">
        <v>666</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784</v>
      </c>
      <c r="Y21" s="93"/>
    </row>
    <row r="22" spans="1:25" ht="16.5" x14ac:dyDescent="0.6">
      <c r="A22" s="96">
        <f ca="1"/>
        <v>4</v>
      </c>
      <c r="B22" s="94" t="s">
        <v>738</v>
      </c>
      <c r="C22" s="94" t="s">
        <v>668</v>
      </c>
      <c r="D22" s="94" t="s">
        <v>738</v>
      </c>
      <c r="E22" s="94" t="s">
        <v>666</v>
      </c>
      <c r="F22" s="94" t="s">
        <v>666</v>
      </c>
      <c r="G22" s="94" t="s">
        <v>666</v>
      </c>
      <c r="H22" s="94" t="s">
        <v>666</v>
      </c>
      <c r="I22" s="94" t="s">
        <v>666</v>
      </c>
      <c r="J22" s="94" t="s">
        <v>666</v>
      </c>
      <c r="K22" s="94" t="s">
        <v>666</v>
      </c>
      <c r="L22" s="94" t="s">
        <v>666</v>
      </c>
      <c r="M22" s="94" t="s">
        <v>666</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785</v>
      </c>
      <c r="Y22" s="93"/>
    </row>
    <row r="23" spans="1:25" ht="16.5" x14ac:dyDescent="0.6">
      <c r="A23" s="96">
        <f ca="1"/>
        <v>5</v>
      </c>
      <c r="B23" s="94" t="s">
        <v>737</v>
      </c>
      <c r="C23" s="94" t="s">
        <v>668</v>
      </c>
      <c r="D23" s="94" t="s">
        <v>736</v>
      </c>
      <c r="E23" s="94" t="s">
        <v>666</v>
      </c>
      <c r="F23" s="94" t="s">
        <v>666</v>
      </c>
      <c r="G23" s="94" t="s">
        <v>666</v>
      </c>
      <c r="H23" s="94" t="s">
        <v>666</v>
      </c>
      <c r="I23" s="94" t="s">
        <v>666</v>
      </c>
      <c r="J23" s="94" t="s">
        <v>666</v>
      </c>
      <c r="K23" s="94" t="s">
        <v>666</v>
      </c>
      <c r="L23" s="94" t="s">
        <v>666</v>
      </c>
      <c r="M23" s="94" t="s">
        <v>666</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786</v>
      </c>
      <c r="Y23" s="93"/>
    </row>
    <row r="24" spans="1:25" ht="16.5" x14ac:dyDescent="0.6">
      <c r="A24" s="96">
        <f ca="1"/>
        <v>6</v>
      </c>
      <c r="B24" s="94" t="s">
        <v>735</v>
      </c>
      <c r="C24" s="94" t="s">
        <v>668</v>
      </c>
      <c r="D24" s="94" t="s">
        <v>734</v>
      </c>
      <c r="E24" s="94" t="s">
        <v>666</v>
      </c>
      <c r="F24" s="94" t="s">
        <v>666</v>
      </c>
      <c r="G24" s="94" t="s">
        <v>666</v>
      </c>
      <c r="H24" s="94" t="s">
        <v>666</v>
      </c>
      <c r="I24" s="94" t="s">
        <v>666</v>
      </c>
      <c r="J24" s="94" t="s">
        <v>666</v>
      </c>
      <c r="K24" s="94" t="s">
        <v>666</v>
      </c>
      <c r="L24" s="94" t="s">
        <v>666</v>
      </c>
      <c r="M24" s="94" t="s">
        <v>666</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787</v>
      </c>
      <c r="Y24" s="93"/>
    </row>
    <row r="25" spans="1:25" ht="16.5" x14ac:dyDescent="0.6">
      <c r="A25" s="96">
        <f ca="1"/>
        <v>7</v>
      </c>
      <c r="B25" s="94" t="s">
        <v>733</v>
      </c>
      <c r="C25" s="94" t="s">
        <v>668</v>
      </c>
      <c r="D25" s="94" t="s">
        <v>733</v>
      </c>
      <c r="E25" s="94" t="s">
        <v>666</v>
      </c>
      <c r="F25" s="94" t="s">
        <v>666</v>
      </c>
      <c r="G25" s="94" t="s">
        <v>666</v>
      </c>
      <c r="H25" s="94" t="s">
        <v>666</v>
      </c>
      <c r="I25" s="94" t="s">
        <v>666</v>
      </c>
      <c r="J25" s="94" t="s">
        <v>666</v>
      </c>
      <c r="K25" s="94" t="s">
        <v>666</v>
      </c>
      <c r="L25" s="94" t="s">
        <v>666</v>
      </c>
      <c r="M25" s="94" t="s">
        <v>666</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788</v>
      </c>
      <c r="Y25" s="93"/>
    </row>
    <row r="26" spans="1:25" ht="16.5" x14ac:dyDescent="0.6">
      <c r="A26" s="96">
        <f ca="1"/>
        <v>8</v>
      </c>
      <c r="B26" s="94" t="s">
        <v>732</v>
      </c>
      <c r="C26" s="94" t="s">
        <v>668</v>
      </c>
      <c r="D26" s="94" t="s">
        <v>731</v>
      </c>
      <c r="E26" s="94" t="s">
        <v>666</v>
      </c>
      <c r="F26" s="94" t="s">
        <v>666</v>
      </c>
      <c r="G26" s="94" t="s">
        <v>666</v>
      </c>
      <c r="H26" s="94" t="s">
        <v>666</v>
      </c>
      <c r="I26" s="94" t="s">
        <v>666</v>
      </c>
      <c r="J26" s="94" t="s">
        <v>666</v>
      </c>
      <c r="K26" s="94" t="s">
        <v>666</v>
      </c>
      <c r="L26" s="94" t="s">
        <v>666</v>
      </c>
      <c r="M26" s="94" t="s">
        <v>666</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789</v>
      </c>
      <c r="Y26" s="93"/>
    </row>
    <row r="27" spans="1:25" ht="16.5" x14ac:dyDescent="0.6">
      <c r="A27" s="96">
        <f ca="1"/>
        <v>9</v>
      </c>
      <c r="B27" s="94" t="s">
        <v>730</v>
      </c>
      <c r="C27" s="94" t="s">
        <v>668</v>
      </c>
      <c r="D27" s="94" t="s">
        <v>729</v>
      </c>
      <c r="E27" s="94" t="s">
        <v>666</v>
      </c>
      <c r="F27" s="94" t="s">
        <v>666</v>
      </c>
      <c r="G27" s="94" t="s">
        <v>666</v>
      </c>
      <c r="H27" s="94" t="s">
        <v>666</v>
      </c>
      <c r="I27" s="94" t="s">
        <v>666</v>
      </c>
      <c r="J27" s="94" t="s">
        <v>666</v>
      </c>
      <c r="K27" s="94" t="s">
        <v>666</v>
      </c>
      <c r="L27" s="94" t="s">
        <v>666</v>
      </c>
      <c r="M27" s="94" t="s">
        <v>666</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790</v>
      </c>
      <c r="Y27" s="93"/>
    </row>
    <row r="28" spans="1:25" ht="16.5" x14ac:dyDescent="0.6">
      <c r="A28" s="96">
        <f ca="1"/>
        <v>10</v>
      </c>
      <c r="B28" s="94" t="s">
        <v>728</v>
      </c>
      <c r="C28" s="94" t="s">
        <v>668</v>
      </c>
      <c r="D28" s="94" t="s">
        <v>727</v>
      </c>
      <c r="E28" s="94" t="s">
        <v>666</v>
      </c>
      <c r="F28" s="94" t="s">
        <v>666</v>
      </c>
      <c r="G28" s="94" t="s">
        <v>666</v>
      </c>
      <c r="H28" s="94" t="s">
        <v>666</v>
      </c>
      <c r="I28" s="94" t="s">
        <v>666</v>
      </c>
      <c r="J28" s="94" t="s">
        <v>672</v>
      </c>
      <c r="K28" s="94" t="s">
        <v>666</v>
      </c>
      <c r="L28" s="94" t="s">
        <v>666</v>
      </c>
      <c r="M28" s="94" t="s">
        <v>666</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777</v>
      </c>
      <c r="U28" t="s">
        <v>791</v>
      </c>
      <c r="Y28" s="93"/>
    </row>
    <row r="29" spans="1:25" ht="16.5" x14ac:dyDescent="0.6">
      <c r="A29" s="96">
        <f ca="1"/>
        <v>11</v>
      </c>
      <c r="B29" s="94" t="s">
        <v>726</v>
      </c>
      <c r="C29" s="94" t="s">
        <v>668</v>
      </c>
      <c r="D29" s="94" t="s">
        <v>725</v>
      </c>
      <c r="E29" s="94" t="s">
        <v>666</v>
      </c>
      <c r="F29" s="94" t="s">
        <v>666</v>
      </c>
      <c r="G29" s="94" t="s">
        <v>666</v>
      </c>
      <c r="H29" s="94" t="s">
        <v>666</v>
      </c>
      <c r="I29" s="94" t="s">
        <v>666</v>
      </c>
      <c r="J29" s="94" t="s">
        <v>666</v>
      </c>
      <c r="K29" s="94" t="s">
        <v>666</v>
      </c>
      <c r="L29" s="94" t="s">
        <v>666</v>
      </c>
      <c r="M29" s="94" t="s">
        <v>666</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792</v>
      </c>
      <c r="Y29" s="93"/>
    </row>
    <row r="30" spans="1:25" ht="16.5" x14ac:dyDescent="0.6">
      <c r="A30" s="96">
        <f ca="1"/>
        <v>12</v>
      </c>
      <c r="B30" s="94" t="s">
        <v>724</v>
      </c>
      <c r="C30" s="94" t="s">
        <v>668</v>
      </c>
      <c r="D30" s="94" t="s">
        <v>723</v>
      </c>
      <c r="E30" s="94" t="s">
        <v>666</v>
      </c>
      <c r="F30" s="94" t="s">
        <v>666</v>
      </c>
      <c r="G30" s="94" t="s">
        <v>666</v>
      </c>
      <c r="H30" s="94" t="s">
        <v>666</v>
      </c>
      <c r="I30" s="94" t="s">
        <v>666</v>
      </c>
      <c r="J30" s="94" t="s">
        <v>672</v>
      </c>
      <c r="K30" s="94" t="s">
        <v>666</v>
      </c>
      <c r="L30" s="94" t="s">
        <v>666</v>
      </c>
      <c r="M30" s="94" t="s">
        <v>666</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777</v>
      </c>
      <c r="U30" t="s">
        <v>793</v>
      </c>
      <c r="Y30" s="93"/>
    </row>
    <row r="31" spans="1:25" ht="16.5" x14ac:dyDescent="0.6">
      <c r="A31" s="96">
        <f ca="1"/>
        <v>13</v>
      </c>
      <c r="B31" s="94" t="s">
        <v>693</v>
      </c>
      <c r="C31" s="94" t="s">
        <v>668</v>
      </c>
      <c r="D31" s="94" t="s">
        <v>718</v>
      </c>
      <c r="E31" s="94" t="s">
        <v>666</v>
      </c>
      <c r="F31" s="94" t="s">
        <v>666</v>
      </c>
      <c r="G31" s="94" t="s">
        <v>666</v>
      </c>
      <c r="H31" s="94" t="s">
        <v>666</v>
      </c>
      <c r="I31" s="94" t="s">
        <v>666</v>
      </c>
      <c r="J31" s="94" t="s">
        <v>666</v>
      </c>
      <c r="K31" s="94" t="s">
        <v>666</v>
      </c>
      <c r="L31" s="94" t="s">
        <v>666</v>
      </c>
      <c r="M31" s="94" t="s">
        <v>666</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794</v>
      </c>
      <c r="Y31" s="93"/>
    </row>
    <row r="32" spans="1:25" ht="16.5" x14ac:dyDescent="0.6">
      <c r="A32" s="96">
        <f ca="1"/>
        <v>14</v>
      </c>
      <c r="B32" s="94" t="s">
        <v>722</v>
      </c>
      <c r="C32" s="94" t="s">
        <v>668</v>
      </c>
      <c r="D32" s="94" t="s">
        <v>210</v>
      </c>
      <c r="E32" s="94" t="s">
        <v>666</v>
      </c>
      <c r="F32" s="94" t="s">
        <v>666</v>
      </c>
      <c r="G32" s="94" t="s">
        <v>666</v>
      </c>
      <c r="H32" s="94" t="s">
        <v>666</v>
      </c>
      <c r="I32" s="94" t="s">
        <v>666</v>
      </c>
      <c r="J32" s="94" t="s">
        <v>666</v>
      </c>
      <c r="K32" s="94" t="s">
        <v>666</v>
      </c>
      <c r="L32" s="94" t="s">
        <v>666</v>
      </c>
      <c r="M32" s="94" t="s">
        <v>666</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795</v>
      </c>
      <c r="Y32" s="93"/>
    </row>
    <row r="33" spans="1:25" ht="16.5" x14ac:dyDescent="0.6">
      <c r="A33" s="96">
        <f ca="1"/>
        <v>15</v>
      </c>
      <c r="B33" s="94" t="s">
        <v>721</v>
      </c>
      <c r="C33" s="94" t="s">
        <v>668</v>
      </c>
      <c r="D33" s="94" t="s">
        <v>716</v>
      </c>
      <c r="E33" s="94" t="s">
        <v>666</v>
      </c>
      <c r="F33" s="94" t="s">
        <v>666</v>
      </c>
      <c r="G33" s="94" t="s">
        <v>666</v>
      </c>
      <c r="H33" s="94" t="s">
        <v>666</v>
      </c>
      <c r="I33" s="94" t="s">
        <v>666</v>
      </c>
      <c r="J33" s="94" t="s">
        <v>666</v>
      </c>
      <c r="K33" s="94" t="s">
        <v>666</v>
      </c>
      <c r="L33" s="94" t="s">
        <v>666</v>
      </c>
      <c r="M33" s="94" t="s">
        <v>666</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796</v>
      </c>
      <c r="Y33" s="93"/>
    </row>
    <row r="34" spans="1:25" ht="16.5" x14ac:dyDescent="0.6">
      <c r="A34" s="96">
        <f ca="1"/>
        <v>16</v>
      </c>
      <c r="B34" s="94" t="s">
        <v>721</v>
      </c>
      <c r="C34" s="94" t="s">
        <v>714</v>
      </c>
      <c r="D34" s="94" t="s">
        <v>210</v>
      </c>
      <c r="E34" s="94" t="s">
        <v>666</v>
      </c>
      <c r="F34" s="94" t="s">
        <v>666</v>
      </c>
      <c r="G34" s="94" t="s">
        <v>666</v>
      </c>
      <c r="H34" s="94" t="s">
        <v>666</v>
      </c>
      <c r="I34" s="94" t="s">
        <v>713</v>
      </c>
      <c r="J34" s="94" t="s">
        <v>713</v>
      </c>
      <c r="K34" s="94" t="s">
        <v>713</v>
      </c>
      <c r="L34" s="94" t="s">
        <v>666</v>
      </c>
      <c r="M34" s="94" t="s">
        <v>666</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797</v>
      </c>
      <c r="Y34" s="93"/>
    </row>
    <row r="35" spans="1:25" ht="16.5" x14ac:dyDescent="0.6">
      <c r="A35" s="96">
        <f ca="1"/>
        <v>17</v>
      </c>
      <c r="B35" s="94" t="s">
        <v>691</v>
      </c>
      <c r="C35" s="94" t="s">
        <v>668</v>
      </c>
      <c r="D35" s="94" t="s">
        <v>718</v>
      </c>
      <c r="E35" s="94" t="s">
        <v>666</v>
      </c>
      <c r="F35" s="94" t="s">
        <v>666</v>
      </c>
      <c r="G35" s="94" t="s">
        <v>666</v>
      </c>
      <c r="H35" s="94" t="s">
        <v>666</v>
      </c>
      <c r="I35" s="94" t="s">
        <v>666</v>
      </c>
      <c r="J35" s="98" t="s" cm="1">
        <v>691</v>
      </c>
      <c r="K35" s="94" t="s">
        <v>666</v>
      </c>
      <c r="L35" s="94" t="s">
        <v>666</v>
      </c>
      <c r="M35" s="98" t="s" cm="1">
        <v>691</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798</v>
      </c>
      <c r="Y35" s="93"/>
    </row>
    <row r="36" spans="1:25" ht="16.5" x14ac:dyDescent="0.6">
      <c r="A36" s="96">
        <f ca="1"/>
        <v>18</v>
      </c>
      <c r="B36" s="94" t="s">
        <v>720</v>
      </c>
      <c r="C36" s="94" t="s">
        <v>668</v>
      </c>
      <c r="D36" s="94" t="s">
        <v>210</v>
      </c>
      <c r="E36" s="94" t="s">
        <v>666</v>
      </c>
      <c r="F36" s="94" t="s">
        <v>666</v>
      </c>
      <c r="G36" s="94" t="s">
        <v>666</v>
      </c>
      <c r="H36" s="94" t="s">
        <v>666</v>
      </c>
      <c r="I36" s="94" t="s">
        <v>666</v>
      </c>
      <c r="J36" s="94" t="s">
        <v>666</v>
      </c>
      <c r="K36" s="94" t="s">
        <v>666</v>
      </c>
      <c r="L36" s="94" t="s">
        <v>666</v>
      </c>
      <c r="M36" s="98" t="s" cm="1">
        <v>720</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799</v>
      </c>
      <c r="Y36" s="93"/>
    </row>
    <row r="37" spans="1:25" ht="16.5" x14ac:dyDescent="0.6">
      <c r="A37" s="96">
        <f ca="1"/>
        <v>19</v>
      </c>
      <c r="B37" s="94" t="s">
        <v>719</v>
      </c>
      <c r="C37" s="94" t="s">
        <v>668</v>
      </c>
      <c r="D37" s="94" t="s">
        <v>716</v>
      </c>
      <c r="E37" s="94" t="s">
        <v>666</v>
      </c>
      <c r="F37" s="94" t="s">
        <v>666</v>
      </c>
      <c r="G37" s="94" t="s">
        <v>666</v>
      </c>
      <c r="H37" s="94" t="s">
        <v>666</v>
      </c>
      <c r="I37" s="94" t="s">
        <v>666</v>
      </c>
      <c r="J37" s="98" t="s" cm="1">
        <v>719</v>
      </c>
      <c r="K37" s="94" t="s">
        <v>666</v>
      </c>
      <c r="L37" s="94" t="s">
        <v>666</v>
      </c>
      <c r="M37" s="98" t="s" cm="1">
        <v>719</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800</v>
      </c>
      <c r="Y37" s="93"/>
    </row>
    <row r="38" spans="1:25" ht="16.5" x14ac:dyDescent="0.6">
      <c r="A38" s="96">
        <f ca="1"/>
        <v>20</v>
      </c>
      <c r="B38" s="94" t="s">
        <v>719</v>
      </c>
      <c r="C38" s="94" t="s">
        <v>714</v>
      </c>
      <c r="D38" s="94" t="s">
        <v>210</v>
      </c>
      <c r="E38" s="94" t="s">
        <v>666</v>
      </c>
      <c r="F38" s="94" t="s">
        <v>666</v>
      </c>
      <c r="G38" s="94" t="s">
        <v>666</v>
      </c>
      <c r="H38" s="94" t="s">
        <v>666</v>
      </c>
      <c r="I38" s="94" t="s">
        <v>713</v>
      </c>
      <c r="J38" s="94" t="s">
        <v>713</v>
      </c>
      <c r="K38" s="94" t="s">
        <v>713</v>
      </c>
      <c r="L38" s="94" t="s">
        <v>666</v>
      </c>
      <c r="M38" s="98" t="s" cm="1">
        <v>719</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801</v>
      </c>
      <c r="Y38" s="93"/>
    </row>
    <row r="39" spans="1:25" ht="16.5" x14ac:dyDescent="0.6">
      <c r="A39" s="96">
        <f ca="1"/>
        <v>21</v>
      </c>
      <c r="B39" s="94" t="s">
        <v>689</v>
      </c>
      <c r="C39" s="94" t="s">
        <v>668</v>
      </c>
      <c r="D39" s="94" t="s">
        <v>718</v>
      </c>
      <c r="E39" s="94" t="s">
        <v>666</v>
      </c>
      <c r="F39" s="94" t="s">
        <v>666</v>
      </c>
      <c r="G39" s="94" t="s">
        <v>666</v>
      </c>
      <c r="H39" s="94" t="s">
        <v>666</v>
      </c>
      <c r="I39" s="94" t="s">
        <v>666</v>
      </c>
      <c r="J39" s="94" t="s">
        <v>666</v>
      </c>
      <c r="K39" s="94" t="s">
        <v>666</v>
      </c>
      <c r="L39" s="94" t="s">
        <v>666</v>
      </c>
      <c r="M39" s="98" t="s" cm="1">
        <v>844</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802</v>
      </c>
      <c r="Y39" s="93"/>
    </row>
    <row r="40" spans="1:25" ht="16.5" x14ac:dyDescent="0.6">
      <c r="A40" s="96">
        <f ca="1"/>
        <v>22</v>
      </c>
      <c r="B40" s="94" t="s">
        <v>717</v>
      </c>
      <c r="C40" s="94" t="s">
        <v>668</v>
      </c>
      <c r="D40" s="94" t="s">
        <v>210</v>
      </c>
      <c r="E40" s="94" t="s">
        <v>666</v>
      </c>
      <c r="F40" s="94" t="s">
        <v>666</v>
      </c>
      <c r="G40" s="94" t="s">
        <v>666</v>
      </c>
      <c r="H40" s="94" t="s">
        <v>666</v>
      </c>
      <c r="I40" s="94" t="s">
        <v>666</v>
      </c>
      <c r="J40" s="94" t="s">
        <v>666</v>
      </c>
      <c r="K40" s="94" t="s">
        <v>666</v>
      </c>
      <c r="L40" s="94" t="s">
        <v>666</v>
      </c>
      <c r="M40" s="98" t="s" cm="1">
        <v>720</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803</v>
      </c>
      <c r="Y40" s="93"/>
    </row>
    <row r="41" spans="1:25" ht="16.5" x14ac:dyDescent="0.6">
      <c r="A41" s="96">
        <f ca="1"/>
        <v>23</v>
      </c>
      <c r="B41" s="94" t="s">
        <v>715</v>
      </c>
      <c r="C41" s="94" t="s">
        <v>668</v>
      </c>
      <c r="D41" s="94" t="s">
        <v>716</v>
      </c>
      <c r="E41" s="94" t="s">
        <v>666</v>
      </c>
      <c r="F41" s="94" t="s">
        <v>666</v>
      </c>
      <c r="G41" s="94" t="s">
        <v>666</v>
      </c>
      <c r="H41" s="94" t="s">
        <v>666</v>
      </c>
      <c r="I41" s="94" t="s">
        <v>666</v>
      </c>
      <c r="J41" s="94" t="s">
        <v>666</v>
      </c>
      <c r="K41" s="94" t="s">
        <v>666</v>
      </c>
      <c r="L41" s="94" t="s">
        <v>666</v>
      </c>
      <c r="M41" s="98" t="s" cm="1">
        <v>845</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804</v>
      </c>
      <c r="Y41" s="93"/>
    </row>
    <row r="42" spans="1:25" ht="16.5" x14ac:dyDescent="0.6">
      <c r="A42" s="96">
        <f ca="1"/>
        <v>24</v>
      </c>
      <c r="B42" s="94" t="s">
        <v>715</v>
      </c>
      <c r="C42" s="94" t="s">
        <v>714</v>
      </c>
      <c r="D42" s="94" t="s">
        <v>210</v>
      </c>
      <c r="E42" s="94" t="s">
        <v>666</v>
      </c>
      <c r="F42" s="94" t="s">
        <v>666</v>
      </c>
      <c r="G42" s="94" t="s">
        <v>666</v>
      </c>
      <c r="H42" s="94" t="s">
        <v>666</v>
      </c>
      <c r="I42" s="94" t="s">
        <v>713</v>
      </c>
      <c r="J42" s="94" t="s">
        <v>713</v>
      </c>
      <c r="K42" s="94" t="s">
        <v>713</v>
      </c>
      <c r="L42" s="94" t="s">
        <v>666</v>
      </c>
      <c r="M42" s="98" t="s" cm="1">
        <v>845</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805</v>
      </c>
      <c r="Y42" s="93"/>
    </row>
    <row r="43" spans="1:25" ht="16.5" x14ac:dyDescent="0.6">
      <c r="A43" s="96">
        <f ca="1"/>
        <v>25</v>
      </c>
      <c r="B43" s="94" t="s">
        <v>712</v>
      </c>
      <c r="C43" s="94" t="s">
        <v>668</v>
      </c>
      <c r="D43" s="94" t="s">
        <v>711</v>
      </c>
      <c r="E43" s="94" t="s">
        <v>666</v>
      </c>
      <c r="F43" s="94" t="s">
        <v>666</v>
      </c>
      <c r="G43" s="94" t="s">
        <v>666</v>
      </c>
      <c r="H43" s="94" t="s">
        <v>666</v>
      </c>
      <c r="I43" s="94" t="s">
        <v>666</v>
      </c>
      <c r="J43" s="94" t="s">
        <v>666</v>
      </c>
      <c r="K43" s="94" t="s">
        <v>666</v>
      </c>
      <c r="L43" s="94" t="s">
        <v>666</v>
      </c>
      <c r="M43" s="94" t="s">
        <v>666</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806</v>
      </c>
      <c r="Y43" s="93"/>
    </row>
    <row r="44" spans="1:25" ht="16.5" x14ac:dyDescent="0.6">
      <c r="A44" s="96">
        <f ca="1"/>
        <v>26</v>
      </c>
      <c r="B44" s="94" t="s">
        <v>710</v>
      </c>
      <c r="C44" s="94" t="s">
        <v>668</v>
      </c>
      <c r="D44" s="94" t="s">
        <v>210</v>
      </c>
      <c r="E44" s="94" t="s">
        <v>666</v>
      </c>
      <c r="F44" s="94" t="s">
        <v>666</v>
      </c>
      <c r="G44" s="94" t="s">
        <v>666</v>
      </c>
      <c r="H44" s="94" t="s">
        <v>666</v>
      </c>
      <c r="I44" s="94" t="s">
        <v>666</v>
      </c>
      <c r="J44" s="94" t="s">
        <v>666</v>
      </c>
      <c r="K44" s="94" t="s">
        <v>666</v>
      </c>
      <c r="L44" s="94" t="s">
        <v>666</v>
      </c>
      <c r="M44" s="94" t="s">
        <v>666</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807</v>
      </c>
      <c r="Y44" s="93"/>
    </row>
    <row r="45" spans="1:25" ht="16.5" x14ac:dyDescent="0.6">
      <c r="A45" s="96">
        <f ca="1"/>
        <v>27</v>
      </c>
      <c r="B45" s="94" t="s">
        <v>709</v>
      </c>
      <c r="C45" s="94" t="s">
        <v>668</v>
      </c>
      <c r="D45" s="94" t="s">
        <v>707</v>
      </c>
      <c r="E45" s="94" t="s">
        <v>666</v>
      </c>
      <c r="F45" s="94" t="s">
        <v>666</v>
      </c>
      <c r="G45" s="94" t="s">
        <v>666</v>
      </c>
      <c r="H45" s="94" t="s">
        <v>666</v>
      </c>
      <c r="I45" s="94" t="s">
        <v>666</v>
      </c>
      <c r="J45" s="94" t="s">
        <v>666</v>
      </c>
      <c r="K45" s="94" t="s">
        <v>666</v>
      </c>
      <c r="L45" s="94" t="s">
        <v>666</v>
      </c>
      <c r="M45" s="94" t="s">
        <v>666</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808</v>
      </c>
      <c r="Y45" s="93"/>
    </row>
    <row r="46" spans="1:25" ht="16.5" x14ac:dyDescent="0.6">
      <c r="A46" s="96">
        <f ca="1"/>
        <v>28</v>
      </c>
      <c r="B46" s="94" t="s">
        <v>708</v>
      </c>
      <c r="C46" s="94" t="s">
        <v>668</v>
      </c>
      <c r="D46" s="94" t="s">
        <v>707</v>
      </c>
      <c r="E46" s="94" t="s">
        <v>666</v>
      </c>
      <c r="F46" s="94" t="s">
        <v>666</v>
      </c>
      <c r="G46" s="94" t="s">
        <v>666</v>
      </c>
      <c r="H46" s="94" t="s">
        <v>666</v>
      </c>
      <c r="I46" s="94" t="s">
        <v>666</v>
      </c>
      <c r="J46" s="94" t="s">
        <v>666</v>
      </c>
      <c r="K46" s="94" t="s">
        <v>666</v>
      </c>
      <c r="L46" s="94" t="s">
        <v>666</v>
      </c>
      <c r="M46" s="94" t="s">
        <v>666</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809</v>
      </c>
      <c r="Y46" s="93"/>
    </row>
    <row r="47" spans="1:25" ht="16.5" x14ac:dyDescent="0.6">
      <c r="A47" s="96">
        <f ca="1"/>
        <v>29</v>
      </c>
      <c r="B47" s="94" t="s">
        <v>706</v>
      </c>
      <c r="C47" s="94" t="s">
        <v>668</v>
      </c>
      <c r="D47" s="94" t="s">
        <v>705</v>
      </c>
      <c r="E47" s="94" t="s">
        <v>672</v>
      </c>
      <c r="F47" s="94" t="s">
        <v>666</v>
      </c>
      <c r="G47" s="94" t="s">
        <v>672</v>
      </c>
      <c r="H47" s="94" t="s">
        <v>666</v>
      </c>
      <c r="I47" s="94" t="s">
        <v>672</v>
      </c>
      <c r="J47" s="94" t="s">
        <v>672</v>
      </c>
      <c r="K47" s="94" t="s">
        <v>666</v>
      </c>
      <c r="L47" s="94" t="s">
        <v>672</v>
      </c>
      <c r="M47" s="94" t="s">
        <v>666</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774</v>
      </c>
      <c r="U47" t="s">
        <v>810</v>
      </c>
      <c r="Y47" s="93"/>
    </row>
    <row r="48" spans="1:25" ht="16.5" x14ac:dyDescent="0.6">
      <c r="A48" s="96">
        <f ca="1"/>
        <v>30</v>
      </c>
      <c r="B48" s="94" t="s">
        <v>704</v>
      </c>
      <c r="C48" s="94" t="s">
        <v>668</v>
      </c>
      <c r="D48" s="94" t="s">
        <v>703</v>
      </c>
      <c r="E48" s="94" t="s">
        <v>666</v>
      </c>
      <c r="F48" s="94" t="s">
        <v>666</v>
      </c>
      <c r="G48" s="94" t="s">
        <v>666</v>
      </c>
      <c r="H48" s="94" t="s">
        <v>666</v>
      </c>
      <c r="I48" s="94" t="s">
        <v>672</v>
      </c>
      <c r="J48" s="94" t="s">
        <v>666</v>
      </c>
      <c r="K48" s="94" t="s">
        <v>666</v>
      </c>
      <c r="L48" s="94" t="s">
        <v>672</v>
      </c>
      <c r="M48" s="94" t="s">
        <v>666</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811</v>
      </c>
      <c r="Y48" s="93"/>
    </row>
    <row r="49" spans="1:25" ht="16.5" x14ac:dyDescent="0.6">
      <c r="A49" s="96">
        <f ca="1"/>
        <v>31</v>
      </c>
      <c r="B49" s="94" t="s">
        <v>702</v>
      </c>
      <c r="C49" s="94" t="s">
        <v>668</v>
      </c>
      <c r="D49" s="94" t="s">
        <v>701</v>
      </c>
      <c r="E49" s="94" t="s">
        <v>672</v>
      </c>
      <c r="F49" s="94" t="s">
        <v>666</v>
      </c>
      <c r="G49" s="94" t="s">
        <v>672</v>
      </c>
      <c r="H49" s="94" t="s">
        <v>666</v>
      </c>
      <c r="I49" s="94" t="s">
        <v>672</v>
      </c>
      <c r="J49" s="94" t="s">
        <v>672</v>
      </c>
      <c r="K49" s="94" t="s">
        <v>666</v>
      </c>
      <c r="L49" s="94" t="s">
        <v>672</v>
      </c>
      <c r="M49" s="94" t="s">
        <v>666</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774</v>
      </c>
      <c r="U49" t="s">
        <v>812</v>
      </c>
      <c r="Y49" s="93"/>
    </row>
    <row r="50" spans="1:25" ht="16.5" x14ac:dyDescent="0.6">
      <c r="A50" s="96">
        <f ca="1"/>
        <v>32</v>
      </c>
      <c r="B50" s="94" t="s">
        <v>700</v>
      </c>
      <c r="C50" s="94" t="s">
        <v>668</v>
      </c>
      <c r="D50" s="94" t="s">
        <v>699</v>
      </c>
      <c r="E50" s="94" t="s">
        <v>666</v>
      </c>
      <c r="F50" s="94" t="s">
        <v>666</v>
      </c>
      <c r="G50" s="94" t="s">
        <v>666</v>
      </c>
      <c r="H50" s="94" t="s">
        <v>666</v>
      </c>
      <c r="I50" s="94" t="s">
        <v>666</v>
      </c>
      <c r="J50" s="94" t="s">
        <v>666</v>
      </c>
      <c r="K50" s="94" t="s">
        <v>666</v>
      </c>
      <c r="L50" s="94" t="s">
        <v>666</v>
      </c>
      <c r="M50" s="94" t="s">
        <v>666</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813</v>
      </c>
    </row>
    <row r="51" spans="1:25" ht="16.5" x14ac:dyDescent="0.6">
      <c r="A51" s="96">
        <f ca="1"/>
        <v>33</v>
      </c>
      <c r="B51" s="94" t="s">
        <v>698</v>
      </c>
      <c r="C51" s="94" t="s">
        <v>668</v>
      </c>
      <c r="D51" s="94" t="s">
        <v>697</v>
      </c>
      <c r="E51" s="94" t="s">
        <v>666</v>
      </c>
      <c r="F51" s="94" t="s">
        <v>666</v>
      </c>
      <c r="G51" s="94" t="s">
        <v>666</v>
      </c>
      <c r="H51" s="94" t="s">
        <v>666</v>
      </c>
      <c r="I51" s="94" t="s">
        <v>666</v>
      </c>
      <c r="J51" s="94" t="s">
        <v>666</v>
      </c>
      <c r="K51" s="94" t="s">
        <v>666</v>
      </c>
      <c r="L51" s="94" t="s">
        <v>666</v>
      </c>
      <c r="M51" s="94" t="s">
        <v>666</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814</v>
      </c>
    </row>
    <row r="52" spans="1:25" ht="16.5" x14ac:dyDescent="0.6">
      <c r="A52" s="96">
        <f ca="1"/>
        <v>34</v>
      </c>
      <c r="B52" s="94" t="s">
        <v>696</v>
      </c>
      <c r="C52" s="94" t="s">
        <v>668</v>
      </c>
      <c r="D52" s="94" t="s">
        <v>695</v>
      </c>
      <c r="E52" s="94" t="s">
        <v>666</v>
      </c>
      <c r="F52" s="94" t="s">
        <v>666</v>
      </c>
      <c r="G52" s="94" t="s">
        <v>666</v>
      </c>
      <c r="H52" s="94" t="s">
        <v>666</v>
      </c>
      <c r="I52" s="94" t="s">
        <v>666</v>
      </c>
      <c r="J52" s="94" t="s">
        <v>666</v>
      </c>
      <c r="K52" s="94" t="s">
        <v>666</v>
      </c>
      <c r="L52" s="94" t="s">
        <v>666</v>
      </c>
      <c r="M52" s="94" t="s">
        <v>666</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815</v>
      </c>
    </row>
    <row r="53" spans="1:25" ht="16.5" x14ac:dyDescent="0.6">
      <c r="A53" s="96">
        <f ca="1"/>
        <v>35</v>
      </c>
      <c r="B53" s="94" t="s">
        <v>694</v>
      </c>
      <c r="C53" s="94" t="s">
        <v>668</v>
      </c>
      <c r="D53" s="94" t="s">
        <v>693</v>
      </c>
      <c r="E53" s="94" t="s">
        <v>666</v>
      </c>
      <c r="F53" s="94" t="s">
        <v>666</v>
      </c>
      <c r="G53" s="94" t="s">
        <v>666</v>
      </c>
      <c r="H53" s="94" t="s">
        <v>666</v>
      </c>
      <c r="I53" s="94" t="s">
        <v>666</v>
      </c>
      <c r="J53" s="94" t="s">
        <v>666</v>
      </c>
      <c r="K53" s="94" t="s">
        <v>666</v>
      </c>
      <c r="L53" s="94" t="s">
        <v>666</v>
      </c>
      <c r="M53" s="94" t="s">
        <v>666</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816</v>
      </c>
      <c r="X53" s="54"/>
    </row>
    <row r="54" spans="1:25" ht="16.5" x14ac:dyDescent="0.6">
      <c r="A54" s="96">
        <f ca="1"/>
        <v>36</v>
      </c>
      <c r="B54" s="94" t="s">
        <v>692</v>
      </c>
      <c r="C54" s="94" t="s">
        <v>668</v>
      </c>
      <c r="D54" s="94" t="s">
        <v>691</v>
      </c>
      <c r="E54" s="94" t="s">
        <v>666</v>
      </c>
      <c r="F54" s="94" t="s">
        <v>666</v>
      </c>
      <c r="G54" s="94" t="s">
        <v>666</v>
      </c>
      <c r="H54" s="94" t="s">
        <v>666</v>
      </c>
      <c r="I54" s="98" t="s" cm="1">
        <v>693</v>
      </c>
      <c r="J54" s="94" t="s">
        <v>666</v>
      </c>
      <c r="K54" s="94" t="s">
        <v>666</v>
      </c>
      <c r="L54" s="98" t="s" cm="1">
        <v>693</v>
      </c>
      <c r="M54" s="94" t="s">
        <v>666</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817</v>
      </c>
    </row>
    <row r="55" spans="1:25" ht="16.5" x14ac:dyDescent="0.6">
      <c r="A55" s="96">
        <f ca="1"/>
        <v>37</v>
      </c>
      <c r="B55" s="94" t="s">
        <v>690</v>
      </c>
      <c r="C55" s="94" t="s">
        <v>668</v>
      </c>
      <c r="D55" s="94" t="s">
        <v>689</v>
      </c>
      <c r="E55" s="94" t="s">
        <v>666</v>
      </c>
      <c r="F55" s="94" t="s">
        <v>666</v>
      </c>
      <c r="G55" s="94" t="s">
        <v>666</v>
      </c>
      <c r="H55" s="94" t="s">
        <v>666</v>
      </c>
      <c r="I55" s="98" t="s" cm="1">
        <v>693</v>
      </c>
      <c r="J55" s="94" t="s">
        <v>666</v>
      </c>
      <c r="K55" s="94" t="s">
        <v>666</v>
      </c>
      <c r="L55" s="98" t="s" cm="1">
        <v>693</v>
      </c>
      <c r="M55" s="94" t="s">
        <v>666</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818</v>
      </c>
    </row>
    <row r="56" spans="1:25" ht="16.5" x14ac:dyDescent="0.6">
      <c r="A56" s="96">
        <f ca="1"/>
        <v>38</v>
      </c>
      <c r="B56" s="94" t="s">
        <v>688</v>
      </c>
      <c r="C56" s="94" t="s">
        <v>668</v>
      </c>
      <c r="D56" s="94" t="s">
        <v>687</v>
      </c>
      <c r="E56" s="94" t="s">
        <v>666</v>
      </c>
      <c r="F56" s="94" t="s">
        <v>666</v>
      </c>
      <c r="G56" s="94" t="s">
        <v>666</v>
      </c>
      <c r="H56" s="94" t="s">
        <v>666</v>
      </c>
      <c r="I56" s="94" t="s">
        <v>666</v>
      </c>
      <c r="J56" s="98" t="s" cm="1">
        <v>839</v>
      </c>
      <c r="K56" s="94" t="s">
        <v>666</v>
      </c>
      <c r="L56" s="94" t="s">
        <v>666</v>
      </c>
      <c r="M56" s="94" t="s">
        <v>666</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777</v>
      </c>
      <c r="U56" t="s">
        <v>819</v>
      </c>
    </row>
    <row r="57" spans="1:25" ht="16.5" x14ac:dyDescent="0.6">
      <c r="A57" s="96">
        <f ca="1"/>
        <v>39</v>
      </c>
      <c r="B57" s="94" t="s">
        <v>686</v>
      </c>
      <c r="C57" s="94" t="s">
        <v>668</v>
      </c>
      <c r="D57" s="94" t="s">
        <v>685</v>
      </c>
      <c r="E57" s="94" t="s">
        <v>666</v>
      </c>
      <c r="F57" s="94" t="s">
        <v>666</v>
      </c>
      <c r="G57" s="94" t="s">
        <v>666</v>
      </c>
      <c r="H57" s="94" t="s">
        <v>666</v>
      </c>
      <c r="I57" s="94" t="s">
        <v>666</v>
      </c>
      <c r="J57" s="94" t="s">
        <v>672</v>
      </c>
      <c r="K57" s="94" t="s">
        <v>666</v>
      </c>
      <c r="L57" s="94" t="s">
        <v>666</v>
      </c>
      <c r="M57" s="94" t="s">
        <v>666</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777</v>
      </c>
      <c r="U57" t="s">
        <v>820</v>
      </c>
    </row>
    <row r="58" spans="1:25" ht="16.5" x14ac:dyDescent="0.6">
      <c r="A58" s="96">
        <f ca="1"/>
        <v>40</v>
      </c>
      <c r="B58" s="94" t="s">
        <v>684</v>
      </c>
      <c r="C58" s="94" t="s">
        <v>668</v>
      </c>
      <c r="D58" s="94" t="s">
        <v>683</v>
      </c>
      <c r="E58" s="94" t="s">
        <v>666</v>
      </c>
      <c r="F58" s="94" t="s">
        <v>666</v>
      </c>
      <c r="G58" s="94" t="s">
        <v>666</v>
      </c>
      <c r="H58" s="94" t="s">
        <v>666</v>
      </c>
      <c r="I58" s="94" t="s">
        <v>666</v>
      </c>
      <c r="J58" s="98" t="s" cm="1">
        <v>840</v>
      </c>
      <c r="K58" s="94" t="s">
        <v>666</v>
      </c>
      <c r="L58" s="94" t="s">
        <v>666</v>
      </c>
      <c r="M58" s="94" t="s">
        <v>666</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777</v>
      </c>
      <c r="U58" t="s">
        <v>821</v>
      </c>
    </row>
    <row r="59" spans="1:25" ht="16.5" x14ac:dyDescent="0.6">
      <c r="A59" s="96">
        <f ca="1"/>
        <v>41</v>
      </c>
      <c r="B59" s="94" t="s">
        <v>682</v>
      </c>
      <c r="C59" s="94" t="s">
        <v>668</v>
      </c>
      <c r="D59" s="94" t="s">
        <v>681</v>
      </c>
      <c r="E59" s="98" t="s" cm="1">
        <v>210</v>
      </c>
      <c r="F59" s="94" t="s">
        <v>666</v>
      </c>
      <c r="G59" s="98" t="s" cm="1">
        <v>210</v>
      </c>
      <c r="H59" s="98" t="s" cm="1">
        <v>210</v>
      </c>
      <c r="I59" s="94" t="s">
        <v>666</v>
      </c>
      <c r="J59" s="98" t="s" cm="1">
        <v>210</v>
      </c>
      <c r="K59" s="98" t="s" cm="1">
        <v>841</v>
      </c>
      <c r="L59" s="94" t="s">
        <v>666</v>
      </c>
      <c r="M59" s="98" t="s" cm="1">
        <v>210</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774</v>
      </c>
      <c r="U59" t="s">
        <v>822</v>
      </c>
    </row>
    <row r="60" spans="1:25" ht="16.5" x14ac:dyDescent="0.6">
      <c r="A60" s="96">
        <f ca="1"/>
        <v>42</v>
      </c>
      <c r="B60" s="94" t="s">
        <v>680</v>
      </c>
      <c r="C60" s="94" t="s">
        <v>668</v>
      </c>
      <c r="D60" s="94" t="s">
        <v>679</v>
      </c>
      <c r="E60" s="98" t="s" cm="1">
        <v>701</v>
      </c>
      <c r="F60" s="94" t="s">
        <v>666</v>
      </c>
      <c r="G60" s="98" t="s" cm="1">
        <v>701</v>
      </c>
      <c r="H60" s="98" t="s" cm="1">
        <v>701</v>
      </c>
      <c r="I60" s="98" t="s" cm="1">
        <v>833</v>
      </c>
      <c r="J60" s="98" t="s" cm="1">
        <v>701</v>
      </c>
      <c r="K60" s="98" t="s" cm="1">
        <v>833</v>
      </c>
      <c r="L60" s="94" t="s">
        <v>666</v>
      </c>
      <c r="M60" s="98" t="s" cm="1">
        <v>701</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774</v>
      </c>
      <c r="U60" t="s">
        <v>823</v>
      </c>
    </row>
    <row r="61" spans="1:25" ht="16.5" x14ac:dyDescent="0.6">
      <c r="A61" s="96">
        <f ca="1"/>
        <v>43</v>
      </c>
      <c r="B61" s="94" t="s">
        <v>678</v>
      </c>
      <c r="C61" s="94" t="s">
        <v>668</v>
      </c>
      <c r="D61" s="94" t="s">
        <v>678</v>
      </c>
      <c r="E61" s="94" t="s">
        <v>666</v>
      </c>
      <c r="F61" s="94" t="s">
        <v>666</v>
      </c>
      <c r="G61" s="94" t="s">
        <v>666</v>
      </c>
      <c r="H61" s="94" t="s">
        <v>666</v>
      </c>
      <c r="I61" s="98" t="s" cm="1">
        <v>733</v>
      </c>
      <c r="J61" s="94" t="s">
        <v>666</v>
      </c>
      <c r="K61" s="94" t="s">
        <v>666</v>
      </c>
      <c r="L61" s="98" t="s" cm="1">
        <v>733</v>
      </c>
      <c r="M61" s="94" t="s">
        <v>666</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824</v>
      </c>
    </row>
    <row r="62" spans="1:25" ht="16.5" x14ac:dyDescent="0.6">
      <c r="A62" s="96">
        <f ca="1"/>
        <v>44</v>
      </c>
      <c r="B62" s="94" t="s">
        <v>677</v>
      </c>
      <c r="C62" s="94" t="s">
        <v>668</v>
      </c>
      <c r="D62" s="94" t="s">
        <v>677</v>
      </c>
      <c r="E62" s="94" t="s">
        <v>666</v>
      </c>
      <c r="F62" s="94" t="s">
        <v>666</v>
      </c>
      <c r="G62" s="94" t="s">
        <v>666</v>
      </c>
      <c r="H62" s="94" t="s">
        <v>666</v>
      </c>
      <c r="I62" s="98" t="s" cm="1">
        <v>834</v>
      </c>
      <c r="J62" s="94" t="s">
        <v>666</v>
      </c>
      <c r="K62" s="94" t="s">
        <v>666</v>
      </c>
      <c r="L62" s="98" t="s" cm="1">
        <v>711</v>
      </c>
      <c r="M62" s="94" t="s">
        <v>666</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825</v>
      </c>
      <c r="Y62" s="93"/>
    </row>
    <row r="63" spans="1:25" ht="16.5" x14ac:dyDescent="0.6">
      <c r="A63" s="96">
        <f ca="1"/>
        <v>45</v>
      </c>
      <c r="B63" s="94" t="s">
        <v>676</v>
      </c>
      <c r="C63" s="94" t="s">
        <v>668</v>
      </c>
      <c r="D63" s="94" t="s">
        <v>675</v>
      </c>
      <c r="E63" s="94" t="s">
        <v>672</v>
      </c>
      <c r="F63" s="94" t="s">
        <v>666</v>
      </c>
      <c r="G63" s="94" t="s">
        <v>672</v>
      </c>
      <c r="H63" s="98" t="s" cm="1">
        <v>210</v>
      </c>
      <c r="I63" s="94" t="s">
        <v>666</v>
      </c>
      <c r="J63" s="98" t="s" cm="1">
        <v>210</v>
      </c>
      <c r="K63" s="98" t="s" cm="1">
        <v>842</v>
      </c>
      <c r="L63" s="94" t="s">
        <v>666</v>
      </c>
      <c r="M63" s="98" t="s" cm="1">
        <v>676</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774</v>
      </c>
      <c r="U63" t="s">
        <v>826</v>
      </c>
      <c r="Y63" s="93"/>
    </row>
    <row r="64" spans="1:25" ht="16.5" x14ac:dyDescent="0.6">
      <c r="A64" s="96">
        <f ca="1"/>
        <v>46</v>
      </c>
      <c r="B64" s="94" t="s">
        <v>674</v>
      </c>
      <c r="C64" s="94" t="s">
        <v>668</v>
      </c>
      <c r="D64" s="94" t="s">
        <v>673</v>
      </c>
      <c r="E64" s="94" t="s">
        <v>672</v>
      </c>
      <c r="F64" s="94" t="s">
        <v>666</v>
      </c>
      <c r="G64" s="94" t="s">
        <v>672</v>
      </c>
      <c r="H64" s="98" t="s" cm="1">
        <v>701</v>
      </c>
      <c r="I64" s="98" t="s" cm="1">
        <v>835</v>
      </c>
      <c r="J64" s="98" t="s" cm="1">
        <v>701</v>
      </c>
      <c r="K64" s="98" t="s" cm="1">
        <v>835</v>
      </c>
      <c r="L64" s="94" t="s">
        <v>666</v>
      </c>
      <c r="M64" s="98" t="s" cm="1">
        <v>674</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827</v>
      </c>
      <c r="Y64" s="93"/>
    </row>
    <row r="65" spans="1:25" ht="16.5" x14ac:dyDescent="0.6">
      <c r="A65" s="96">
        <f ca="1"/>
        <v>47</v>
      </c>
      <c r="B65" s="94" t="s">
        <v>671</v>
      </c>
      <c r="C65" s="94" t="s">
        <v>668</v>
      </c>
      <c r="D65" s="94" t="s">
        <v>671</v>
      </c>
      <c r="E65" s="94" t="s">
        <v>666</v>
      </c>
      <c r="F65" s="94" t="s">
        <v>666</v>
      </c>
      <c r="G65" s="94" t="s">
        <v>666</v>
      </c>
      <c r="H65" s="94" t="s">
        <v>666</v>
      </c>
      <c r="I65" s="98" t="s" cm="1">
        <v>836</v>
      </c>
      <c r="J65" s="94" t="s">
        <v>666</v>
      </c>
      <c r="K65" s="94" t="s">
        <v>666</v>
      </c>
      <c r="L65" s="98" t="s" cm="1">
        <v>836</v>
      </c>
      <c r="M65" s="94" t="s">
        <v>666</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828</v>
      </c>
      <c r="Y65" s="93"/>
    </row>
    <row r="66" spans="1:25" ht="16.5" x14ac:dyDescent="0.6">
      <c r="A66" s="96">
        <f ca="1"/>
        <v>48</v>
      </c>
      <c r="B66" s="94" t="s">
        <v>670</v>
      </c>
      <c r="C66" s="94" t="s">
        <v>668</v>
      </c>
      <c r="D66" s="94" t="s">
        <v>669</v>
      </c>
      <c r="E66" s="94" t="s">
        <v>666</v>
      </c>
      <c r="F66" s="94" t="s">
        <v>666</v>
      </c>
      <c r="G66" s="94" t="s">
        <v>666</v>
      </c>
      <c r="H66" s="94" t="s">
        <v>666</v>
      </c>
      <c r="I66" s="98" t="s" cm="1">
        <v>837</v>
      </c>
      <c r="J66" s="94" t="s">
        <v>666</v>
      </c>
      <c r="K66" s="94" t="s">
        <v>666</v>
      </c>
      <c r="L66" s="98" t="s" cm="1">
        <v>837</v>
      </c>
      <c r="M66" s="94" t="s">
        <v>666</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832</v>
      </c>
      <c r="U66" t="s">
        <v>829</v>
      </c>
      <c r="Y66" s="93"/>
    </row>
    <row r="67" spans="1:25" ht="16.5" x14ac:dyDescent="0.6">
      <c r="A67" s="96">
        <f ca="1"/>
        <v>49</v>
      </c>
      <c r="B67" s="94" t="s">
        <v>667</v>
      </c>
      <c r="C67" s="94" t="s">
        <v>668</v>
      </c>
      <c r="D67" s="94" t="s">
        <v>667</v>
      </c>
      <c r="E67" s="94" t="s">
        <v>666</v>
      </c>
      <c r="F67" s="94" t="s">
        <v>666</v>
      </c>
      <c r="G67" s="94" t="s">
        <v>666</v>
      </c>
      <c r="H67" s="94" t="s">
        <v>666</v>
      </c>
      <c r="I67" s="98" t="s" cm="1">
        <v>838</v>
      </c>
      <c r="J67" s="94" t="s">
        <v>666</v>
      </c>
      <c r="K67" s="94" t="s">
        <v>666</v>
      </c>
      <c r="L67" s="98" t="s" cm="1">
        <v>843</v>
      </c>
      <c r="M67" s="94" t="s">
        <v>666</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830</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workbookViewId="0"/>
  </sheetViews>
  <sheetFormatPr defaultColWidth="9.1328125" defaultRowHeight="14.25" x14ac:dyDescent="0.45"/>
  <cols>
    <col min="1" max="1" width="2.53125" customWidth="1"/>
    <col min="2" max="2" width="6.796875" bestFit="1" customWidth="1"/>
    <col min="3" max="3" width="5.33203125" bestFit="1" customWidth="1"/>
    <col min="4" max="4" width="2.53125" customWidth="1"/>
    <col min="5" max="5" width="5.46484375" bestFit="1" customWidth="1"/>
    <col min="6" max="6" width="14" bestFit="1" customWidth="1"/>
    <col min="7" max="7" width="8.86328125" bestFit="1" customWidth="1"/>
    <col min="8" max="8" width="10.86328125" bestFit="1" customWidth="1"/>
    <col min="9" max="9" width="14.86328125" bestFit="1" customWidth="1"/>
    <col min="10" max="10" width="8.796875" bestFit="1" customWidth="1"/>
    <col min="11" max="11" width="8.53125" bestFit="1" customWidth="1"/>
    <col min="12" max="12" width="4.46484375" bestFit="1" customWidth="1"/>
    <col min="13" max="14" width="11.1328125" bestFit="1" customWidth="1"/>
    <col min="15" max="16" width="96.86328125" bestFit="1" customWidth="1"/>
    <col min="17" max="17" width="7" bestFit="1" customWidth="1"/>
  </cols>
  <sheetData>
    <row r="1" spans="2:17" ht="28.5" x14ac:dyDescent="0.85">
      <c r="B1" s="1" t="s">
        <v>1024</v>
      </c>
      <c r="C1" s="1"/>
      <c r="D1" s="1"/>
    </row>
    <row r="2" spans="2:17" x14ac:dyDescent="0.45">
      <c r="B2" s="2" t="s">
        <v>1027</v>
      </c>
    </row>
    <row r="3" spans="2:17" x14ac:dyDescent="0.45">
      <c r="B3" s="3"/>
    </row>
    <row r="4" spans="2:17" x14ac:dyDescent="0.45">
      <c r="F4" s="124" t="s">
        <v>968</v>
      </c>
    </row>
    <row r="5" spans="2:17" x14ac:dyDescent="0.45">
      <c r="F5" s="10" t="b">
        <f ca="1">AND(_xlfn.ANCHORARRAY(Q8))</f>
        <v>1</v>
      </c>
      <c r="G5" s="114" t="s">
        <v>969</v>
      </c>
    </row>
    <row r="6" spans="2:17" x14ac:dyDescent="0.45">
      <c r="B6" s="112" t="s">
        <v>626</v>
      </c>
    </row>
    <row r="7" spans="2:17" x14ac:dyDescent="0.45">
      <c r="B7" s="9" t="s">
        <v>918</v>
      </c>
      <c r="C7" s="9" t="s">
        <v>919</v>
      </c>
      <c r="E7" s="116" t="s">
        <v>626</v>
      </c>
      <c r="F7" s="116" t="s">
        <v>1004</v>
      </c>
      <c r="G7" s="116" t="s">
        <v>1</v>
      </c>
      <c r="H7" s="116" t="s">
        <v>4</v>
      </c>
      <c r="I7" s="116" t="s">
        <v>1005</v>
      </c>
      <c r="J7" s="116" t="s">
        <v>83</v>
      </c>
      <c r="K7" s="116" t="s">
        <v>244</v>
      </c>
      <c r="L7" s="116" t="s">
        <v>1006</v>
      </c>
      <c r="M7" s="116" t="s">
        <v>943</v>
      </c>
      <c r="N7" s="116" t="s">
        <v>944</v>
      </c>
      <c r="O7" s="116" t="s">
        <v>1007</v>
      </c>
      <c r="P7" s="116" t="s">
        <v>950</v>
      </c>
      <c r="Q7" s="116" t="s">
        <v>742</v>
      </c>
    </row>
    <row r="8" spans="2:17" x14ac:dyDescent="0.45">
      <c r="B8" s="113">
        <v>1</v>
      </c>
      <c r="C8" s="113" t="b">
        <v>1</v>
      </c>
      <c r="E8" s="9" t="s">
        <v>626</v>
      </c>
      <c r="F8" s="9" t="b">
        <v>1</v>
      </c>
      <c r="G8" s="9"/>
      <c r="H8" s="9"/>
      <c r="I8" s="9"/>
      <c r="J8" s="9" t="s">
        <v>93</v>
      </c>
      <c r="K8" s="9"/>
      <c r="L8" s="9" t="s">
        <v>1008</v>
      </c>
      <c r="M8" s="117" t="s">
        <v>945</v>
      </c>
      <c r="N8" s="118" t="s">
        <v>915</v>
      </c>
      <c r="O8" s="9" t="str" cm="1">
        <f t="array" aca="1" ref="O8" ca="1">CSVWrite(INDIRECT(E8),G8,F8,H8,I8,J8,K8,L8,M8,N8)</f>
        <v>#CSVWrite: TrueString cannot take the value 'false'!</v>
      </c>
      <c r="P8" s="119" t="s">
        <v>951</v>
      </c>
      <c r="Q8" s="10" t="b" cm="1">
        <f t="array" aca="1" ref="Q8:Q53" ca="1">O8:O53=P8:P53</f>
        <v>1</v>
      </c>
    </row>
    <row r="9" spans="2:17" x14ac:dyDescent="0.45">
      <c r="B9" s="113">
        <v>3</v>
      </c>
      <c r="C9" s="113" t="b">
        <v>0</v>
      </c>
      <c r="E9" s="9" t="s">
        <v>626</v>
      </c>
      <c r="F9" s="9" t="b">
        <v>1</v>
      </c>
      <c r="G9" s="9"/>
      <c r="H9" s="9"/>
      <c r="I9" s="9"/>
      <c r="J9" s="9" t="s">
        <v>93</v>
      </c>
      <c r="K9" s="9"/>
      <c r="L9" s="9" t="s">
        <v>1008</v>
      </c>
      <c r="M9" s="117" t="s">
        <v>914</v>
      </c>
      <c r="N9" s="117" t="s">
        <v>946</v>
      </c>
      <c r="O9" s="9" t="str" cm="1">
        <f t="array" aca="1" ref="O9" ca="1">CSVWrite(INDIRECT(E9),G9,F9,H9,I9,J9,K9,L9,M9,N9)</f>
        <v>#CSVWrite: FalseString cannot take the value 'true'!</v>
      </c>
      <c r="P9" s="120" t="s">
        <v>952</v>
      </c>
      <c r="Q9" s="10" t="b">
        <f ca="1"/>
        <v>1</v>
      </c>
    </row>
    <row r="10" spans="2:17" x14ac:dyDescent="0.45">
      <c r="E10" s="9" t="s">
        <v>626</v>
      </c>
      <c r="F10" s="9" t="b">
        <v>1</v>
      </c>
      <c r="G10" s="9"/>
      <c r="H10" s="9"/>
      <c r="I10" s="9"/>
      <c r="J10" s="9" t="s">
        <v>93</v>
      </c>
      <c r="K10" s="9"/>
      <c r="L10" s="9" t="s">
        <v>1008</v>
      </c>
      <c r="M10" s="117" t="s">
        <v>931</v>
      </c>
      <c r="N10" s="117" t="s">
        <v>931</v>
      </c>
      <c r="O10" s="9" t="str" cm="1">
        <f t="array" aca="1" ref="O10" ca="1">CSVWrite(INDIRECT(E10),G10,F10,H10,I10,J10,K10,L10,M10,N10)</f>
        <v>#CSVWrite: Got 'xxx' for both TrueString and FalseString, but these cannot be equal to one another!</v>
      </c>
      <c r="P10" s="120" t="s">
        <v>953</v>
      </c>
      <c r="Q10" s="10" t="b">
        <f ca="1"/>
        <v>1</v>
      </c>
    </row>
    <row r="11" spans="2:17" x14ac:dyDescent="0.45">
      <c r="B11" s="112" t="s">
        <v>1011</v>
      </c>
      <c r="E11" s="9" t="s">
        <v>626</v>
      </c>
      <c r="F11" s="9" t="b">
        <v>1</v>
      </c>
      <c r="G11" s="9"/>
      <c r="H11" s="9"/>
      <c r="I11" s="9"/>
      <c r="J11" s="9" t="s">
        <v>93</v>
      </c>
      <c r="K11" s="9"/>
      <c r="L11" s="9" t="s">
        <v>1008</v>
      </c>
      <c r="M11" s="9" t="s">
        <v>16</v>
      </c>
      <c r="N11" s="9" t="s">
        <v>920</v>
      </c>
      <c r="O11" s="9" t="str" cm="1">
        <f t="array" aca="1" ref="O11" ca="1">CSVWrite(INDIRECT(E11),G11,F11,H11,I11,J11,K11,L11,M11,N11)</f>
        <v xml:space="preserve">"a","b"
1,x
3,y
</v>
      </c>
      <c r="P11" s="120" t="s">
        <v>954</v>
      </c>
      <c r="Q11" s="10" t="b">
        <f ca="1"/>
        <v>1</v>
      </c>
    </row>
    <row r="12" spans="2:17" x14ac:dyDescent="0.45">
      <c r="B12" s="9" t="s">
        <v>1012</v>
      </c>
      <c r="C12" s="9" t="s">
        <v>1013</v>
      </c>
      <c r="E12" s="9" t="s">
        <v>626</v>
      </c>
      <c r="F12" s="9" t="b">
        <v>1</v>
      </c>
      <c r="G12" s="9"/>
      <c r="H12" s="9"/>
      <c r="I12" s="9"/>
      <c r="J12" s="9" t="s">
        <v>93</v>
      </c>
      <c r="K12" s="9"/>
      <c r="L12" s="9" t="s">
        <v>1008</v>
      </c>
      <c r="M12" s="121" t="s">
        <v>922</v>
      </c>
      <c r="N12" s="9" t="s">
        <v>920</v>
      </c>
      <c r="O12" s="9" t="str" cm="1">
        <f t="array" aca="1" ref="O12" ca="1">CSVWrite(INDIRECT(E12),G12,F12,H12,I12,J12,K12,L12,M12,N12)</f>
        <v xml:space="preserve">"a","b"
1,"sdfsdf"
3,y
</v>
      </c>
      <c r="P12" s="120" t="s">
        <v>955</v>
      </c>
      <c r="Q12" s="10" t="b">
        <f ca="1"/>
        <v>1</v>
      </c>
    </row>
    <row r="13" spans="2:17" x14ac:dyDescent="0.45">
      <c r="B13" s="9" t="s">
        <v>1014</v>
      </c>
      <c r="C13" s="9" t="s">
        <v>1015</v>
      </c>
      <c r="E13" s="9" t="s">
        <v>626</v>
      </c>
      <c r="F13" s="9" t="b">
        <v>1</v>
      </c>
      <c r="G13" s="9"/>
      <c r="H13" s="9"/>
      <c r="I13" s="9"/>
      <c r="J13" s="9" t="s">
        <v>93</v>
      </c>
      <c r="K13" s="9"/>
      <c r="L13" s="9" t="s">
        <v>1008</v>
      </c>
      <c r="M13" s="9" t="s">
        <v>930</v>
      </c>
      <c r="N13" s="9" t="s">
        <v>920</v>
      </c>
      <c r="O13" s="9" t="str" cm="1">
        <f t="array" aca="1" ref="O13" ca="1">CSVWrite(INDIRECT(E13),G13,F13,H13,I13,J13,K13,L13,M13,N13)</f>
        <v xml:space="preserve">"a","b"
1,2 xxx 2002
3,y
</v>
      </c>
      <c r="P13" s="120" t="s">
        <v>956</v>
      </c>
      <c r="Q13" s="10" t="b">
        <f ca="1"/>
        <v>1</v>
      </c>
    </row>
    <row r="14" spans="2:17" x14ac:dyDescent="0.45">
      <c r="E14" s="9" t="s">
        <v>626</v>
      </c>
      <c r="F14" s="9" t="b">
        <v>1</v>
      </c>
      <c r="G14" s="9"/>
      <c r="H14" s="9"/>
      <c r="I14" s="9"/>
      <c r="J14" s="9" t="s">
        <v>93</v>
      </c>
      <c r="K14" s="9"/>
      <c r="L14" s="9" t="s">
        <v>1008</v>
      </c>
      <c r="M14" s="65" t="s">
        <v>923</v>
      </c>
      <c r="N14" s="9" t="s">
        <v>920</v>
      </c>
      <c r="O14" s="9" t="str" cm="1">
        <f t="array" aca="1" ref="O14" ca="1">CSVWrite(INDIRECT(E14),G14,F14,H14,I14,J14,K14,L14,M14,N14)</f>
        <v>#CSVWrite: When TrueString contains any double quote characters they must be at the start, the end and nowhere else!</v>
      </c>
      <c r="P14" s="120" t="s">
        <v>979</v>
      </c>
      <c r="Q14" s="10" t="b">
        <f ca="1"/>
        <v>1</v>
      </c>
    </row>
    <row r="15" spans="2:17" x14ac:dyDescent="0.45">
      <c r="B15" s="17" t="s">
        <v>1019</v>
      </c>
      <c r="E15" s="9" t="s">
        <v>626</v>
      </c>
      <c r="F15" s="9" t="b">
        <v>1</v>
      </c>
      <c r="G15" s="9"/>
      <c r="H15" s="9"/>
      <c r="I15" s="9"/>
      <c r="J15" s="9" t="s">
        <v>93</v>
      </c>
      <c r="K15" s="9"/>
      <c r="L15" s="9" t="s">
        <v>1008</v>
      </c>
      <c r="M15" s="9" t="s">
        <v>924</v>
      </c>
      <c r="N15" s="9" t="s">
        <v>920</v>
      </c>
      <c r="O15" s="9" t="str" cm="1">
        <f t="array" aca="1" ref="O15" ca="1">CSVWrite(INDIRECT(E15),G15,F15,H15,I15,J15,K15,L15,M15,N15)</f>
        <v>#CSVWrite: When TrueString contains any double quote characters they must be at the start, the end and nowhere else!</v>
      </c>
      <c r="P15" s="120" t="s">
        <v>979</v>
      </c>
      <c r="Q15" s="10" t="b">
        <f ca="1"/>
        <v>1</v>
      </c>
    </row>
    <row r="16" spans="2:17" x14ac:dyDescent="0.45">
      <c r="B16" s="9" t="b">
        <v>1</v>
      </c>
      <c r="C16" s="9" t="s">
        <v>992</v>
      </c>
      <c r="E16" s="9" t="s">
        <v>626</v>
      </c>
      <c r="F16" s="9" t="b">
        <v>1</v>
      </c>
      <c r="G16" s="9"/>
      <c r="H16" s="9"/>
      <c r="I16" s="9"/>
      <c r="J16" s="9" t="s">
        <v>93</v>
      </c>
      <c r="K16" s="9"/>
      <c r="L16" s="9" t="s">
        <v>1008</v>
      </c>
      <c r="M16" s="122" t="s">
        <v>925</v>
      </c>
      <c r="N16" s="9" t="s">
        <v>920</v>
      </c>
      <c r="O16" s="9" t="str" cm="1">
        <f t="array" aca="1" ref="O16" ca="1">CSVWrite(INDIRECT(E16),G16,F16,H16,I16,J16,K16,L16,M16,N16)</f>
        <v>#CSVWrite: When TrueString contains any double quote characters they must be at the start, the end and nowhere else!</v>
      </c>
      <c r="P16" s="120" t="s">
        <v>979</v>
      </c>
      <c r="Q16" s="10" t="b">
        <f ca="1"/>
        <v>1</v>
      </c>
    </row>
    <row r="17" spans="2:17" x14ac:dyDescent="0.45">
      <c r="B17" s="9" t="b">
        <v>0</v>
      </c>
      <c r="C17" s="65" t="s">
        <v>1020</v>
      </c>
      <c r="E17" s="9" t="s">
        <v>626</v>
      </c>
      <c r="F17" s="9" t="b">
        <v>1</v>
      </c>
      <c r="G17" s="9"/>
      <c r="H17" s="9"/>
      <c r="I17" s="9"/>
      <c r="J17" s="9" t="s">
        <v>93</v>
      </c>
      <c r="K17" s="9"/>
      <c r="L17" s="9" t="s">
        <v>1008</v>
      </c>
      <c r="M17" s="65" t="s">
        <v>203</v>
      </c>
      <c r="N17" s="9" t="s">
        <v>920</v>
      </c>
      <c r="O17" s="9" t="str" cm="1">
        <f t="array" aca="1" ref="O17" ca="1">CSVWrite(INDIRECT(E17),G17,F17,H17,I17,J17,K17,L17,M17,N17)</f>
        <v>#CSVWrite: Got '1' as TrueString but that's not valid because it represents a number!</v>
      </c>
      <c r="P17" s="120" t="s">
        <v>957</v>
      </c>
      <c r="Q17" s="10" t="b">
        <f ca="1"/>
        <v>1</v>
      </c>
    </row>
    <row r="18" spans="2:17" x14ac:dyDescent="0.45">
      <c r="B18" s="9">
        <v>1</v>
      </c>
      <c r="C18" s="9">
        <f ca="1">PI()</f>
        <v>3.1415926535897931</v>
      </c>
      <c r="E18" s="9" t="s">
        <v>626</v>
      </c>
      <c r="F18" s="9" t="b">
        <v>1</v>
      </c>
      <c r="G18" s="9"/>
      <c r="H18" s="9"/>
      <c r="I18" s="9"/>
      <c r="J18" s="9" t="s">
        <v>93</v>
      </c>
      <c r="K18" s="9"/>
      <c r="L18" s="9" t="s">
        <v>1008</v>
      </c>
      <c r="M18" s="65" t="s">
        <v>926</v>
      </c>
      <c r="N18" s="9" t="s">
        <v>920</v>
      </c>
      <c r="O18" s="9" t="str" cm="1">
        <f t="array" aca="1" ref="O18" ca="1">CSVWrite(INDIRECT(E18),G18,F18,H18,I18,J18,K18,L18,M18,N18)</f>
        <v>#CSVWrite: Got '1e6' as TrueString but that's not valid because it represents a number!</v>
      </c>
      <c r="P18" s="120" t="s">
        <v>958</v>
      </c>
      <c r="Q18" s="10" t="b">
        <f ca="1"/>
        <v>1</v>
      </c>
    </row>
    <row r="19" spans="2:17" x14ac:dyDescent="0.45">
      <c r="B19" s="9" t="e">
        <f ca="1">1/0</f>
        <v>#DIV/0!</v>
      </c>
      <c r="C19" s="9" t="e">
        <f ca="1">NA()</f>
        <v>#N/A</v>
      </c>
      <c r="E19" s="9" t="s">
        <v>626</v>
      </c>
      <c r="F19" s="9" t="b">
        <v>1</v>
      </c>
      <c r="G19" s="9"/>
      <c r="H19" s="9"/>
      <c r="I19" s="9"/>
      <c r="J19" s="9" t="s">
        <v>93</v>
      </c>
      <c r="K19" s="9"/>
      <c r="L19" s="9" t="s">
        <v>1008</v>
      </c>
      <c r="M19" s="65" t="s">
        <v>927</v>
      </c>
      <c r="N19" s="9" t="s">
        <v>920</v>
      </c>
      <c r="O19" s="9" t="str" cm="1">
        <f t="array" aca="1" ref="O19" ca="1">CSVWrite(INDIRECT(E19),G19,F19,H19,I19,J19,K19,L19,M19,N19)</f>
        <v>#CSVWrite: Got '-1' as TrueString but that's not valid because it represents a number!</v>
      </c>
      <c r="P19" s="120" t="s">
        <v>959</v>
      </c>
      <c r="Q19" s="10" t="b">
        <f ca="1"/>
        <v>1</v>
      </c>
    </row>
    <row r="20" spans="2:17" x14ac:dyDescent="0.45">
      <c r="E20" s="9" t="s">
        <v>626</v>
      </c>
      <c r="F20" s="9" t="b">
        <v>1</v>
      </c>
      <c r="G20" s="9"/>
      <c r="H20" s="9"/>
      <c r="I20" s="9"/>
      <c r="J20" s="9" t="s">
        <v>93</v>
      </c>
      <c r="K20" s="9"/>
      <c r="L20" s="9" t="s">
        <v>1008</v>
      </c>
      <c r="M20" s="121" t="s">
        <v>921</v>
      </c>
      <c r="N20" s="9" t="s">
        <v>920</v>
      </c>
      <c r="O20" s="9" t="str" cm="1">
        <f t="array" aca="1" ref="O20" ca="1">CSVWrite(INDIRECT(E20),G20,F20,H20,I20,J20,K20,L20,M20,N20)</f>
        <v>#CSVWrite: Got '2/2/2' as TrueString but that's not valid because it represents a date!</v>
      </c>
      <c r="P20" s="120" t="s">
        <v>970</v>
      </c>
      <c r="Q20" s="10" t="b">
        <f ca="1"/>
        <v>1</v>
      </c>
    </row>
    <row r="21" spans="2:17" x14ac:dyDescent="0.45">
      <c r="B21" t="s">
        <v>1081</v>
      </c>
      <c r="E21" s="9" t="s">
        <v>626</v>
      </c>
      <c r="F21" s="9" t="b">
        <v>1</v>
      </c>
      <c r="G21" s="9"/>
      <c r="H21" s="9"/>
      <c r="I21" s="9"/>
      <c r="J21" s="9" t="s">
        <v>93</v>
      </c>
      <c r="K21" s="9"/>
      <c r="L21" s="9" t="s">
        <v>1008</v>
      </c>
      <c r="M21" s="37" t="s">
        <v>928</v>
      </c>
      <c r="N21" s="9" t="s">
        <v>920</v>
      </c>
      <c r="O21" s="9" t="str" cm="1">
        <f t="array" aca="1" ref="O21" ca="1">CSVWrite(INDIRECT(E21),G21,F21,H21,I21,J21,K21,L21,M21,N21)</f>
        <v>#CSVWrite: Got '2 2 2' as TrueString but that's not valid because it represents a date!</v>
      </c>
      <c r="P21" s="120" t="s">
        <v>971</v>
      </c>
      <c r="Q21" s="10" t="b">
        <f ca="1"/>
        <v>1</v>
      </c>
    </row>
    <row r="22" spans="2:17" x14ac:dyDescent="0.45">
      <c r="B22" s="9" t="str" cm="1">
        <f t="array" aca="1" ref="B22:C25" ca="1">_xlfn.UNICHAR(10000+_xlfn.SEQUENCE(4,2))</f>
        <v>✑</v>
      </c>
      <c r="C22" s="9" t="str">
        <f ca="1"/>
        <v>✒</v>
      </c>
      <c r="E22" s="9" t="s">
        <v>626</v>
      </c>
      <c r="F22" s="9" t="b">
        <v>1</v>
      </c>
      <c r="G22" s="9"/>
      <c r="H22" s="9"/>
      <c r="I22" s="9"/>
      <c r="J22" s="9" t="s">
        <v>93</v>
      </c>
      <c r="K22" s="9"/>
      <c r="L22" s="9" t="s">
        <v>1008</v>
      </c>
      <c r="M22" s="123" t="s">
        <v>929</v>
      </c>
      <c r="N22" s="9" t="s">
        <v>920</v>
      </c>
      <c r="O22" s="9" t="str" cm="1">
        <f t="array" aca="1" ref="O22" ca="1">CSVWrite(INDIRECT(E22),G22,F22,H22,I22,J22,K22,L22,M22,N22)</f>
        <v>#CSVWrite: Got '2 feb 2002' as TrueString but that's not valid because it represents a date!</v>
      </c>
      <c r="P22" s="120" t="s">
        <v>972</v>
      </c>
      <c r="Q22" s="10" t="b">
        <f ca="1"/>
        <v>1</v>
      </c>
    </row>
    <row r="23" spans="2:17" x14ac:dyDescent="0.45">
      <c r="B23" s="9" t="str">
        <f ca="1"/>
        <v>✓</v>
      </c>
      <c r="C23" s="9" t="str">
        <f ca="1"/>
        <v>✔</v>
      </c>
      <c r="E23" s="9" t="s">
        <v>626</v>
      </c>
      <c r="F23" s="9" t="b">
        <v>1</v>
      </c>
      <c r="G23" s="9"/>
      <c r="H23" s="9"/>
      <c r="I23" s="9"/>
      <c r="J23" s="9" t="s">
        <v>93</v>
      </c>
      <c r="K23" s="9"/>
      <c r="L23" s="9" t="s">
        <v>1008</v>
      </c>
      <c r="M23" s="9" t="s">
        <v>941</v>
      </c>
      <c r="N23" s="9" t="s">
        <v>920</v>
      </c>
      <c r="O23" s="9" t="str" cm="1">
        <f t="array" aca="1" ref="O23" ca="1">CSVWrite(INDIRECT(E23),G23,F23,H23,I23,J23,K23,L23,M23,N23)</f>
        <v>#CSVWrite: TrueString contains a line feed character (ascii 10), which is not permitted!</v>
      </c>
      <c r="P23" s="120" t="s">
        <v>960</v>
      </c>
      <c r="Q23" s="10" t="b">
        <f ca="1"/>
        <v>1</v>
      </c>
    </row>
    <row r="24" spans="2:17" x14ac:dyDescent="0.45">
      <c r="B24" s="9" t="str">
        <f ca="1"/>
        <v>✕</v>
      </c>
      <c r="C24" s="9" t="str">
        <f ca="1"/>
        <v>✖</v>
      </c>
      <c r="E24" s="9" t="s">
        <v>626</v>
      </c>
      <c r="F24" s="9" t="b">
        <v>1</v>
      </c>
      <c r="G24" s="9"/>
      <c r="H24" s="9"/>
      <c r="I24" s="9"/>
      <c r="J24" s="9" t="s">
        <v>93</v>
      </c>
      <c r="K24" s="9"/>
      <c r="L24" s="9" t="s">
        <v>1008</v>
      </c>
      <c r="M24" s="9" t="s">
        <v>942</v>
      </c>
      <c r="N24" s="9" t="s">
        <v>920</v>
      </c>
      <c r="O24" s="9" t="str" cm="1">
        <f t="array" aca="1" ref="O24" ca="1">CSVWrite(INDIRECT(E24),G24,F24,H24,I24,J24,K24,L24,M24,N24)</f>
        <v>#CSVWrite: TrueString contains a carriage return character (ascii 13), which is not permitted!</v>
      </c>
      <c r="P24" s="120" t="s">
        <v>961</v>
      </c>
      <c r="Q24" s="10" t="b">
        <f ca="1"/>
        <v>1</v>
      </c>
    </row>
    <row r="25" spans="2:17" x14ac:dyDescent="0.45">
      <c r="B25" s="9" t="str">
        <f ca="1"/>
        <v>✗</v>
      </c>
      <c r="C25" s="9" t="str">
        <f ca="1"/>
        <v>✘</v>
      </c>
      <c r="E25" s="9" t="s">
        <v>626</v>
      </c>
      <c r="F25" s="9" t="b">
        <v>1</v>
      </c>
      <c r="G25" s="9"/>
      <c r="H25" s="9"/>
      <c r="I25" s="9"/>
      <c r="J25" s="9" t="s">
        <v>93</v>
      </c>
      <c r="K25" s="9"/>
      <c r="L25" s="9" t="s">
        <v>1008</v>
      </c>
      <c r="M25" s="9" t="s">
        <v>931</v>
      </c>
      <c r="N25" s="9" t="s" cm="1">
        <v>923</v>
      </c>
      <c r="O25" s="9" t="str" cm="1">
        <f t="array" aca="1" ref="O25" ca="1">CSVWrite(INDIRECT(E25),G25,F25,H25,I25,J25,K25,L25,M25,N25)</f>
        <v>#CSVWrite: When FalseString contains any double quote characters they must be at the start, the end and nowhere else!</v>
      </c>
      <c r="P25" s="120" t="s">
        <v>980</v>
      </c>
      <c r="Q25" s="10" t="b">
        <f ca="1"/>
        <v>1</v>
      </c>
    </row>
    <row r="26" spans="2:17" x14ac:dyDescent="0.45">
      <c r="E26" s="9" t="s">
        <v>626</v>
      </c>
      <c r="F26" s="9" t="b">
        <v>1</v>
      </c>
      <c r="G26" s="9"/>
      <c r="H26" s="9"/>
      <c r="I26" s="9"/>
      <c r="J26" s="9" t="s">
        <v>93</v>
      </c>
      <c r="K26" s="9"/>
      <c r="L26" s="9" t="s">
        <v>1008</v>
      </c>
      <c r="M26" s="9" t="s">
        <v>931</v>
      </c>
      <c r="N26" s="9" t="s">
        <v>924</v>
      </c>
      <c r="O26" s="9" t="str" cm="1">
        <f t="array" aca="1" ref="O26" ca="1">CSVWrite(INDIRECT(E26),G26,F26,H26,I26,J26,K26,L26,M26,N26)</f>
        <v>#CSVWrite: When FalseString contains any double quote characters they must be at the start, the end and nowhere else!</v>
      </c>
      <c r="P26" s="120" t="s">
        <v>980</v>
      </c>
      <c r="Q26" s="10" t="b">
        <f ca="1"/>
        <v>1</v>
      </c>
    </row>
    <row r="27" spans="2:17" x14ac:dyDescent="0.45">
      <c r="E27" s="9" t="s">
        <v>626</v>
      </c>
      <c r="F27" s="9" t="b">
        <v>1</v>
      </c>
      <c r="G27" s="9"/>
      <c r="H27" s="9"/>
      <c r="I27" s="9"/>
      <c r="J27" s="9" t="s">
        <v>93</v>
      </c>
      <c r="K27" s="9"/>
      <c r="L27" s="9" t="s">
        <v>1008</v>
      </c>
      <c r="M27" s="9" t="s">
        <v>931</v>
      </c>
      <c r="N27" s="9" t="s">
        <v>925</v>
      </c>
      <c r="O27" s="9" t="str" cm="1">
        <f t="array" aca="1" ref="O27" ca="1">CSVWrite(INDIRECT(E27),G27,F27,H27,I27,J27,K27,L27,M27,N27)</f>
        <v>#CSVWrite: When FalseString contains any double quote characters they must be at the start, the end and nowhere else!</v>
      </c>
      <c r="P27" s="120" t="s">
        <v>980</v>
      </c>
      <c r="Q27" s="10" t="b">
        <f ca="1"/>
        <v>1</v>
      </c>
    </row>
    <row r="28" spans="2:17" x14ac:dyDescent="0.45">
      <c r="E28" s="9" t="s">
        <v>626</v>
      </c>
      <c r="F28" s="9" t="b">
        <v>1</v>
      </c>
      <c r="G28" s="9"/>
      <c r="H28" s="9"/>
      <c r="I28" s="9"/>
      <c r="J28" s="9" t="s">
        <v>93</v>
      </c>
      <c r="K28" s="9"/>
      <c r="L28" s="9" t="s">
        <v>1008</v>
      </c>
      <c r="M28" s="9" t="s">
        <v>931</v>
      </c>
      <c r="N28" s="9" t="s">
        <v>203</v>
      </c>
      <c r="O28" s="9" t="str" cm="1">
        <f t="array" aca="1" ref="O28" ca="1">CSVWrite(INDIRECT(E28),G28,F28,H28,I28,J28,K28,L28,M28,N28)</f>
        <v>#CSVWrite: Got '1' as FalseString but that's not valid because it represents a number!</v>
      </c>
      <c r="P28" s="120" t="s">
        <v>962</v>
      </c>
      <c r="Q28" s="10" t="b">
        <f ca="1"/>
        <v>1</v>
      </c>
    </row>
    <row r="29" spans="2:17" x14ac:dyDescent="0.45">
      <c r="E29" s="9" t="s">
        <v>626</v>
      </c>
      <c r="F29" s="9" t="b">
        <v>1</v>
      </c>
      <c r="G29" s="9"/>
      <c r="H29" s="9"/>
      <c r="I29" s="9"/>
      <c r="J29" s="9" t="s">
        <v>93</v>
      </c>
      <c r="K29" s="9"/>
      <c r="L29" s="9" t="s">
        <v>1008</v>
      </c>
      <c r="M29" s="9" t="s">
        <v>931</v>
      </c>
      <c r="N29" s="9" t="s">
        <v>926</v>
      </c>
      <c r="O29" s="9" t="str" cm="1">
        <f t="array" aca="1" ref="O29" ca="1">CSVWrite(INDIRECT(E29),G29,F29,H29,I29,J29,K29,L29,M29,N29)</f>
        <v>#CSVWrite: Got '1e6' as FalseString but that's not valid because it represents a number!</v>
      </c>
      <c r="P29" s="120" t="s">
        <v>963</v>
      </c>
      <c r="Q29" s="10" t="b">
        <f ca="1"/>
        <v>1</v>
      </c>
    </row>
    <row r="30" spans="2:17" x14ac:dyDescent="0.45">
      <c r="E30" s="9" t="s">
        <v>626</v>
      </c>
      <c r="F30" s="9" t="b">
        <v>1</v>
      </c>
      <c r="G30" s="9"/>
      <c r="H30" s="9"/>
      <c r="I30" s="9"/>
      <c r="J30" s="9" t="s">
        <v>93</v>
      </c>
      <c r="K30" s="9"/>
      <c r="L30" s="9" t="s">
        <v>1008</v>
      </c>
      <c r="M30" s="9" t="s">
        <v>931</v>
      </c>
      <c r="N30" s="9" t="s">
        <v>927</v>
      </c>
      <c r="O30" s="9" t="str" cm="1">
        <f t="array" aca="1" ref="O30" ca="1">CSVWrite(INDIRECT(E30),G30,F30,H30,I30,J30,K30,L30,M30,N30)</f>
        <v>#CSVWrite: Got '-1' as FalseString but that's not valid because it represents a number!</v>
      </c>
      <c r="P30" s="120" t="s">
        <v>964</v>
      </c>
      <c r="Q30" s="10" t="b">
        <f ca="1"/>
        <v>1</v>
      </c>
    </row>
    <row r="31" spans="2:17" x14ac:dyDescent="0.45">
      <c r="E31" s="9" t="s">
        <v>626</v>
      </c>
      <c r="F31" s="9" t="b">
        <v>1</v>
      </c>
      <c r="G31" s="9"/>
      <c r="H31" s="9"/>
      <c r="I31" s="9"/>
      <c r="J31" s="9" t="s">
        <v>93</v>
      </c>
      <c r="K31" s="9"/>
      <c r="L31" s="9" t="s">
        <v>1008</v>
      </c>
      <c r="M31" s="9" t="s">
        <v>931</v>
      </c>
      <c r="N31" s="9" t="s">
        <v>921</v>
      </c>
      <c r="O31" s="9" t="str" cm="1">
        <f t="array" aca="1" ref="O31" ca="1">CSVWrite(INDIRECT(E31),G31,F31,H31,I31,J31,K31,L31,M31,N31)</f>
        <v>#CSVWrite: Got '2/2/2' as FalseString but that's not valid because it represents a date!</v>
      </c>
      <c r="P31" s="120" t="s">
        <v>973</v>
      </c>
      <c r="Q31" s="10" t="b">
        <f ca="1"/>
        <v>1</v>
      </c>
    </row>
    <row r="32" spans="2:17" x14ac:dyDescent="0.45">
      <c r="E32" s="9" t="s">
        <v>626</v>
      </c>
      <c r="F32" s="9" t="b">
        <v>1</v>
      </c>
      <c r="G32" s="9"/>
      <c r="H32" s="9"/>
      <c r="I32" s="9"/>
      <c r="J32" s="9" t="s">
        <v>93</v>
      </c>
      <c r="K32" s="9"/>
      <c r="L32" s="9" t="s">
        <v>1008</v>
      </c>
      <c r="M32" s="9" t="s">
        <v>931</v>
      </c>
      <c r="N32" s="9" t="s">
        <v>928</v>
      </c>
      <c r="O32" s="9" t="str" cm="1">
        <f t="array" aca="1" ref="O32" ca="1">CSVWrite(INDIRECT(E32),G32,F32,H32,I32,J32,K32,L32,M32,N32)</f>
        <v>#CSVWrite: Got '2 2 2' as FalseString but that's not valid because it represents a date!</v>
      </c>
      <c r="P32" s="120" t="s">
        <v>974</v>
      </c>
      <c r="Q32" s="10" t="b">
        <f ca="1"/>
        <v>1</v>
      </c>
    </row>
    <row r="33" spans="5:17" x14ac:dyDescent="0.45">
      <c r="E33" s="9" t="s">
        <v>626</v>
      </c>
      <c r="F33" s="9" t="b">
        <v>1</v>
      </c>
      <c r="G33" s="9"/>
      <c r="H33" s="9"/>
      <c r="I33" s="9"/>
      <c r="J33" s="9" t="s">
        <v>93</v>
      </c>
      <c r="K33" s="9"/>
      <c r="L33" s="9" t="s">
        <v>1008</v>
      </c>
      <c r="M33" s="9" t="s">
        <v>931</v>
      </c>
      <c r="N33" s="9" t="s">
        <v>929</v>
      </c>
      <c r="O33" s="9" t="str" cm="1">
        <f t="array" aca="1" ref="O33" ca="1">CSVWrite(INDIRECT(E33),G33,F33,H33,I33,J33,K33,L33,M33,N33)</f>
        <v>#CSVWrite: Got '2 feb 2002' as FalseString but that's not valid because it represents a date!</v>
      </c>
      <c r="P33" s="120" t="s">
        <v>975</v>
      </c>
      <c r="Q33" s="10" t="b">
        <f ca="1"/>
        <v>1</v>
      </c>
    </row>
    <row r="34" spans="5:17" x14ac:dyDescent="0.45">
      <c r="E34" s="9" t="s">
        <v>626</v>
      </c>
      <c r="F34" s="9" t="b">
        <v>1</v>
      </c>
      <c r="G34" s="9"/>
      <c r="H34" s="9"/>
      <c r="I34" s="9"/>
      <c r="J34" s="9" t="s">
        <v>93</v>
      </c>
      <c r="K34" s="9"/>
      <c r="L34" s="9" t="s">
        <v>1008</v>
      </c>
      <c r="M34" s="9" t="s">
        <v>931</v>
      </c>
      <c r="N34" s="9" t="str">
        <f ca="1">CHAR(10)</f>
        <v xml:space="preserve">
</v>
      </c>
      <c r="O34" s="9" t="str" cm="1">
        <f t="array" aca="1" ref="O34" ca="1">CSVWrite(INDIRECT(E34),G34,F34,H34,I34,J34,K34,L34,M34,N34)</f>
        <v>#CSVWrite: FalseString contains a line feed character (ascii 10), which is not permitted!</v>
      </c>
      <c r="P34" s="120" t="s">
        <v>965</v>
      </c>
      <c r="Q34" s="10" t="b">
        <f ca="1"/>
        <v>1</v>
      </c>
    </row>
    <row r="35" spans="5:17" x14ac:dyDescent="0.45">
      <c r="E35" s="9" t="s">
        <v>626</v>
      </c>
      <c r="F35" s="9" t="b">
        <v>1</v>
      </c>
      <c r="G35" s="9"/>
      <c r="H35" s="9"/>
      <c r="I35" s="9"/>
      <c r="J35" s="9" t="s">
        <v>93</v>
      </c>
      <c r="K35" s="9"/>
      <c r="L35" s="9" t="s">
        <v>1008</v>
      </c>
      <c r="M35" s="9" t="s">
        <v>931</v>
      </c>
      <c r="N35" s="9" t="str">
        <f ca="1">CHAR(13)</f>
        <v>_x000D_</v>
      </c>
      <c r="O35" s="9" t="str" cm="1">
        <f t="array" aca="1" ref="O35" ca="1">CSVWrite(INDIRECT(E35),G35,F35,H35,I35,J35,K35,L35,M35,N35)</f>
        <v>#CSVWrite: FalseString contains a carriage return character (ascii 13), which is not permitted!</v>
      </c>
      <c r="P35" s="120" t="s">
        <v>966</v>
      </c>
      <c r="Q35" s="10" t="b">
        <f ca="1"/>
        <v>1</v>
      </c>
    </row>
    <row r="36" spans="5:17" x14ac:dyDescent="0.45">
      <c r="E36" s="9" t="s">
        <v>626</v>
      </c>
      <c r="F36" s="9" t="b">
        <v>1</v>
      </c>
      <c r="G36" s="9"/>
      <c r="H36" s="9"/>
      <c r="I36" s="9"/>
      <c r="J36" s="9" t="s">
        <v>93</v>
      </c>
      <c r="K36" s="9"/>
      <c r="L36" s="9" t="s">
        <v>1008</v>
      </c>
      <c r="M36" s="9" t="s">
        <v>931</v>
      </c>
      <c r="N36" s="9" t="s">
        <v>937</v>
      </c>
      <c r="O36" s="9" t="str" cm="1">
        <f t="array" aca="1" ref="O36" ca="1">CSVWrite(INDIRECT(E36),G36,F36,H36,I36,J36,K36,L36,M36,N36)</f>
        <v>#CSVWrite: Got '31 12 2002' as FalseString but that's not valid because it represents a date!</v>
      </c>
      <c r="P36" s="120" t="s">
        <v>976</v>
      </c>
      <c r="Q36" s="10" t="b">
        <f ca="1"/>
        <v>1</v>
      </c>
    </row>
    <row r="37" spans="5:17" x14ac:dyDescent="0.45">
      <c r="E37" s="9" t="s">
        <v>626</v>
      </c>
      <c r="F37" s="9" t="b">
        <v>1</v>
      </c>
      <c r="G37" s="9"/>
      <c r="H37" s="9"/>
      <c r="I37" s="9"/>
      <c r="J37" s="9" t="s">
        <v>93</v>
      </c>
      <c r="K37" s="9"/>
      <c r="L37" s="9" t="s">
        <v>1008</v>
      </c>
      <c r="M37" s="9" t="s">
        <v>931</v>
      </c>
      <c r="N37" s="9" t="s">
        <v>938</v>
      </c>
      <c r="O37" s="9" t="str" cm="1">
        <f t="array" aca="1" ref="O37" ca="1">CSVWrite(INDIRECT(E37),G37,F37,H37,I37,J37,K37,L37,M37,N37)</f>
        <v>#CSVWrite: Got '12 31 2002' as FalseString but that's not valid because it represents a date!</v>
      </c>
      <c r="P37" s="120" t="s">
        <v>977</v>
      </c>
      <c r="Q37" s="10" t="b">
        <f ca="1"/>
        <v>1</v>
      </c>
    </row>
    <row r="38" spans="5:17" x14ac:dyDescent="0.45">
      <c r="E38" s="9" t="s">
        <v>626</v>
      </c>
      <c r="F38" s="9" t="b">
        <v>1</v>
      </c>
      <c r="G38" s="9"/>
      <c r="H38" s="9"/>
      <c r="I38" s="9"/>
      <c r="J38" s="9" t="s">
        <v>93</v>
      </c>
      <c r="K38" s="9"/>
      <c r="L38" s="9" t="s">
        <v>1008</v>
      </c>
      <c r="M38" s="9" t="s">
        <v>931</v>
      </c>
      <c r="N38" s="9" t="s">
        <v>939</v>
      </c>
      <c r="O38" s="9" t="str" cm="1">
        <f t="array" aca="1" ref="O38" ca="1">CSVWrite(INDIRECT(E38),G38,F38,H38,I38,J38,K38,L38,M38,N38)</f>
        <v>#CSVWrite: Got '2002 12 31' as FalseString but that's not valid because it represents a date!</v>
      </c>
      <c r="P38" s="120" t="s">
        <v>978</v>
      </c>
      <c r="Q38" s="10" t="b">
        <f ca="1"/>
        <v>1</v>
      </c>
    </row>
    <row r="39" spans="5:17" x14ac:dyDescent="0.45">
      <c r="E39" s="9" t="s">
        <v>626</v>
      </c>
      <c r="F39" s="9" t="b">
        <v>1</v>
      </c>
      <c r="G39" s="9"/>
      <c r="H39" s="9"/>
      <c r="I39" s="9"/>
      <c r="J39" s="9" t="s">
        <v>93</v>
      </c>
      <c r="K39" s="9"/>
      <c r="L39" s="9" t="s">
        <v>1008</v>
      </c>
      <c r="M39" s="9" t="s">
        <v>931</v>
      </c>
      <c r="N39" s="9" t="s">
        <v>940</v>
      </c>
      <c r="O39" s="9" t="str" cm="1">
        <f t="array" aca="1" ref="O39" ca="1">CSVWrite(INDIRECT(E39),G39,F39,H39,I39,J39,K39,L39,M39,N39)</f>
        <v xml:space="preserve">"a","b"
1,xxx
3,2002 31 12
</v>
      </c>
      <c r="P39" s="120" t="s">
        <v>967</v>
      </c>
      <c r="Q39" s="10" t="b">
        <f ca="1"/>
        <v>1</v>
      </c>
    </row>
    <row r="40" spans="5:17" x14ac:dyDescent="0.45">
      <c r="E40" s="9" t="s">
        <v>626</v>
      </c>
      <c r="F40" s="9" t="b">
        <v>1</v>
      </c>
      <c r="G40" s="65" t="s">
        <v>1010</v>
      </c>
      <c r="H40" s="9"/>
      <c r="I40" s="9"/>
      <c r="J40" s="9" t="s">
        <v>93</v>
      </c>
      <c r="K40" s="9" t="s">
        <v>1009</v>
      </c>
      <c r="L40" s="9" t="s">
        <v>1008</v>
      </c>
      <c r="M40" s="9" t="s">
        <v>241</v>
      </c>
      <c r="N40" s="9" t="s">
        <v>995</v>
      </c>
      <c r="O40" s="9" t="str" cm="1">
        <f t="array" aca="1" ref="O40" ca="1">CSVWrite(INDIRECT(E40),G40,F40,H40,I40,J40,K40,L40,M40,N40)</f>
        <v>#CSVWrite: Encoding must be "ANSI" (the default) or "UTF-8" or "UTF-16"!</v>
      </c>
      <c r="P40" s="119" t="s">
        <v>996</v>
      </c>
      <c r="Q40" s="10" t="b">
        <f ca="1"/>
        <v>1</v>
      </c>
    </row>
    <row r="41" spans="5:17" x14ac:dyDescent="0.45">
      <c r="E41" s="9" t="s">
        <v>1011</v>
      </c>
      <c r="F41" s="9" t="b">
        <v>0</v>
      </c>
      <c r="G41" s="9"/>
      <c r="H41" s="9"/>
      <c r="I41" s="9"/>
      <c r="J41" s="9" t="s">
        <v>93</v>
      </c>
      <c r="K41" s="9"/>
      <c r="L41" s="9" t="s">
        <v>1008</v>
      </c>
      <c r="M41" s="9" t="s">
        <v>241</v>
      </c>
      <c r="N41" s="9" t="s">
        <v>995</v>
      </c>
      <c r="O41" s="9" t="str" cm="1">
        <f t="array" aca="1" ref="O41" ca="1">CSVWrite(INDIRECT(E41),G41,F41,H41,I41,J41,K41,L41,M41,N41)</f>
        <v xml:space="preserve">"1,1","1,2"
"2,1","2,2"
</v>
      </c>
      <c r="P41" s="120" t="s">
        <v>1017</v>
      </c>
      <c r="Q41" s="10" t="b">
        <f ca="1"/>
        <v>1</v>
      </c>
    </row>
    <row r="42" spans="5:17" x14ac:dyDescent="0.45">
      <c r="E42" s="9" t="s">
        <v>1011</v>
      </c>
      <c r="F42" s="9" t="b">
        <v>0</v>
      </c>
      <c r="G42" s="9"/>
      <c r="H42" s="9"/>
      <c r="I42" s="9"/>
      <c r="J42" s="9" t="s">
        <v>1016</v>
      </c>
      <c r="K42" s="9"/>
      <c r="L42" s="9" t="s">
        <v>1008</v>
      </c>
      <c r="M42" s="9" t="s">
        <v>241</v>
      </c>
      <c r="N42" s="9" t="s">
        <v>995</v>
      </c>
      <c r="O42" s="9" t="str" cm="1">
        <f t="array" aca="1" ref="O42" ca="1">CSVWrite(INDIRECT(E42),G42,F42,H42,I42,J42,K42,L42,M42,N42)</f>
        <v xml:space="preserve">1,1;1,2
2,1;2,2
</v>
      </c>
      <c r="P42" s="120" t="s">
        <v>1018</v>
      </c>
      <c r="Q42" s="10" t="b">
        <f ca="1"/>
        <v>1</v>
      </c>
    </row>
    <row r="43" spans="5:17" x14ac:dyDescent="0.45">
      <c r="E43" s="9" t="s">
        <v>1011</v>
      </c>
      <c r="F43" s="9" t="b">
        <v>1</v>
      </c>
      <c r="G43" s="9"/>
      <c r="H43" s="9"/>
      <c r="I43" s="9"/>
      <c r="J43" s="9" t="s">
        <v>1016</v>
      </c>
      <c r="K43" s="9"/>
      <c r="L43" s="9" t="s">
        <v>1008</v>
      </c>
      <c r="M43" s="9" t="s">
        <v>241</v>
      </c>
      <c r="N43" s="9" t="s">
        <v>995</v>
      </c>
      <c r="O43" s="9" t="str" cm="1">
        <f t="array" aca="1" ref="O43" ca="1">CSVWrite(INDIRECT(E43),G43,F43,H43,I43,J43,K43,L43,M43,N43)</f>
        <v xml:space="preserve">"1,1";"1,2"
"2,1";"2,2"
</v>
      </c>
      <c r="P43" s="120" t="s">
        <v>1023</v>
      </c>
      <c r="Q43" s="10" t="b">
        <f ca="1"/>
        <v>1</v>
      </c>
    </row>
    <row r="44" spans="5:17" x14ac:dyDescent="0.45">
      <c r="E44" s="65" t="s">
        <v>1019</v>
      </c>
      <c r="F44" s="9" t="b">
        <v>0</v>
      </c>
      <c r="G44" s="9"/>
      <c r="H44" s="9"/>
      <c r="I44" s="9"/>
      <c r="J44" s="9" t="s">
        <v>93</v>
      </c>
      <c r="K44" s="9"/>
      <c r="L44" s="9" t="s">
        <v>1008</v>
      </c>
      <c r="M44" s="117" t="s">
        <v>946</v>
      </c>
      <c r="N44" s="117" t="s">
        <v>945</v>
      </c>
      <c r="O44" s="9" t="str" cm="1">
        <f t="array" aca="1" ref="O44" ca="1">CSVWrite(INDIRECT(E44),G44,F44,H44,I44,J44,K44,L44,M44,N44)</f>
        <v xml:space="preserve">true,Foo
false,"Ba,r"
1,3.14159265358979
#DIV/0!,#N/A
</v>
      </c>
      <c r="P44" s="120" t="s">
        <v>1021</v>
      </c>
      <c r="Q44" s="10" t="b">
        <f ca="1"/>
        <v>1</v>
      </c>
    </row>
    <row r="45" spans="5:17" x14ac:dyDescent="0.45">
      <c r="E45" s="65" t="s">
        <v>1019</v>
      </c>
      <c r="F45" s="9" t="b">
        <v>1</v>
      </c>
      <c r="G45" s="9"/>
      <c r="H45" s="9"/>
      <c r="I45" s="9"/>
      <c r="J45" s="9" t="s">
        <v>93</v>
      </c>
      <c r="K45" s="9"/>
      <c r="L45" s="9" t="s">
        <v>1008</v>
      </c>
      <c r="M45" s="117" t="s">
        <v>946</v>
      </c>
      <c r="N45" s="117" t="s">
        <v>945</v>
      </c>
      <c r="O45" s="9" t="str" cm="1">
        <f t="array" aca="1" ref="O45" ca="1">CSVWrite(INDIRECT(E45),G45,F45,H45,I45,J45,K45,L45,M45,N45)</f>
        <v xml:space="preserve">true,"Foo"
false,"Ba,r"
1,3.14159265358979
#DIV/0!,#N/A
</v>
      </c>
      <c r="P45" s="120" t="s">
        <v>1022</v>
      </c>
      <c r="Q45" s="10" t="b">
        <f ca="1"/>
        <v>1</v>
      </c>
    </row>
    <row r="46" spans="5:17" x14ac:dyDescent="0.45">
      <c r="E46" s="65" t="s">
        <v>626</v>
      </c>
      <c r="F46" s="9" t="b">
        <v>1</v>
      </c>
      <c r="G46" s="9"/>
      <c r="H46" s="9"/>
      <c r="I46" s="9"/>
      <c r="J46" s="9" t="s">
        <v>100</v>
      </c>
      <c r="K46" s="9"/>
      <c r="L46" s="9"/>
      <c r="M46" s="117" t="s">
        <v>241</v>
      </c>
      <c r="N46" s="117" t="s">
        <v>995</v>
      </c>
      <c r="O46" s="9" t="str" cm="1">
        <f t="array" aca="1" ref="O46" ca="1">CSVWrite(INDIRECT(E46),G46,F46,H46,I46,J46,K46,L46,M46,N46)</f>
        <v xml:space="preserve">"a"::"b"
1::T
3::F
</v>
      </c>
      <c r="P46" s="120" t="s">
        <v>1047</v>
      </c>
      <c r="Q46" s="10" t="b">
        <f ca="1"/>
        <v>1</v>
      </c>
    </row>
    <row r="47" spans="5:17" x14ac:dyDescent="0.45">
      <c r="E47" s="9" t="s">
        <v>626</v>
      </c>
      <c r="F47" s="126" t="b">
        <v>1</v>
      </c>
      <c r="G47" s="9"/>
      <c r="H47" s="9"/>
      <c r="I47" s="9"/>
      <c r="J47" s="9"/>
      <c r="K47" s="9"/>
      <c r="L47" s="9"/>
      <c r="M47" s="126"/>
      <c r="N47" s="126"/>
      <c r="O47" s="9" t="str" cm="1">
        <f t="array" aca="1" ref="O47" ca="1">CSVWrite(INDIRECT(E47),G47,F47,H47,I47,J47,K47,L47,M47,N47)</f>
        <v>#CSVWrite: Delimiter must have at least one character!</v>
      </c>
      <c r="P47" s="120" t="s">
        <v>1048</v>
      </c>
      <c r="Q47" s="10" t="b">
        <f ca="1"/>
        <v>1</v>
      </c>
    </row>
    <row r="48" spans="5:17" x14ac:dyDescent="0.45">
      <c r="E48" s="9" t="s">
        <v>626</v>
      </c>
      <c r="F48" s="126" t="b">
        <v>1</v>
      </c>
      <c r="G48" s="9"/>
      <c r="H48" s="9"/>
      <c r="I48" s="9"/>
      <c r="J48" s="65" t="s">
        <v>987</v>
      </c>
      <c r="K48" s="9"/>
      <c r="L48" s="9"/>
      <c r="M48" s="126"/>
      <c r="N48" s="126"/>
      <c r="O48" s="9" t="str" cm="1">
        <f t="array" aca="1" ref="O48" ca="1">CSVWrite(INDIRECT(E48),G48,F48,H48,I48,J48,K48,L48,M48,N48)</f>
        <v>#CSVWrite: Delimiter cannot start with a double quote, line feed or carriage return!</v>
      </c>
      <c r="P48" s="120" t="s">
        <v>1049</v>
      </c>
      <c r="Q48" s="10" t="b">
        <f ca="1"/>
        <v>1</v>
      </c>
    </row>
    <row r="49" spans="5:17" x14ac:dyDescent="0.45">
      <c r="E49" s="9" t="s">
        <v>626</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1049</v>
      </c>
      <c r="Q49" s="10" t="b">
        <f ca="1"/>
        <v>1</v>
      </c>
    </row>
    <row r="50" spans="5:17" x14ac:dyDescent="0.45">
      <c r="E50" s="9" t="s">
        <v>626</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1049</v>
      </c>
      <c r="Q50" s="10" t="b">
        <f ca="1"/>
        <v>1</v>
      </c>
    </row>
    <row r="51" spans="5:17" x14ac:dyDescent="0.45">
      <c r="E51" s="9" t="s">
        <v>626</v>
      </c>
      <c r="F51" s="126" t="b">
        <v>1</v>
      </c>
      <c r="G51" s="9" t="s">
        <v>1046</v>
      </c>
      <c r="H51" s="9"/>
      <c r="I51" s="9"/>
      <c r="J51" s="9" t="s">
        <v>93</v>
      </c>
      <c r="K51" s="9"/>
      <c r="L51" s="9"/>
      <c r="M51" s="126" t="s">
        <v>241</v>
      </c>
      <c r="N51" s="126" t="s">
        <v>995</v>
      </c>
      <c r="O51" s="9" t="str" cm="1">
        <f t="array" aca="1" ref="O51" ca="1">CSVWrite(INDIRECT(E51),G51,F51,H51,I51,J51,K51,L51,M51,N51)</f>
        <v>#CSVWrite: Error 'Path not found' when attempting to create file 'c:\this\path\does\not\exist.csv'!</v>
      </c>
      <c r="P51" s="119" t="s">
        <v>1089</v>
      </c>
      <c r="Q51" s="10" t="b">
        <f ca="1"/>
        <v>1</v>
      </c>
    </row>
    <row r="52" spans="5:17" x14ac:dyDescent="0.45">
      <c r="E52" s="9" t="s">
        <v>626</v>
      </c>
      <c r="F52" s="9" t="b">
        <v>1</v>
      </c>
      <c r="G52" s="9"/>
      <c r="H52" s="9"/>
      <c r="I52" s="9"/>
      <c r="J52" s="9" t="s">
        <v>93</v>
      </c>
      <c r="K52" s="9"/>
      <c r="L52" s="9" t="s">
        <v>992</v>
      </c>
      <c r="M52" s="9" t="s">
        <v>241</v>
      </c>
      <c r="N52" s="9" t="s">
        <v>995</v>
      </c>
      <c r="O52" s="9" t="str" cm="1">
        <f t="array" aca="1" ref="O52" ca="1">CSVWrite(INDIRECT(E52),G52,F52,H52,I52,J52,K52,L52,M52,N52)</f>
        <v>#CSVWrite: EOL must be one of "Windows", "Unix" or "Mac", or the associated end of line characters!</v>
      </c>
      <c r="P52" s="119" t="s">
        <v>1085</v>
      </c>
      <c r="Q52" s="10" t="b">
        <f ca="1"/>
        <v>1</v>
      </c>
    </row>
    <row r="53" spans="5:17" x14ac:dyDescent="0.45">
      <c r="E53" s="9" t="s">
        <v>1081</v>
      </c>
      <c r="F53" s="9" t="b">
        <v>1</v>
      </c>
      <c r="G53" s="9" t="s">
        <v>1010</v>
      </c>
      <c r="H53" s="9"/>
      <c r="I53" s="9"/>
      <c r="J53" s="9" t="s">
        <v>93</v>
      </c>
      <c r="K53" s="9" t="s">
        <v>1082</v>
      </c>
      <c r="L53" s="9"/>
      <c r="M53" s="9" t="s">
        <v>241</v>
      </c>
      <c r="N53" s="9" t="s">
        <v>995</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1083</v>
      </c>
      <c r="Q53" s="10" t="b">
        <f ca="1"/>
        <v>1</v>
      </c>
    </row>
  </sheetData>
  <sheetProtection sheet="1" objects="1" scenarios="1"/>
  <conditionalFormatting sqref="F5">
    <cfRule type="cellIs" dxfId="3" priority="3" operator="equal">
      <formula>FALSE</formula>
    </cfRule>
    <cfRule type="cellIs" dxfId="2" priority="4" operator="equal">
      <formula>TRUE</formula>
    </cfRule>
  </conditionalFormatting>
  <conditionalFormatting sqref="Q8:Q53">
    <cfRule type="cellIs" dxfId="1" priority="1" operator="equal">
      <formula>FALSE</formula>
    </cfRule>
    <cfRule type="cellIs" dxfId="0" priority="2"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10"/>
  <sheetViews>
    <sheetView showGridLines="0" showRowColHeaders="0" zoomScaleNormal="100" workbookViewId="0"/>
  </sheetViews>
  <sheetFormatPr defaultColWidth="9.1328125" defaultRowHeight="14.25" x14ac:dyDescent="0.45"/>
  <cols>
    <col min="1" max="1" width="2.46484375" customWidth="1"/>
    <col min="2" max="2" width="7.86328125" customWidth="1"/>
    <col min="3" max="3" width="11.86328125" customWidth="1"/>
    <col min="4" max="4" width="5.46484375" customWidth="1"/>
    <col min="5" max="5" width="14.86328125" customWidth="1"/>
    <col min="6" max="6" width="155.46484375" customWidth="1"/>
  </cols>
  <sheetData>
    <row r="1" spans="2:8" ht="28.5" x14ac:dyDescent="0.85">
      <c r="B1" s="11" t="s">
        <v>46</v>
      </c>
    </row>
    <row r="3" spans="2:8" x14ac:dyDescent="0.45">
      <c r="F3" s="129"/>
    </row>
    <row r="4" spans="2:8" x14ac:dyDescent="0.45">
      <c r="H4" s="131" t="s">
        <v>264</v>
      </c>
    </row>
    <row r="5" spans="2:8" x14ac:dyDescent="0.45">
      <c r="B5" s="19" t="s">
        <v>47</v>
      </c>
      <c r="C5" s="20" t="s">
        <v>48</v>
      </c>
      <c r="D5" s="145" t="s">
        <v>49</v>
      </c>
      <c r="E5" s="21" t="s">
        <v>50</v>
      </c>
      <c r="F5" s="22" t="s">
        <v>51</v>
      </c>
      <c r="H5" s="104" t="s">
        <v>981</v>
      </c>
    </row>
    <row r="6" spans="2:8" x14ac:dyDescent="0.45">
      <c r="B6" s="144">
        <v>205</v>
      </c>
      <c r="C6" s="23">
        <v>44891</v>
      </c>
      <c r="D6" s="146">
        <v>0.74929398148378823</v>
      </c>
      <c r="E6" s="24" t="s">
        <v>52</v>
      </c>
      <c r="F6" s="25" t="s">
        <v>1107</v>
      </c>
      <c r="H6" s="104" t="s">
        <v>982</v>
      </c>
    </row>
    <row r="7" spans="2:8" x14ac:dyDescent="0.45">
      <c r="B7" s="138">
        <v>204</v>
      </c>
      <c r="C7" s="23">
        <v>44889</v>
      </c>
      <c r="D7" s="146">
        <v>0.58732638888614019</v>
      </c>
      <c r="E7" s="24" t="s">
        <v>52</v>
      </c>
      <c r="F7" s="26" t="s">
        <v>1106</v>
      </c>
      <c r="H7" s="104" t="s">
        <v>1025</v>
      </c>
    </row>
    <row r="8" spans="2:8" ht="28.5" x14ac:dyDescent="0.45">
      <c r="B8" s="138">
        <v>203</v>
      </c>
      <c r="C8" s="23">
        <v>44889</v>
      </c>
      <c r="D8" s="146">
        <v>0.57611111111327773</v>
      </c>
      <c r="E8" s="24" t="s">
        <v>52</v>
      </c>
      <c r="F8" s="25" t="s">
        <v>1105</v>
      </c>
      <c r="H8" s="12" t="s">
        <v>265</v>
      </c>
    </row>
    <row r="9" spans="2:8" x14ac:dyDescent="0.45">
      <c r="B9" s="138">
        <v>202</v>
      </c>
      <c r="C9" s="23">
        <v>44883</v>
      </c>
      <c r="D9" s="146">
        <v>0.515763888892252</v>
      </c>
      <c r="E9" s="24" t="s">
        <v>52</v>
      </c>
      <c r="F9" s="26" t="s">
        <v>1104</v>
      </c>
      <c r="H9" s="12" t="s">
        <v>270</v>
      </c>
    </row>
    <row r="10" spans="2:8" x14ac:dyDescent="0.45">
      <c r="B10" s="138">
        <v>201</v>
      </c>
      <c r="C10" s="23">
        <v>44883</v>
      </c>
      <c r="D10" s="146">
        <v>0.46804398148378823</v>
      </c>
      <c r="E10" s="24" t="s">
        <v>52</v>
      </c>
      <c r="F10" s="25" t="s">
        <v>1103</v>
      </c>
      <c r="H10" s="104" t="s">
        <v>1087</v>
      </c>
    </row>
    <row r="11" spans="2:8" ht="85.5" x14ac:dyDescent="0.45">
      <c r="B11" s="138">
        <v>200</v>
      </c>
      <c r="C11" s="23">
        <v>44883</v>
      </c>
      <c r="D11" s="146">
        <v>0.43586805555241881</v>
      </c>
      <c r="E11" s="24" t="s">
        <v>52</v>
      </c>
      <c r="F11" s="26" t="s">
        <v>1102</v>
      </c>
      <c r="H11" s="12" t="s">
        <v>269</v>
      </c>
    </row>
    <row r="12" spans="2:8" x14ac:dyDescent="0.45">
      <c r="B12" s="138">
        <v>199</v>
      </c>
      <c r="C12" s="23">
        <v>44882</v>
      </c>
      <c r="D12" s="146">
        <v>0.77342592592322035</v>
      </c>
      <c r="E12" s="24" t="s">
        <v>52</v>
      </c>
      <c r="F12" s="26" t="s">
        <v>1100</v>
      </c>
      <c r="H12" s="104" t="s">
        <v>266</v>
      </c>
    </row>
    <row r="13" spans="2:8" x14ac:dyDescent="0.45">
      <c r="B13" s="138">
        <v>198</v>
      </c>
      <c r="C13" s="23">
        <v>44882</v>
      </c>
      <c r="D13" s="146">
        <v>0.76056712962599704</v>
      </c>
      <c r="E13" s="24" t="s">
        <v>52</v>
      </c>
      <c r="F13" s="26" t="s">
        <v>1098</v>
      </c>
      <c r="H13" s="104" t="s">
        <v>989</v>
      </c>
    </row>
    <row r="14" spans="2:8" x14ac:dyDescent="0.45">
      <c r="B14" s="138">
        <v>197</v>
      </c>
      <c r="C14" s="23">
        <v>44874</v>
      </c>
      <c r="D14" s="146">
        <v>0.94719907407124992</v>
      </c>
      <c r="E14" s="24" t="s">
        <v>52</v>
      </c>
      <c r="F14" s="25" t="s">
        <v>571</v>
      </c>
      <c r="H14" s="104" t="s">
        <v>580</v>
      </c>
    </row>
    <row r="15" spans="2:8" x14ac:dyDescent="0.45">
      <c r="B15" s="138">
        <v>196</v>
      </c>
      <c r="C15" s="23">
        <v>44874</v>
      </c>
      <c r="D15" s="146">
        <v>0.77251157407590654</v>
      </c>
      <c r="E15" s="24" t="s">
        <v>52</v>
      </c>
      <c r="F15" s="26" t="s">
        <v>1097</v>
      </c>
      <c r="H15" s="131" t="s">
        <v>1071</v>
      </c>
    </row>
    <row r="16" spans="2:8" x14ac:dyDescent="0.45">
      <c r="B16" s="138">
        <v>195</v>
      </c>
      <c r="C16" s="23">
        <v>44874</v>
      </c>
      <c r="D16" s="146">
        <v>0.76479166666831588</v>
      </c>
      <c r="E16" s="24" t="s">
        <v>52</v>
      </c>
      <c r="F16" s="25" t="s">
        <v>1096</v>
      </c>
      <c r="H16" s="137" t="s">
        <v>1072</v>
      </c>
    </row>
    <row r="17" spans="2:8" x14ac:dyDescent="0.45">
      <c r="B17" s="138">
        <v>194</v>
      </c>
      <c r="C17" s="23">
        <v>44874</v>
      </c>
      <c r="D17" s="146">
        <v>0.75028935185400769</v>
      </c>
      <c r="E17" s="24" t="s">
        <v>52</v>
      </c>
      <c r="F17" s="25" t="s">
        <v>1095</v>
      </c>
      <c r="H17" s="134" t="s">
        <v>1073</v>
      </c>
    </row>
    <row r="18" spans="2:8" x14ac:dyDescent="0.45">
      <c r="B18" s="138">
        <v>193</v>
      </c>
      <c r="C18" s="23">
        <v>44874</v>
      </c>
      <c r="D18" s="146">
        <v>0.74775462962861639</v>
      </c>
      <c r="E18" s="24" t="s">
        <v>52</v>
      </c>
      <c r="F18" s="25" t="s">
        <v>1094</v>
      </c>
      <c r="H18" s="137" t="s">
        <v>1074</v>
      </c>
    </row>
    <row r="19" spans="2:8" x14ac:dyDescent="0.45">
      <c r="B19" s="138">
        <v>192</v>
      </c>
      <c r="C19" s="23">
        <v>44874</v>
      </c>
      <c r="D19" s="146">
        <v>0.74510416666453239</v>
      </c>
      <c r="E19" s="24" t="s">
        <v>52</v>
      </c>
      <c r="F19" s="25" t="s">
        <v>571</v>
      </c>
      <c r="H19" s="136" t="s">
        <v>1079</v>
      </c>
    </row>
    <row r="20" spans="2:8" x14ac:dyDescent="0.45">
      <c r="B20" s="138">
        <v>191</v>
      </c>
      <c r="C20" s="23">
        <v>44874</v>
      </c>
      <c r="D20" s="146">
        <v>0.71329861111007631</v>
      </c>
      <c r="E20" s="24" t="s">
        <v>52</v>
      </c>
      <c r="F20" s="26" t="s">
        <v>1093</v>
      </c>
      <c r="H20" s="135" t="s">
        <v>1078</v>
      </c>
    </row>
    <row r="21" spans="2:8" x14ac:dyDescent="0.45">
      <c r="B21" s="138">
        <v>190</v>
      </c>
      <c r="C21" s="23">
        <v>44874</v>
      </c>
      <c r="D21" s="146">
        <v>0.63762731481256196</v>
      </c>
      <c r="E21" s="24" t="s">
        <v>52</v>
      </c>
      <c r="F21" s="25" t="s">
        <v>1090</v>
      </c>
      <c r="H21" s="131" t="s">
        <v>619</v>
      </c>
    </row>
    <row r="22" spans="2:8" x14ac:dyDescent="0.45">
      <c r="B22" s="138">
        <v>189</v>
      </c>
      <c r="C22" s="23">
        <v>44874</v>
      </c>
      <c r="D22" s="146">
        <v>0.61747685185400769</v>
      </c>
      <c r="E22" s="24" t="s">
        <v>52</v>
      </c>
      <c r="F22" s="25" t="s">
        <v>1088</v>
      </c>
      <c r="H22" s="132" t="s">
        <v>620</v>
      </c>
    </row>
    <row r="23" spans="2:8" x14ac:dyDescent="0.45">
      <c r="B23" s="138">
        <v>188</v>
      </c>
      <c r="C23" s="23">
        <v>44874</v>
      </c>
      <c r="D23" s="146">
        <v>0.59861111111240461</v>
      </c>
      <c r="E23" s="24" t="s">
        <v>52</v>
      </c>
      <c r="F23" s="25" t="s">
        <v>1086</v>
      </c>
      <c r="H23" s="12"/>
    </row>
    <row r="24" spans="2:8" ht="28.5" x14ac:dyDescent="0.45">
      <c r="B24" s="138">
        <v>187</v>
      </c>
      <c r="C24" s="23">
        <v>44874</v>
      </c>
      <c r="D24" s="146">
        <v>0.43436342592758592</v>
      </c>
      <c r="E24" s="24" t="s">
        <v>52</v>
      </c>
      <c r="F24" s="26" t="s">
        <v>1084</v>
      </c>
      <c r="H24" s="131" t="s">
        <v>652</v>
      </c>
    </row>
    <row r="25" spans="2:8" x14ac:dyDescent="0.45">
      <c r="B25" s="138">
        <v>186</v>
      </c>
      <c r="C25" s="23">
        <v>44873</v>
      </c>
      <c r="D25" s="146">
        <v>0.82164351851679385</v>
      </c>
      <c r="E25" s="24" t="s">
        <v>52</v>
      </c>
      <c r="F25" s="25" t="s">
        <v>1080</v>
      </c>
      <c r="H25" s="132" t="s">
        <v>651</v>
      </c>
    </row>
    <row r="26" spans="2:8" x14ac:dyDescent="0.45">
      <c r="B26" s="138">
        <v>185</v>
      </c>
      <c r="C26" s="23">
        <v>44873</v>
      </c>
      <c r="D26" s="146">
        <v>0.81234953703824431</v>
      </c>
      <c r="E26" s="24" t="s">
        <v>52</v>
      </c>
      <c r="F26" s="25" t="s">
        <v>1077</v>
      </c>
      <c r="H26" s="131" t="s">
        <v>645</v>
      </c>
    </row>
    <row r="27" spans="2:8" x14ac:dyDescent="0.45">
      <c r="B27" s="138">
        <v>184</v>
      </c>
      <c r="C27" s="23">
        <v>44873</v>
      </c>
      <c r="D27" s="146">
        <v>0.67521990741079208</v>
      </c>
      <c r="E27" s="24" t="s">
        <v>52</v>
      </c>
      <c r="F27" s="25" t="s">
        <v>1076</v>
      </c>
      <c r="H27" s="132" t="s">
        <v>642</v>
      </c>
    </row>
    <row r="28" spans="2:8" x14ac:dyDescent="0.45">
      <c r="B28" s="138">
        <v>183</v>
      </c>
      <c r="C28" s="23">
        <v>44873</v>
      </c>
      <c r="D28" s="146">
        <v>0.66287037036818219</v>
      </c>
      <c r="E28" s="24" t="s">
        <v>52</v>
      </c>
      <c r="F28" s="25" t="s">
        <v>1075</v>
      </c>
      <c r="H28" s="132" t="s">
        <v>643</v>
      </c>
    </row>
    <row r="29" spans="2:8" x14ac:dyDescent="0.45">
      <c r="B29" s="138">
        <v>182</v>
      </c>
      <c r="C29" s="23">
        <v>44873</v>
      </c>
      <c r="D29" s="146">
        <v>0.62999999999738066</v>
      </c>
      <c r="E29" s="24" t="s">
        <v>52</v>
      </c>
      <c r="F29" s="25" t="s">
        <v>1070</v>
      </c>
      <c r="H29" s="132" t="s">
        <v>644</v>
      </c>
    </row>
    <row r="30" spans="2:8" x14ac:dyDescent="0.45">
      <c r="B30" s="138">
        <v>181</v>
      </c>
      <c r="C30" s="23">
        <v>44872</v>
      </c>
      <c r="D30" s="146">
        <v>0.82534722222044365</v>
      </c>
      <c r="E30" s="24" t="s">
        <v>52</v>
      </c>
      <c r="F30" s="25" t="s">
        <v>1069</v>
      </c>
      <c r="H30" s="12"/>
    </row>
    <row r="31" spans="2:8" x14ac:dyDescent="0.45">
      <c r="B31" s="138">
        <v>180</v>
      </c>
      <c r="C31" s="23">
        <v>44872</v>
      </c>
      <c r="D31" s="146">
        <v>0.69211805555823958</v>
      </c>
      <c r="E31" s="24" t="s">
        <v>52</v>
      </c>
      <c r="F31" s="25" t="s">
        <v>1067</v>
      </c>
      <c r="H31" s="131" t="s">
        <v>245</v>
      </c>
    </row>
    <row r="32" spans="2:8" x14ac:dyDescent="0.45">
      <c r="B32" s="138">
        <v>179</v>
      </c>
      <c r="C32" s="23">
        <v>44872</v>
      </c>
      <c r="D32" s="146">
        <v>0.46092592592322035</v>
      </c>
      <c r="E32" s="24" t="s">
        <v>52</v>
      </c>
      <c r="F32" s="25" t="s">
        <v>1066</v>
      </c>
      <c r="H32" s="12" t="s">
        <v>246</v>
      </c>
    </row>
    <row r="33" spans="2:8" x14ac:dyDescent="0.45">
      <c r="B33" s="138">
        <v>178</v>
      </c>
      <c r="C33" s="23">
        <v>44872</v>
      </c>
      <c r="D33" s="146">
        <v>0.42384259259415558</v>
      </c>
      <c r="E33" s="24" t="s">
        <v>52</v>
      </c>
      <c r="F33" s="26" t="s">
        <v>1063</v>
      </c>
      <c r="H33" s="132" t="s">
        <v>247</v>
      </c>
    </row>
    <row r="34" spans="2:8" x14ac:dyDescent="0.45">
      <c r="B34" s="138">
        <v>177</v>
      </c>
      <c r="C34" s="23">
        <v>44871</v>
      </c>
      <c r="D34" s="146">
        <v>0.76501157407619758</v>
      </c>
      <c r="E34" s="24" t="s">
        <v>52</v>
      </c>
      <c r="F34" s="26" t="s">
        <v>1057</v>
      </c>
      <c r="H34" s="12" t="s">
        <v>248</v>
      </c>
    </row>
    <row r="35" spans="2:8" x14ac:dyDescent="0.45">
      <c r="B35" s="138">
        <v>176</v>
      </c>
      <c r="C35" s="23">
        <v>44871</v>
      </c>
      <c r="D35" s="146">
        <v>0.46385416666453239</v>
      </c>
      <c r="E35" s="24" t="s">
        <v>52</v>
      </c>
      <c r="F35" s="25" t="s">
        <v>1055</v>
      </c>
      <c r="H35" s="132" t="s">
        <v>249</v>
      </c>
    </row>
    <row r="36" spans="2:8" ht="28.5" x14ac:dyDescent="0.45">
      <c r="B36" s="138">
        <v>175</v>
      </c>
      <c r="C36" s="23">
        <v>44871</v>
      </c>
      <c r="D36" s="146">
        <v>0.38188657407590654</v>
      </c>
      <c r="E36" s="24" t="s">
        <v>52</v>
      </c>
      <c r="F36" s="26" t="s">
        <v>1054</v>
      </c>
      <c r="H36" s="12" t="s">
        <v>213</v>
      </c>
    </row>
    <row r="37" spans="2:8" ht="28.5" x14ac:dyDescent="0.45">
      <c r="B37" s="138">
        <v>174</v>
      </c>
      <c r="C37" s="23">
        <v>44871</v>
      </c>
      <c r="D37" s="146">
        <v>0.34934027777489973</v>
      </c>
      <c r="E37" s="24" t="s">
        <v>52</v>
      </c>
      <c r="F37" s="26" t="s">
        <v>1053</v>
      </c>
      <c r="H37" s="132" t="s">
        <v>250</v>
      </c>
    </row>
    <row r="38" spans="2:8" x14ac:dyDescent="0.45">
      <c r="B38" s="138">
        <v>173</v>
      </c>
      <c r="C38" s="23">
        <v>44870</v>
      </c>
      <c r="D38" s="146">
        <v>0.38129629629838746</v>
      </c>
      <c r="E38" s="24" t="s">
        <v>52</v>
      </c>
      <c r="F38" s="25" t="s">
        <v>1052</v>
      </c>
      <c r="H38" s="133" t="s">
        <v>252</v>
      </c>
    </row>
    <row r="39" spans="2:8" x14ac:dyDescent="0.45">
      <c r="B39" s="138">
        <v>172</v>
      </c>
      <c r="C39" s="23">
        <v>44869</v>
      </c>
      <c r="D39" s="146">
        <v>0.81792824074364034</v>
      </c>
      <c r="E39" s="24" t="s">
        <v>52</v>
      </c>
      <c r="F39" s="25" t="s">
        <v>1051</v>
      </c>
      <c r="H39" s="12" t="s">
        <v>649</v>
      </c>
    </row>
    <row r="40" spans="2:8" x14ac:dyDescent="0.45">
      <c r="B40" s="138">
        <v>171</v>
      </c>
      <c r="C40" s="23">
        <v>44869</v>
      </c>
      <c r="D40" s="146">
        <v>0.72151620370277669</v>
      </c>
      <c r="E40" s="24" t="s">
        <v>52</v>
      </c>
      <c r="F40" s="26" t="s">
        <v>1050</v>
      </c>
      <c r="H40" s="132" t="s">
        <v>648</v>
      </c>
    </row>
    <row r="41" spans="2:8" x14ac:dyDescent="0.45">
      <c r="B41" s="138">
        <v>170</v>
      </c>
      <c r="C41" s="23">
        <v>44868</v>
      </c>
      <c r="D41" s="146">
        <v>0.81207175926101627</v>
      </c>
      <c r="E41" s="24" t="s">
        <v>52</v>
      </c>
      <c r="F41" s="25" t="s">
        <v>1045</v>
      </c>
      <c r="H41" s="12"/>
    </row>
    <row r="42" spans="2:8" x14ac:dyDescent="0.45">
      <c r="B42" s="138">
        <v>169</v>
      </c>
      <c r="C42" s="23">
        <v>44868</v>
      </c>
      <c r="D42" s="146">
        <v>0.79150462963298196</v>
      </c>
      <c r="E42" s="24" t="s">
        <v>52</v>
      </c>
      <c r="F42" s="25" t="s">
        <v>1044</v>
      </c>
      <c r="H42" s="131" t="s">
        <v>647</v>
      </c>
    </row>
    <row r="43" spans="2:8" x14ac:dyDescent="0.45">
      <c r="B43" s="138">
        <v>168</v>
      </c>
      <c r="C43" s="23">
        <v>44868</v>
      </c>
      <c r="D43" s="146">
        <v>0.76744212963239988</v>
      </c>
      <c r="E43" s="24" t="s">
        <v>52</v>
      </c>
      <c r="F43" s="25" t="s">
        <v>1043</v>
      </c>
      <c r="H43" s="132" t="s">
        <v>646</v>
      </c>
    </row>
    <row r="44" spans="2:8" x14ac:dyDescent="0.45">
      <c r="B44" s="138">
        <v>167</v>
      </c>
      <c r="C44" s="23">
        <v>44868</v>
      </c>
      <c r="D44" s="146">
        <v>0.69697916666336823</v>
      </c>
      <c r="E44" s="24" t="s">
        <v>52</v>
      </c>
      <c r="F44" s="25" t="s">
        <v>1029</v>
      </c>
      <c r="H44" s="12"/>
    </row>
    <row r="45" spans="2:8" ht="28.5" x14ac:dyDescent="0.45">
      <c r="B45" s="138">
        <v>166</v>
      </c>
      <c r="C45" s="23">
        <v>44868</v>
      </c>
      <c r="D45" s="146">
        <v>0.60644675925868796</v>
      </c>
      <c r="E45" s="24" t="s">
        <v>52</v>
      </c>
      <c r="F45" s="26" t="s">
        <v>1028</v>
      </c>
      <c r="H45" s="131" t="s">
        <v>778</v>
      </c>
    </row>
    <row r="46" spans="2:8" ht="28.5" x14ac:dyDescent="0.45">
      <c r="B46" s="138">
        <v>165</v>
      </c>
      <c r="C46" s="23">
        <v>44868</v>
      </c>
      <c r="D46" s="146">
        <v>0.54459490740555339</v>
      </c>
      <c r="E46" s="24" t="s">
        <v>52</v>
      </c>
      <c r="F46" s="25" t="s">
        <v>1026</v>
      </c>
      <c r="H46" s="132" t="s">
        <v>755</v>
      </c>
    </row>
    <row r="47" spans="2:8" x14ac:dyDescent="0.45">
      <c r="B47" s="138">
        <v>164</v>
      </c>
      <c r="C47" s="23">
        <v>44868</v>
      </c>
      <c r="D47" s="146">
        <v>0.40291666666598758</v>
      </c>
      <c r="E47" s="24" t="s">
        <v>52</v>
      </c>
      <c r="F47" s="25" t="s">
        <v>58</v>
      </c>
      <c r="H47" s="12"/>
    </row>
    <row r="48" spans="2:8" x14ac:dyDescent="0.45">
      <c r="B48" s="138">
        <v>163</v>
      </c>
      <c r="C48" s="23">
        <v>44867</v>
      </c>
      <c r="D48" s="146">
        <v>0.80884259259619284</v>
      </c>
      <c r="E48" s="24" t="s">
        <v>52</v>
      </c>
      <c r="F48" s="25" t="s">
        <v>58</v>
      </c>
      <c r="H48" s="131" t="s">
        <v>338</v>
      </c>
    </row>
    <row r="49" spans="2:8" x14ac:dyDescent="0.45">
      <c r="B49" s="138">
        <v>162</v>
      </c>
      <c r="C49" s="23">
        <v>44867</v>
      </c>
      <c r="D49" s="146">
        <v>0.79520833333663177</v>
      </c>
      <c r="E49" s="24" t="s">
        <v>52</v>
      </c>
      <c r="F49" s="25" t="s">
        <v>1003</v>
      </c>
      <c r="H49" s="12" t="s">
        <v>339</v>
      </c>
    </row>
    <row r="50" spans="2:8" ht="28.5" x14ac:dyDescent="0.45">
      <c r="B50" s="138">
        <v>161</v>
      </c>
      <c r="C50" s="23">
        <v>44866</v>
      </c>
      <c r="D50" s="146">
        <v>0.71202546296262881</v>
      </c>
      <c r="E50" s="24" t="s">
        <v>52</v>
      </c>
      <c r="F50" s="26" t="s">
        <v>1001</v>
      </c>
      <c r="H50" s="12" t="s">
        <v>340</v>
      </c>
    </row>
    <row r="51" spans="2:8" x14ac:dyDescent="0.45">
      <c r="B51" s="138">
        <v>160</v>
      </c>
      <c r="C51" s="23">
        <v>44865</v>
      </c>
      <c r="D51" s="146">
        <v>0.69700231481692754</v>
      </c>
      <c r="E51" s="24" t="s">
        <v>52</v>
      </c>
      <c r="F51" s="25" t="s">
        <v>984</v>
      </c>
      <c r="H51" s="12"/>
    </row>
    <row r="52" spans="2:8" x14ac:dyDescent="0.45">
      <c r="B52" s="138">
        <v>159</v>
      </c>
      <c r="C52" s="23">
        <v>44862</v>
      </c>
      <c r="D52" s="146">
        <v>0.60244212963152677</v>
      </c>
      <c r="E52" s="24" t="s">
        <v>52</v>
      </c>
      <c r="F52" s="26" t="s">
        <v>983</v>
      </c>
      <c r="H52" s="12" t="s">
        <v>856</v>
      </c>
    </row>
    <row r="53" spans="2:8" ht="28.5" x14ac:dyDescent="0.45">
      <c r="B53" s="138">
        <v>158</v>
      </c>
      <c r="C53" s="23">
        <v>44859</v>
      </c>
      <c r="D53" s="146">
        <v>0.76282407407416031</v>
      </c>
      <c r="E53" s="24" t="s">
        <v>52</v>
      </c>
      <c r="F53" s="26" t="s">
        <v>947</v>
      </c>
      <c r="H53" s="132" t="s">
        <v>857</v>
      </c>
    </row>
    <row r="54" spans="2:8" ht="28.5" x14ac:dyDescent="0.45">
      <c r="B54" s="138">
        <v>157</v>
      </c>
      <c r="C54" s="23">
        <v>44858</v>
      </c>
      <c r="D54" s="146">
        <v>0.40266203703504289</v>
      </c>
      <c r="E54" s="24" t="s">
        <v>52</v>
      </c>
      <c r="F54" s="26" t="s">
        <v>936</v>
      </c>
      <c r="H54" s="12" t="s">
        <v>855</v>
      </c>
    </row>
    <row r="55" spans="2:8" x14ac:dyDescent="0.45">
      <c r="B55" s="138">
        <v>156</v>
      </c>
      <c r="C55" s="23">
        <v>44858</v>
      </c>
      <c r="D55" s="146">
        <v>0.39067129629984265</v>
      </c>
      <c r="E55" s="24" t="s">
        <v>52</v>
      </c>
      <c r="F55" s="26" t="s">
        <v>933</v>
      </c>
    </row>
    <row r="56" spans="2:8" x14ac:dyDescent="0.45">
      <c r="B56" s="138">
        <v>155</v>
      </c>
      <c r="C56" s="23">
        <v>44858</v>
      </c>
      <c r="D56" s="146">
        <v>0.37726851851766696</v>
      </c>
      <c r="E56" s="24" t="s">
        <v>52</v>
      </c>
      <c r="F56" s="25" t="s">
        <v>932</v>
      </c>
    </row>
    <row r="57" spans="2:8" x14ac:dyDescent="0.45">
      <c r="B57" s="138">
        <v>154</v>
      </c>
      <c r="C57" s="23">
        <v>44857</v>
      </c>
      <c r="D57" s="146">
        <v>0.68922453703999054</v>
      </c>
      <c r="E57" s="24" t="s">
        <v>52</v>
      </c>
      <c r="F57" s="26" t="s">
        <v>917</v>
      </c>
    </row>
    <row r="58" spans="2:8" x14ac:dyDescent="0.45">
      <c r="B58" s="138">
        <v>153</v>
      </c>
      <c r="C58" s="23">
        <v>44857</v>
      </c>
      <c r="D58" s="146">
        <v>0.66163194444379769</v>
      </c>
      <c r="E58" s="24" t="s">
        <v>52</v>
      </c>
      <c r="F58" s="26" t="s">
        <v>916</v>
      </c>
    </row>
    <row r="59" spans="2:8" x14ac:dyDescent="0.45">
      <c r="B59" s="138">
        <v>152</v>
      </c>
      <c r="C59" s="23">
        <v>44857</v>
      </c>
      <c r="D59" s="146">
        <v>0.5168634259243845</v>
      </c>
      <c r="E59" s="24" t="s">
        <v>52</v>
      </c>
      <c r="F59" s="26" t="s">
        <v>913</v>
      </c>
    </row>
    <row r="60" spans="2:8" x14ac:dyDescent="0.45">
      <c r="B60" s="138">
        <v>151</v>
      </c>
      <c r="C60" s="23">
        <v>44856</v>
      </c>
      <c r="D60" s="146">
        <v>0.76158564814977581</v>
      </c>
      <c r="E60" s="24" t="s">
        <v>52</v>
      </c>
      <c r="F60" s="25" t="s">
        <v>911</v>
      </c>
    </row>
    <row r="61" spans="2:8" x14ac:dyDescent="0.45">
      <c r="B61" s="138">
        <v>150</v>
      </c>
      <c r="C61" s="23">
        <v>44856</v>
      </c>
      <c r="D61" s="146">
        <v>0.7355787037013215</v>
      </c>
      <c r="E61" s="24" t="s">
        <v>52</v>
      </c>
      <c r="F61" s="25" t="s">
        <v>909</v>
      </c>
    </row>
    <row r="62" spans="2:8" x14ac:dyDescent="0.45">
      <c r="B62" s="138">
        <v>149</v>
      </c>
      <c r="C62" s="23">
        <v>44856</v>
      </c>
      <c r="D62" s="146">
        <v>0.42866898148349719</v>
      </c>
      <c r="E62" s="24" t="s">
        <v>52</v>
      </c>
      <c r="F62" s="25" t="s">
        <v>908</v>
      </c>
    </row>
    <row r="63" spans="2:8" x14ac:dyDescent="0.45">
      <c r="B63" s="138">
        <v>148</v>
      </c>
      <c r="C63" s="23">
        <v>44855</v>
      </c>
      <c r="D63" s="146">
        <v>0.69561342592351139</v>
      </c>
      <c r="E63" s="24" t="s">
        <v>52</v>
      </c>
      <c r="F63" s="25" t="s">
        <v>907</v>
      </c>
    </row>
    <row r="64" spans="2:8" x14ac:dyDescent="0.45">
      <c r="B64" s="138">
        <v>147</v>
      </c>
      <c r="C64" s="23">
        <v>44855</v>
      </c>
      <c r="D64" s="146">
        <v>0.69387731481401715</v>
      </c>
      <c r="E64" s="24" t="s">
        <v>52</v>
      </c>
      <c r="F64" s="25" t="s">
        <v>906</v>
      </c>
    </row>
    <row r="65" spans="2:6" ht="28.5" x14ac:dyDescent="0.45">
      <c r="B65" s="138">
        <v>146</v>
      </c>
      <c r="C65" s="23">
        <v>44855</v>
      </c>
      <c r="D65" s="146">
        <v>0.67820601852145046</v>
      </c>
      <c r="E65" s="24" t="s">
        <v>52</v>
      </c>
      <c r="F65" s="26" t="s">
        <v>905</v>
      </c>
    </row>
    <row r="66" spans="2:6" x14ac:dyDescent="0.45">
      <c r="B66" s="138">
        <v>145</v>
      </c>
      <c r="C66" s="23">
        <v>44501</v>
      </c>
      <c r="D66" s="146">
        <v>0.67939814814599231</v>
      </c>
      <c r="E66" s="24" t="s">
        <v>52</v>
      </c>
      <c r="F66" s="25" t="s">
        <v>901</v>
      </c>
    </row>
    <row r="67" spans="2:6" x14ac:dyDescent="0.45">
      <c r="B67" s="138">
        <v>144</v>
      </c>
      <c r="C67" s="23">
        <v>44501</v>
      </c>
      <c r="D67" s="146">
        <v>0.67103009259153623</v>
      </c>
      <c r="E67" s="24" t="s">
        <v>52</v>
      </c>
      <c r="F67" s="26" t="s">
        <v>900</v>
      </c>
    </row>
    <row r="68" spans="2:6" x14ac:dyDescent="0.45">
      <c r="B68" s="138">
        <v>143</v>
      </c>
      <c r="C68" s="23">
        <v>44483</v>
      </c>
      <c r="D68" s="146">
        <v>0.71473379629605915</v>
      </c>
      <c r="E68" s="24" t="s">
        <v>52</v>
      </c>
      <c r="F68" s="26" t="s">
        <v>884</v>
      </c>
    </row>
    <row r="69" spans="2:6" ht="71.25" x14ac:dyDescent="0.45">
      <c r="B69" s="138">
        <v>142</v>
      </c>
      <c r="C69" s="23">
        <v>44483</v>
      </c>
      <c r="D69" s="146">
        <v>0.69203703703533392</v>
      </c>
      <c r="E69" s="24" t="s">
        <v>52</v>
      </c>
      <c r="F69" s="26" t="s">
        <v>883</v>
      </c>
    </row>
    <row r="70" spans="2:6" x14ac:dyDescent="0.45">
      <c r="B70" s="138">
        <v>141</v>
      </c>
      <c r="C70" s="23">
        <v>44483</v>
      </c>
      <c r="D70" s="146">
        <v>0.40446759259066312</v>
      </c>
      <c r="E70" s="24" t="s">
        <v>52</v>
      </c>
      <c r="F70" s="26" t="s">
        <v>882</v>
      </c>
    </row>
    <row r="71" spans="2:6" x14ac:dyDescent="0.45">
      <c r="B71" s="138">
        <v>140</v>
      </c>
      <c r="C71" s="23">
        <v>44483</v>
      </c>
      <c r="D71" s="146">
        <v>0.39372685184935108</v>
      </c>
      <c r="E71" s="24" t="s">
        <v>52</v>
      </c>
      <c r="F71" s="26" t="s">
        <v>881</v>
      </c>
    </row>
    <row r="72" spans="2:6" x14ac:dyDescent="0.45">
      <c r="B72" s="138">
        <v>139</v>
      </c>
      <c r="C72" s="23">
        <v>44482</v>
      </c>
      <c r="D72" s="146">
        <v>0.72026620370161254</v>
      </c>
      <c r="E72" s="24" t="s">
        <v>52</v>
      </c>
      <c r="F72" s="25" t="s">
        <v>880</v>
      </c>
    </row>
    <row r="73" spans="2:6" x14ac:dyDescent="0.45">
      <c r="B73" s="138">
        <v>138</v>
      </c>
      <c r="C73" s="23">
        <v>44482</v>
      </c>
      <c r="D73" s="146">
        <v>0.71825231481489027</v>
      </c>
      <c r="E73" s="24" t="s">
        <v>52</v>
      </c>
      <c r="F73" s="25" t="s">
        <v>879</v>
      </c>
    </row>
    <row r="74" spans="2:6" x14ac:dyDescent="0.45">
      <c r="B74" s="138">
        <v>137</v>
      </c>
      <c r="C74" s="23">
        <v>44481</v>
      </c>
      <c r="D74" s="146">
        <v>0.52592592592554865</v>
      </c>
      <c r="E74" s="24" t="s">
        <v>52</v>
      </c>
      <c r="F74" s="25" t="s">
        <v>878</v>
      </c>
    </row>
    <row r="75" spans="2:6" x14ac:dyDescent="0.45">
      <c r="B75" s="138">
        <v>136</v>
      </c>
      <c r="C75" s="23">
        <v>44480</v>
      </c>
      <c r="D75" s="146">
        <v>0.79943287037167465</v>
      </c>
      <c r="E75" s="24" t="s">
        <v>52</v>
      </c>
      <c r="F75" s="25" t="s">
        <v>877</v>
      </c>
    </row>
    <row r="76" spans="2:6" x14ac:dyDescent="0.45">
      <c r="B76" s="138">
        <v>135</v>
      </c>
      <c r="C76" s="23">
        <v>44477</v>
      </c>
      <c r="D76" s="146">
        <v>0.81211805555358296</v>
      </c>
      <c r="E76" s="24" t="s">
        <v>52</v>
      </c>
      <c r="F76" s="25" t="s">
        <v>876</v>
      </c>
    </row>
    <row r="77" spans="2:6" x14ac:dyDescent="0.45">
      <c r="B77" s="138">
        <v>134</v>
      </c>
      <c r="C77" s="23">
        <v>44477</v>
      </c>
      <c r="D77" s="146">
        <v>0.68396990740438923</v>
      </c>
      <c r="E77" s="24" t="s">
        <v>52</v>
      </c>
      <c r="F77" s="26" t="s">
        <v>858</v>
      </c>
    </row>
    <row r="78" spans="2:6" x14ac:dyDescent="0.45">
      <c r="B78" s="138">
        <v>133</v>
      </c>
      <c r="C78" s="23">
        <v>44477</v>
      </c>
      <c r="D78" s="146">
        <v>0.48748842592613073</v>
      </c>
      <c r="E78" s="24" t="s">
        <v>52</v>
      </c>
      <c r="F78" s="25" t="s">
        <v>854</v>
      </c>
    </row>
    <row r="79" spans="2:6" x14ac:dyDescent="0.45">
      <c r="B79" s="138">
        <v>132</v>
      </c>
      <c r="C79" s="23">
        <v>44477</v>
      </c>
      <c r="D79" s="146">
        <v>0.45517361110978527</v>
      </c>
      <c r="E79" s="24" t="s">
        <v>52</v>
      </c>
      <c r="F79" s="25" t="s">
        <v>853</v>
      </c>
    </row>
    <row r="80" spans="2:6" x14ac:dyDescent="0.45">
      <c r="B80" s="138">
        <v>131</v>
      </c>
      <c r="C80" s="23">
        <v>44476</v>
      </c>
      <c r="D80" s="146">
        <v>0.939976851848769</v>
      </c>
      <c r="E80" s="24" t="s">
        <v>52</v>
      </c>
      <c r="F80" s="25" t="s">
        <v>852</v>
      </c>
    </row>
    <row r="81" spans="2:6" ht="28.5" x14ac:dyDescent="0.45">
      <c r="B81" s="138">
        <v>130</v>
      </c>
      <c r="C81" s="23">
        <v>44474</v>
      </c>
      <c r="D81" s="146">
        <v>0.68423611111211358</v>
      </c>
      <c r="E81" s="24" t="s">
        <v>52</v>
      </c>
      <c r="F81" s="26" t="s">
        <v>851</v>
      </c>
    </row>
    <row r="82" spans="2:6" x14ac:dyDescent="0.45">
      <c r="B82" s="138">
        <v>129</v>
      </c>
      <c r="C82" s="23">
        <v>44473</v>
      </c>
      <c r="D82" s="146">
        <v>0.42137731481489027</v>
      </c>
      <c r="E82" s="24" t="s">
        <v>52</v>
      </c>
      <c r="F82" s="25" t="s">
        <v>848</v>
      </c>
    </row>
    <row r="83" spans="2:6" x14ac:dyDescent="0.45">
      <c r="B83" s="138">
        <v>128</v>
      </c>
      <c r="C83" s="23">
        <v>44470</v>
      </c>
      <c r="D83" s="146">
        <v>0.43607638889079681</v>
      </c>
      <c r="E83" s="24" t="s">
        <v>52</v>
      </c>
      <c r="F83" s="25" t="s">
        <v>773</v>
      </c>
    </row>
    <row r="84" spans="2:6" x14ac:dyDescent="0.45">
      <c r="B84" s="138">
        <v>127</v>
      </c>
      <c r="C84" s="23">
        <v>44469</v>
      </c>
      <c r="D84" s="146">
        <v>0.6626157407372375</v>
      </c>
      <c r="E84" s="24" t="s">
        <v>52</v>
      </c>
      <c r="F84" s="26" t="s">
        <v>665</v>
      </c>
    </row>
    <row r="85" spans="2:6" x14ac:dyDescent="0.45">
      <c r="B85" s="138">
        <v>126</v>
      </c>
      <c r="C85" s="23">
        <v>44469</v>
      </c>
      <c r="D85" s="146">
        <v>0.60223379629314877</v>
      </c>
      <c r="E85" s="24" t="s">
        <v>52</v>
      </c>
      <c r="F85" s="25" t="s">
        <v>654</v>
      </c>
    </row>
    <row r="86" spans="2:6" x14ac:dyDescent="0.45">
      <c r="B86" s="138">
        <v>125</v>
      </c>
      <c r="C86" s="23">
        <v>44469</v>
      </c>
      <c r="D86" s="146">
        <v>0.57452546296553919</v>
      </c>
      <c r="E86" s="24" t="s">
        <v>52</v>
      </c>
      <c r="F86" s="25" t="s">
        <v>654</v>
      </c>
    </row>
    <row r="87" spans="2:6" x14ac:dyDescent="0.45">
      <c r="B87" s="138">
        <v>124</v>
      </c>
      <c r="C87" s="23">
        <v>44469</v>
      </c>
      <c r="D87" s="146">
        <v>0.35587962962745223</v>
      </c>
      <c r="E87" s="24" t="s">
        <v>52</v>
      </c>
      <c r="F87" s="26" t="s">
        <v>656</v>
      </c>
    </row>
    <row r="88" spans="2:6" x14ac:dyDescent="0.45">
      <c r="B88" s="138">
        <v>123</v>
      </c>
      <c r="C88" s="23">
        <v>44469</v>
      </c>
      <c r="D88" s="146">
        <v>0.35304398147854954</v>
      </c>
      <c r="E88" s="24" t="s">
        <v>52</v>
      </c>
      <c r="F88" s="25" t="s">
        <v>655</v>
      </c>
    </row>
    <row r="89" spans="2:6" x14ac:dyDescent="0.45">
      <c r="B89" s="138">
        <v>122</v>
      </c>
      <c r="C89" s="23">
        <v>44468</v>
      </c>
      <c r="D89" s="146">
        <v>0.81839120370568708</v>
      </c>
      <c r="E89" s="24" t="s">
        <v>52</v>
      </c>
      <c r="F89" s="25" t="s">
        <v>654</v>
      </c>
    </row>
    <row r="90" spans="2:6" x14ac:dyDescent="0.45">
      <c r="B90" s="138">
        <v>121</v>
      </c>
      <c r="C90" s="23">
        <v>44468</v>
      </c>
      <c r="D90" s="146">
        <v>0.76211805555794854</v>
      </c>
      <c r="E90" s="24" t="s">
        <v>52</v>
      </c>
      <c r="F90" s="25" t="s">
        <v>654</v>
      </c>
    </row>
    <row r="91" spans="2:6" x14ac:dyDescent="0.45">
      <c r="B91" s="138">
        <v>120</v>
      </c>
      <c r="C91" s="23">
        <v>44468</v>
      </c>
      <c r="D91" s="146">
        <v>0.70792824074305827</v>
      </c>
      <c r="E91" s="24" t="s">
        <v>52</v>
      </c>
      <c r="F91" s="25" t="s">
        <v>654</v>
      </c>
    </row>
    <row r="92" spans="2:6" x14ac:dyDescent="0.45">
      <c r="B92" s="138">
        <v>119</v>
      </c>
      <c r="C92" s="23">
        <v>44468</v>
      </c>
      <c r="D92" s="146">
        <v>0.52937499999825377</v>
      </c>
      <c r="E92" s="24" t="s">
        <v>52</v>
      </c>
      <c r="F92" s="25" t="s">
        <v>653</v>
      </c>
    </row>
    <row r="93" spans="2:6" x14ac:dyDescent="0.45">
      <c r="B93" s="138">
        <v>118</v>
      </c>
      <c r="C93" s="23">
        <v>44467</v>
      </c>
      <c r="D93" s="146">
        <v>0.83431712962919846</v>
      </c>
      <c r="E93" s="24" t="s">
        <v>52</v>
      </c>
      <c r="F93" s="25" t="s">
        <v>650</v>
      </c>
    </row>
    <row r="94" spans="2:6" x14ac:dyDescent="0.45">
      <c r="B94" s="138">
        <v>117</v>
      </c>
      <c r="C94" s="23">
        <v>44467</v>
      </c>
      <c r="D94" s="146">
        <v>0.70918981481372612</v>
      </c>
      <c r="E94" s="24" t="s">
        <v>52</v>
      </c>
      <c r="F94" s="26" t="s">
        <v>641</v>
      </c>
    </row>
    <row r="95" spans="2:6" x14ac:dyDescent="0.45">
      <c r="B95" s="138">
        <v>116</v>
      </c>
      <c r="C95" s="23">
        <v>44467</v>
      </c>
      <c r="D95" s="146">
        <v>0.47929398147971369</v>
      </c>
      <c r="E95" s="24" t="s">
        <v>52</v>
      </c>
      <c r="F95" s="25" t="s">
        <v>636</v>
      </c>
    </row>
    <row r="96" spans="2:6" x14ac:dyDescent="0.45">
      <c r="B96" s="138">
        <v>115</v>
      </c>
      <c r="C96" s="23">
        <v>44467</v>
      </c>
      <c r="D96" s="146">
        <v>0.46600694444350665</v>
      </c>
      <c r="E96" s="24" t="s">
        <v>52</v>
      </c>
      <c r="F96" s="25" t="s">
        <v>634</v>
      </c>
    </row>
    <row r="97" spans="2:6" x14ac:dyDescent="0.45">
      <c r="B97" s="138">
        <v>114</v>
      </c>
      <c r="C97" s="23">
        <v>44467</v>
      </c>
      <c r="D97" s="146">
        <v>0.42388888888672227</v>
      </c>
      <c r="E97" s="24" t="s">
        <v>52</v>
      </c>
      <c r="F97" s="25" t="s">
        <v>633</v>
      </c>
    </row>
    <row r="98" spans="2:6" x14ac:dyDescent="0.45">
      <c r="B98" s="138">
        <v>113</v>
      </c>
      <c r="C98" s="23">
        <v>44466</v>
      </c>
      <c r="D98" s="146">
        <v>0.80304398148291511</v>
      </c>
      <c r="E98" s="24" t="s">
        <v>52</v>
      </c>
      <c r="F98" s="25" t="s">
        <v>632</v>
      </c>
    </row>
    <row r="99" spans="2:6" x14ac:dyDescent="0.45">
      <c r="B99" s="138">
        <v>112</v>
      </c>
      <c r="C99" s="23">
        <v>44466</v>
      </c>
      <c r="D99" s="146">
        <v>0.78805555555300089</v>
      </c>
      <c r="E99" s="24" t="s">
        <v>52</v>
      </c>
      <c r="F99" s="25" t="s">
        <v>629</v>
      </c>
    </row>
    <row r="100" spans="2:6" x14ac:dyDescent="0.45">
      <c r="B100" s="138">
        <v>111</v>
      </c>
      <c r="C100" s="23">
        <v>44466</v>
      </c>
      <c r="D100" s="146">
        <v>0.76920138888817746</v>
      </c>
      <c r="E100" s="24" t="s">
        <v>52</v>
      </c>
      <c r="F100" s="25" t="s">
        <v>629</v>
      </c>
    </row>
    <row r="101" spans="2:6" x14ac:dyDescent="0.45">
      <c r="B101" s="138">
        <v>110</v>
      </c>
      <c r="C101" s="23">
        <v>44466</v>
      </c>
      <c r="D101" s="146">
        <v>0.729178240741021</v>
      </c>
      <c r="E101" s="24" t="s">
        <v>52</v>
      </c>
      <c r="F101" s="25" t="s">
        <v>629</v>
      </c>
    </row>
    <row r="102" spans="2:6" x14ac:dyDescent="0.45">
      <c r="B102" s="138">
        <v>109</v>
      </c>
      <c r="C102" s="23">
        <v>44464</v>
      </c>
      <c r="D102" s="146">
        <v>0.815185185187147</v>
      </c>
      <c r="E102" s="24" t="s">
        <v>52</v>
      </c>
      <c r="F102" s="25" t="s">
        <v>623</v>
      </c>
    </row>
    <row r="103" spans="2:6" x14ac:dyDescent="0.45">
      <c r="B103" s="138">
        <v>108</v>
      </c>
      <c r="C103" s="23">
        <v>44463</v>
      </c>
      <c r="D103" s="146">
        <v>0.73194444444379769</v>
      </c>
      <c r="E103" s="24" t="s">
        <v>52</v>
      </c>
      <c r="F103" s="26" t="s">
        <v>621</v>
      </c>
    </row>
    <row r="104" spans="2:6" x14ac:dyDescent="0.45">
      <c r="B104" s="138">
        <v>107</v>
      </c>
      <c r="C104" s="23">
        <v>44463</v>
      </c>
      <c r="D104" s="146">
        <v>0.54521990740613546</v>
      </c>
      <c r="E104" s="24" t="s">
        <v>52</v>
      </c>
      <c r="F104" s="25" t="s">
        <v>618</v>
      </c>
    </row>
    <row r="105" spans="2:6" x14ac:dyDescent="0.45">
      <c r="B105" s="138">
        <v>106</v>
      </c>
      <c r="C105" s="23">
        <v>44463</v>
      </c>
      <c r="D105" s="146">
        <v>0.5326273148166365</v>
      </c>
      <c r="E105" s="24" t="s">
        <v>52</v>
      </c>
      <c r="F105" s="25" t="s">
        <v>616</v>
      </c>
    </row>
    <row r="106" spans="2:6" x14ac:dyDescent="0.45">
      <c r="B106" s="138">
        <v>105</v>
      </c>
      <c r="C106" s="23">
        <v>44463</v>
      </c>
      <c r="D106" s="146">
        <v>0.45555555555620231</v>
      </c>
      <c r="E106" s="24" t="s">
        <v>52</v>
      </c>
      <c r="F106" s="25" t="s">
        <v>615</v>
      </c>
    </row>
    <row r="107" spans="2:6" x14ac:dyDescent="0.45">
      <c r="B107" s="138">
        <v>104</v>
      </c>
      <c r="C107" s="23">
        <v>44462</v>
      </c>
      <c r="D107" s="146">
        <v>0.58405092592875008</v>
      </c>
      <c r="E107" s="24" t="s">
        <v>52</v>
      </c>
      <c r="F107" s="26" t="s">
        <v>614</v>
      </c>
    </row>
    <row r="108" spans="2:6" x14ac:dyDescent="0.45">
      <c r="B108" s="138">
        <v>103</v>
      </c>
      <c r="C108" s="23">
        <v>44462</v>
      </c>
      <c r="D108" s="146">
        <v>0.55108796296553919</v>
      </c>
      <c r="E108" s="24" t="s">
        <v>52</v>
      </c>
      <c r="F108" s="25" t="s">
        <v>613</v>
      </c>
    </row>
    <row r="109" spans="2:6" x14ac:dyDescent="0.45">
      <c r="B109" s="138">
        <v>102</v>
      </c>
      <c r="C109" s="23">
        <v>44462</v>
      </c>
      <c r="D109" s="146">
        <v>0.42077546296059154</v>
      </c>
      <c r="E109" s="24" t="s">
        <v>52</v>
      </c>
      <c r="F109" s="25" t="s">
        <v>612</v>
      </c>
    </row>
    <row r="110" spans="2:6" x14ac:dyDescent="0.45">
      <c r="B110" s="138">
        <v>101</v>
      </c>
      <c r="C110" s="23">
        <v>44461</v>
      </c>
      <c r="D110" s="146">
        <v>0.49896990740671754</v>
      </c>
      <c r="E110" s="24" t="s">
        <v>52</v>
      </c>
      <c r="F110" s="25" t="s">
        <v>611</v>
      </c>
    </row>
    <row r="111" spans="2:6" x14ac:dyDescent="0.45">
      <c r="B111" s="138">
        <v>100</v>
      </c>
      <c r="C111" s="23">
        <v>44461</v>
      </c>
      <c r="D111" s="146">
        <v>0.49760416666686069</v>
      </c>
      <c r="E111" s="24" t="s">
        <v>52</v>
      </c>
      <c r="F111" s="25" t="s">
        <v>610</v>
      </c>
    </row>
    <row r="112" spans="2:6" x14ac:dyDescent="0.45">
      <c r="B112" s="138">
        <v>99</v>
      </c>
      <c r="C112" s="23">
        <v>44460</v>
      </c>
      <c r="D112" s="146">
        <v>0.73570601851679385</v>
      </c>
      <c r="E112" s="24" t="s">
        <v>52</v>
      </c>
      <c r="F112" s="25" t="s">
        <v>601</v>
      </c>
    </row>
    <row r="113" spans="2:6" x14ac:dyDescent="0.45">
      <c r="B113" s="138">
        <v>98</v>
      </c>
      <c r="C113" s="23">
        <v>44460</v>
      </c>
      <c r="D113" s="146">
        <v>0.67214120370044839</v>
      </c>
      <c r="E113" s="24" t="s">
        <v>52</v>
      </c>
      <c r="F113" s="25" t="s">
        <v>600</v>
      </c>
    </row>
    <row r="114" spans="2:6" x14ac:dyDescent="0.45">
      <c r="B114" s="138">
        <v>97</v>
      </c>
      <c r="C114" s="23">
        <v>44460</v>
      </c>
      <c r="D114" s="146">
        <v>0.66630787037138361</v>
      </c>
      <c r="E114" s="24" t="s">
        <v>52</v>
      </c>
      <c r="F114" s="25" t="s">
        <v>599</v>
      </c>
    </row>
    <row r="115" spans="2:6" x14ac:dyDescent="0.45">
      <c r="B115" s="138">
        <v>96</v>
      </c>
      <c r="C115" s="23">
        <v>44460</v>
      </c>
      <c r="D115" s="146">
        <v>0.64231481481692754</v>
      </c>
      <c r="E115" s="24" t="s">
        <v>52</v>
      </c>
      <c r="F115" s="25" t="s">
        <v>598</v>
      </c>
    </row>
    <row r="116" spans="2:6" x14ac:dyDescent="0.45">
      <c r="B116" s="138">
        <v>95</v>
      </c>
      <c r="C116" s="23">
        <v>44460</v>
      </c>
      <c r="D116" s="146">
        <v>0.61458333333575865</v>
      </c>
      <c r="E116" s="24" t="s">
        <v>52</v>
      </c>
      <c r="F116" s="26" t="s">
        <v>594</v>
      </c>
    </row>
    <row r="117" spans="2:6" x14ac:dyDescent="0.45">
      <c r="B117" s="138">
        <v>94</v>
      </c>
      <c r="C117" s="23">
        <v>44460</v>
      </c>
      <c r="D117" s="146">
        <v>0.59408564814657439</v>
      </c>
      <c r="E117" s="24" t="s">
        <v>52</v>
      </c>
      <c r="F117" s="25" t="s">
        <v>593</v>
      </c>
    </row>
    <row r="118" spans="2:6" x14ac:dyDescent="0.45">
      <c r="B118" s="138">
        <v>93</v>
      </c>
      <c r="C118" s="23">
        <v>44459</v>
      </c>
      <c r="D118" s="146">
        <v>0.74761574074364034</v>
      </c>
      <c r="E118" s="24" t="s">
        <v>52</v>
      </c>
      <c r="F118" s="25" t="s">
        <v>567</v>
      </c>
    </row>
    <row r="119" spans="2:6" x14ac:dyDescent="0.45">
      <c r="B119" s="138">
        <v>92</v>
      </c>
      <c r="C119" s="23">
        <v>44459</v>
      </c>
      <c r="D119" s="146">
        <v>0.71629629629751435</v>
      </c>
      <c r="E119" s="24" t="s">
        <v>52</v>
      </c>
      <c r="F119" s="25" t="s">
        <v>592</v>
      </c>
    </row>
    <row r="120" spans="2:6" x14ac:dyDescent="0.45">
      <c r="B120" s="138">
        <v>91</v>
      </c>
      <c r="C120" s="23">
        <v>44459</v>
      </c>
      <c r="D120" s="146">
        <v>0.64791666666860692</v>
      </c>
      <c r="E120" s="24" t="s">
        <v>52</v>
      </c>
      <c r="F120" s="25" t="s">
        <v>591</v>
      </c>
    </row>
    <row r="121" spans="2:6" x14ac:dyDescent="0.45">
      <c r="B121" s="138">
        <v>90</v>
      </c>
      <c r="C121" s="23">
        <v>44459</v>
      </c>
      <c r="D121" s="146">
        <v>0.64268518518656492</v>
      </c>
      <c r="E121" s="24" t="s">
        <v>52</v>
      </c>
      <c r="F121" s="25" t="s">
        <v>590</v>
      </c>
    </row>
    <row r="122" spans="2:6" x14ac:dyDescent="0.45">
      <c r="B122" s="138">
        <v>89</v>
      </c>
      <c r="C122" s="23">
        <v>44459</v>
      </c>
      <c r="D122" s="146">
        <v>0.60615740740468027</v>
      </c>
      <c r="E122" s="24" t="s">
        <v>52</v>
      </c>
      <c r="F122" s="25" t="s">
        <v>556</v>
      </c>
    </row>
    <row r="123" spans="2:6" x14ac:dyDescent="0.45">
      <c r="B123" s="138">
        <v>88</v>
      </c>
      <c r="C123" s="23">
        <v>44459</v>
      </c>
      <c r="D123" s="146">
        <v>0.43152777777868323</v>
      </c>
      <c r="E123" s="24" t="s">
        <v>52</v>
      </c>
      <c r="F123" s="25" t="s">
        <v>589</v>
      </c>
    </row>
    <row r="124" spans="2:6" x14ac:dyDescent="0.45">
      <c r="B124" s="138">
        <v>87</v>
      </c>
      <c r="C124" s="23">
        <v>44459</v>
      </c>
      <c r="D124" s="146">
        <v>0.40533564814541023</v>
      </c>
      <c r="E124" s="24" t="s">
        <v>52</v>
      </c>
      <c r="F124" s="26" t="s">
        <v>587</v>
      </c>
    </row>
    <row r="125" spans="2:6" x14ac:dyDescent="0.45">
      <c r="B125" s="138">
        <v>86</v>
      </c>
      <c r="C125" s="23">
        <v>44458</v>
      </c>
      <c r="D125" s="146">
        <v>0.80187499999738066</v>
      </c>
      <c r="E125" s="24" t="s">
        <v>52</v>
      </c>
      <c r="F125" s="26" t="s">
        <v>578</v>
      </c>
    </row>
    <row r="126" spans="2:6" x14ac:dyDescent="0.45">
      <c r="B126" s="138">
        <v>85</v>
      </c>
      <c r="C126" s="23">
        <v>44458</v>
      </c>
      <c r="D126" s="146">
        <v>0.77153935185197042</v>
      </c>
      <c r="E126" s="24" t="s">
        <v>52</v>
      </c>
      <c r="F126" s="25" t="s">
        <v>577</v>
      </c>
    </row>
    <row r="127" spans="2:6" x14ac:dyDescent="0.45">
      <c r="B127" s="138">
        <v>84</v>
      </c>
      <c r="C127" s="23">
        <v>44458</v>
      </c>
      <c r="D127" s="146">
        <v>0.690150462964084</v>
      </c>
      <c r="E127" s="24" t="s">
        <v>52</v>
      </c>
      <c r="F127" s="26" t="s">
        <v>576</v>
      </c>
    </row>
    <row r="128" spans="2:6" x14ac:dyDescent="0.45">
      <c r="B128" s="138">
        <v>83</v>
      </c>
      <c r="C128" s="23">
        <v>44458</v>
      </c>
      <c r="D128" s="146">
        <v>0.46993055555503815</v>
      </c>
      <c r="E128" s="24" t="s">
        <v>52</v>
      </c>
      <c r="F128" s="25" t="s">
        <v>575</v>
      </c>
    </row>
    <row r="129" spans="2:6" x14ac:dyDescent="0.45">
      <c r="B129" s="138">
        <v>82</v>
      </c>
      <c r="C129" s="23">
        <v>44458</v>
      </c>
      <c r="D129" s="146">
        <v>0.42821759259095415</v>
      </c>
      <c r="E129" s="24" t="s">
        <v>52</v>
      </c>
      <c r="F129" s="25" t="s">
        <v>574</v>
      </c>
    </row>
    <row r="130" spans="2:6" x14ac:dyDescent="0.45">
      <c r="B130" s="138">
        <v>81</v>
      </c>
      <c r="C130" s="23">
        <v>44450</v>
      </c>
      <c r="D130" s="146">
        <v>0.47984953703416977</v>
      </c>
      <c r="E130" s="24" t="s">
        <v>52</v>
      </c>
      <c r="F130" s="25" t="s">
        <v>571</v>
      </c>
    </row>
    <row r="131" spans="2:6" x14ac:dyDescent="0.45">
      <c r="B131" s="138">
        <v>80</v>
      </c>
      <c r="C131" s="23">
        <v>44450</v>
      </c>
      <c r="D131" s="146">
        <v>0.40421296295971842</v>
      </c>
      <c r="E131" s="24" t="s">
        <v>52</v>
      </c>
      <c r="F131" s="25" t="s">
        <v>573</v>
      </c>
    </row>
    <row r="132" spans="2:6" x14ac:dyDescent="0.45">
      <c r="B132" s="138">
        <v>79</v>
      </c>
      <c r="C132" s="23">
        <v>44450</v>
      </c>
      <c r="D132" s="146">
        <v>0.39056712963065365</v>
      </c>
      <c r="E132" s="24" t="s">
        <v>52</v>
      </c>
      <c r="F132" s="25" t="s">
        <v>571</v>
      </c>
    </row>
    <row r="133" spans="2:6" x14ac:dyDescent="0.45">
      <c r="B133" s="138">
        <v>78</v>
      </c>
      <c r="C133" s="23">
        <v>44448</v>
      </c>
      <c r="D133" s="146">
        <v>0.52339120370015735</v>
      </c>
      <c r="E133" s="24" t="s">
        <v>52</v>
      </c>
      <c r="F133" s="25" t="s">
        <v>570</v>
      </c>
    </row>
    <row r="134" spans="2:6" x14ac:dyDescent="0.45">
      <c r="B134" s="138">
        <v>77</v>
      </c>
      <c r="C134" s="23">
        <v>44448</v>
      </c>
      <c r="D134" s="146">
        <v>0.43658564814541023</v>
      </c>
      <c r="E134" s="24" t="s">
        <v>52</v>
      </c>
      <c r="F134" s="25" t="s">
        <v>569</v>
      </c>
    </row>
    <row r="135" spans="2:6" x14ac:dyDescent="0.45">
      <c r="B135" s="138">
        <v>76</v>
      </c>
      <c r="C135" s="23">
        <v>44448</v>
      </c>
      <c r="D135" s="146">
        <v>0.37820601851854008</v>
      </c>
      <c r="E135" s="24" t="s">
        <v>52</v>
      </c>
      <c r="F135" s="25" t="s">
        <v>568</v>
      </c>
    </row>
    <row r="136" spans="2:6" x14ac:dyDescent="0.45">
      <c r="B136" s="138">
        <v>75</v>
      </c>
      <c r="C136" s="23">
        <v>44447</v>
      </c>
      <c r="D136" s="146">
        <v>0.79199074074131204</v>
      </c>
      <c r="E136" s="24" t="s">
        <v>52</v>
      </c>
      <c r="F136" s="26" t="s">
        <v>567</v>
      </c>
    </row>
    <row r="137" spans="2:6" x14ac:dyDescent="0.45">
      <c r="B137" s="138">
        <v>74</v>
      </c>
      <c r="C137" s="23">
        <v>44447</v>
      </c>
      <c r="D137" s="146">
        <v>0.38273148148437031</v>
      </c>
      <c r="E137" s="24" t="s">
        <v>52</v>
      </c>
      <c r="F137" s="25" t="s">
        <v>566</v>
      </c>
    </row>
    <row r="138" spans="2:6" x14ac:dyDescent="0.45">
      <c r="B138" s="138">
        <v>73</v>
      </c>
      <c r="C138" s="23">
        <v>44446</v>
      </c>
      <c r="D138" s="146">
        <v>0.57453703703504289</v>
      </c>
      <c r="E138" s="24" t="s">
        <v>52</v>
      </c>
      <c r="F138" s="25" t="s">
        <v>564</v>
      </c>
    </row>
    <row r="139" spans="2:6" x14ac:dyDescent="0.45">
      <c r="B139" s="138">
        <v>72</v>
      </c>
      <c r="C139" s="23">
        <v>44446</v>
      </c>
      <c r="D139" s="146">
        <v>0.474016203705105</v>
      </c>
      <c r="E139" s="24" t="s">
        <v>52</v>
      </c>
      <c r="F139" s="26" t="s">
        <v>563</v>
      </c>
    </row>
    <row r="140" spans="2:6" x14ac:dyDescent="0.45">
      <c r="B140" s="138">
        <v>71</v>
      </c>
      <c r="C140" s="23">
        <v>44445</v>
      </c>
      <c r="D140" s="146">
        <v>0.599050925928168</v>
      </c>
      <c r="E140" s="24" t="s">
        <v>52</v>
      </c>
      <c r="F140" s="25" t="s">
        <v>562</v>
      </c>
    </row>
    <row r="141" spans="2:6" x14ac:dyDescent="0.45">
      <c r="B141" s="138">
        <v>70</v>
      </c>
      <c r="C141" s="23">
        <v>44444</v>
      </c>
      <c r="D141" s="146">
        <v>0.35259259259328246</v>
      </c>
      <c r="E141" s="24" t="s">
        <v>52</v>
      </c>
      <c r="F141" s="25" t="s">
        <v>561</v>
      </c>
    </row>
    <row r="142" spans="2:6" x14ac:dyDescent="0.45">
      <c r="B142" s="138">
        <v>69</v>
      </c>
      <c r="C142" s="23">
        <v>44442</v>
      </c>
      <c r="D142" s="146">
        <v>0.38805555555882165</v>
      </c>
      <c r="E142" s="24" t="s">
        <v>52</v>
      </c>
      <c r="F142" s="25" t="s">
        <v>560</v>
      </c>
    </row>
    <row r="143" spans="2:6" x14ac:dyDescent="0.45">
      <c r="B143" s="138">
        <v>68</v>
      </c>
      <c r="C143" s="23">
        <v>44441</v>
      </c>
      <c r="D143" s="146">
        <v>0.77039351851999527</v>
      </c>
      <c r="E143" s="24" t="s">
        <v>52</v>
      </c>
      <c r="F143" s="25" t="s">
        <v>557</v>
      </c>
    </row>
    <row r="144" spans="2:6" x14ac:dyDescent="0.45">
      <c r="B144" s="138">
        <v>67</v>
      </c>
      <c r="C144" s="23">
        <v>44441</v>
      </c>
      <c r="D144" s="146">
        <v>0.73449074073869269</v>
      </c>
      <c r="E144" s="24" t="s">
        <v>52</v>
      </c>
      <c r="F144" s="25" t="s">
        <v>556</v>
      </c>
    </row>
    <row r="145" spans="2:6" x14ac:dyDescent="0.45">
      <c r="B145" s="138">
        <v>66</v>
      </c>
      <c r="C145" s="23">
        <v>44441</v>
      </c>
      <c r="D145" s="146">
        <v>0.40944444444176042</v>
      </c>
      <c r="E145" s="24" t="s">
        <v>52</v>
      </c>
      <c r="F145" s="25" t="s">
        <v>555</v>
      </c>
    </row>
    <row r="146" spans="2:6" x14ac:dyDescent="0.45">
      <c r="B146" s="138">
        <v>65</v>
      </c>
      <c r="C146" s="23">
        <v>44441</v>
      </c>
      <c r="D146" s="146">
        <v>0.39550925925868796</v>
      </c>
      <c r="E146" s="24" t="s">
        <v>52</v>
      </c>
      <c r="F146" s="25" t="s">
        <v>554</v>
      </c>
    </row>
    <row r="147" spans="2:6" x14ac:dyDescent="0.45">
      <c r="B147" s="138">
        <v>64</v>
      </c>
      <c r="C147" s="23">
        <v>44440</v>
      </c>
      <c r="D147" s="146">
        <v>0.75807870370044839</v>
      </c>
      <c r="E147" s="24" t="s">
        <v>52</v>
      </c>
      <c r="F147" s="25" t="s">
        <v>553</v>
      </c>
    </row>
    <row r="148" spans="2:6" x14ac:dyDescent="0.45">
      <c r="B148" s="138">
        <v>63</v>
      </c>
      <c r="C148" s="23">
        <v>44440</v>
      </c>
      <c r="D148" s="146">
        <v>0.69891203703446081</v>
      </c>
      <c r="E148" s="24" t="s">
        <v>52</v>
      </c>
      <c r="F148" s="25" t="s">
        <v>552</v>
      </c>
    </row>
    <row r="149" spans="2:6" x14ac:dyDescent="0.45">
      <c r="B149" s="138">
        <v>62</v>
      </c>
      <c r="C149" s="23">
        <v>44440</v>
      </c>
      <c r="D149" s="146">
        <v>0.67539351851883112</v>
      </c>
      <c r="E149" s="24" t="s">
        <v>52</v>
      </c>
      <c r="F149" s="25" t="s">
        <v>551</v>
      </c>
    </row>
    <row r="150" spans="2:6" x14ac:dyDescent="0.45">
      <c r="B150" s="138">
        <v>61</v>
      </c>
      <c r="C150" s="23">
        <v>44440</v>
      </c>
      <c r="D150" s="146">
        <v>0.64565972222044365</v>
      </c>
      <c r="E150" s="24" t="s">
        <v>52</v>
      </c>
      <c r="F150" s="25" t="s">
        <v>550</v>
      </c>
    </row>
    <row r="151" spans="2:6" x14ac:dyDescent="0.45">
      <c r="B151" s="138">
        <v>60</v>
      </c>
      <c r="C151" s="23">
        <v>44440</v>
      </c>
      <c r="D151" s="146">
        <v>0.64527777778130258</v>
      </c>
      <c r="E151" s="24" t="s">
        <v>52</v>
      </c>
      <c r="F151" s="25" t="s">
        <v>549</v>
      </c>
    </row>
    <row r="152" spans="2:6" x14ac:dyDescent="0.45">
      <c r="B152" s="138">
        <v>59</v>
      </c>
      <c r="C152" s="23">
        <v>44440</v>
      </c>
      <c r="D152" s="146">
        <v>0.44094907407270512</v>
      </c>
      <c r="E152" s="24" t="s">
        <v>52</v>
      </c>
      <c r="F152" s="25" t="s">
        <v>547</v>
      </c>
    </row>
    <row r="153" spans="2:6" x14ac:dyDescent="0.45">
      <c r="B153" s="138">
        <v>58</v>
      </c>
      <c r="C153" s="23">
        <v>44439</v>
      </c>
      <c r="D153" s="146">
        <v>0.41174768518249039</v>
      </c>
      <c r="E153" s="24" t="s">
        <v>52</v>
      </c>
      <c r="F153" s="25" t="s">
        <v>538</v>
      </c>
    </row>
    <row r="154" spans="2:6" x14ac:dyDescent="0.45">
      <c r="B154" s="138">
        <v>57</v>
      </c>
      <c r="C154" s="23">
        <v>44438</v>
      </c>
      <c r="D154" s="146">
        <v>0.81614583333430346</v>
      </c>
      <c r="E154" s="24" t="s">
        <v>52</v>
      </c>
      <c r="F154" s="25" t="s">
        <v>55</v>
      </c>
    </row>
    <row r="155" spans="2:6" x14ac:dyDescent="0.45">
      <c r="B155" s="138">
        <v>56</v>
      </c>
      <c r="C155" s="23">
        <v>44438</v>
      </c>
      <c r="D155" s="146">
        <v>0.77097222222073469</v>
      </c>
      <c r="E155" s="24" t="s">
        <v>52</v>
      </c>
      <c r="F155" s="25" t="s">
        <v>522</v>
      </c>
    </row>
    <row r="156" spans="2:6" x14ac:dyDescent="0.45">
      <c r="B156" s="138">
        <v>55</v>
      </c>
      <c r="C156" s="23">
        <v>44438</v>
      </c>
      <c r="D156" s="146">
        <v>0.5741319444423425</v>
      </c>
      <c r="E156" s="24" t="s">
        <v>52</v>
      </c>
      <c r="F156" s="25" t="s">
        <v>518</v>
      </c>
    </row>
    <row r="157" spans="2:6" x14ac:dyDescent="0.45">
      <c r="B157" s="138">
        <v>54</v>
      </c>
      <c r="C157" s="23">
        <v>44438</v>
      </c>
      <c r="D157" s="146">
        <v>0.32952546296291985</v>
      </c>
      <c r="E157" s="24" t="s">
        <v>52</v>
      </c>
      <c r="F157" s="25" t="s">
        <v>499</v>
      </c>
    </row>
    <row r="158" spans="2:6" x14ac:dyDescent="0.45">
      <c r="B158" s="138">
        <v>53</v>
      </c>
      <c r="C158" s="23">
        <v>44436</v>
      </c>
      <c r="D158" s="146">
        <v>0.65918981481809169</v>
      </c>
      <c r="E158" s="24" t="s">
        <v>52</v>
      </c>
      <c r="F158" s="25" t="s">
        <v>367</v>
      </c>
    </row>
    <row r="159" spans="2:6" x14ac:dyDescent="0.45">
      <c r="B159" s="138">
        <v>52</v>
      </c>
      <c r="C159" s="23">
        <v>44435</v>
      </c>
      <c r="D159" s="146">
        <v>0.85357638888672227</v>
      </c>
      <c r="E159" s="24" t="s">
        <v>52</v>
      </c>
      <c r="F159" s="26" t="s">
        <v>345</v>
      </c>
    </row>
    <row r="160" spans="2:6" x14ac:dyDescent="0.45">
      <c r="B160" s="138">
        <v>51</v>
      </c>
      <c r="C160" s="23">
        <v>44434</v>
      </c>
      <c r="D160" s="146">
        <v>0.80643518518627388</v>
      </c>
      <c r="E160" s="24" t="s">
        <v>52</v>
      </c>
      <c r="F160" s="25" t="s">
        <v>337</v>
      </c>
    </row>
    <row r="161" spans="2:6" x14ac:dyDescent="0.45">
      <c r="B161" s="138">
        <v>50</v>
      </c>
      <c r="C161" s="23">
        <v>44434</v>
      </c>
      <c r="D161" s="146">
        <v>0.80153935185080627</v>
      </c>
      <c r="E161" s="24" t="s">
        <v>52</v>
      </c>
      <c r="F161" s="25" t="s">
        <v>336</v>
      </c>
    </row>
    <row r="162" spans="2:6" x14ac:dyDescent="0.45">
      <c r="B162" s="138">
        <v>49</v>
      </c>
      <c r="C162" s="23">
        <v>44434</v>
      </c>
      <c r="D162" s="146">
        <v>0.77059027777431766</v>
      </c>
      <c r="E162" s="24" t="s">
        <v>52</v>
      </c>
      <c r="F162" s="25" t="s">
        <v>335</v>
      </c>
    </row>
    <row r="163" spans="2:6" x14ac:dyDescent="0.45">
      <c r="B163" s="138">
        <v>48</v>
      </c>
      <c r="C163" s="23">
        <v>44434</v>
      </c>
      <c r="D163" s="146">
        <v>0.57442129629635019</v>
      </c>
      <c r="E163" s="24" t="s">
        <v>52</v>
      </c>
      <c r="F163" s="26" t="s">
        <v>334</v>
      </c>
    </row>
    <row r="164" spans="2:6" x14ac:dyDescent="0.45">
      <c r="B164" s="138">
        <v>47</v>
      </c>
      <c r="C164" s="23">
        <v>44434</v>
      </c>
      <c r="D164" s="146">
        <v>0.57239583333284827</v>
      </c>
      <c r="E164" s="24" t="s">
        <v>52</v>
      </c>
      <c r="F164" s="25" t="s">
        <v>322</v>
      </c>
    </row>
    <row r="165" spans="2:6" x14ac:dyDescent="0.45">
      <c r="B165" s="138">
        <v>46</v>
      </c>
      <c r="C165" s="23">
        <v>44433</v>
      </c>
      <c r="D165" s="146">
        <v>1.0671296295186039E-2</v>
      </c>
      <c r="E165" s="24" t="s">
        <v>52</v>
      </c>
      <c r="F165" s="25" t="s">
        <v>303</v>
      </c>
    </row>
    <row r="166" spans="2:6" x14ac:dyDescent="0.45">
      <c r="B166" s="138">
        <v>45</v>
      </c>
      <c r="C166" s="23">
        <v>44432</v>
      </c>
      <c r="D166" s="146">
        <v>0.82049768518481869</v>
      </c>
      <c r="E166" s="24" t="s">
        <v>52</v>
      </c>
      <c r="F166" s="25" t="s">
        <v>295</v>
      </c>
    </row>
    <row r="167" spans="2:6" x14ac:dyDescent="0.45">
      <c r="B167" s="138">
        <v>44</v>
      </c>
      <c r="C167" s="23">
        <v>44432</v>
      </c>
      <c r="D167" s="146">
        <v>0.799525462964084</v>
      </c>
      <c r="E167" s="24" t="s">
        <v>52</v>
      </c>
      <c r="F167" s="26" t="s">
        <v>290</v>
      </c>
    </row>
    <row r="168" spans="2:6" x14ac:dyDescent="0.45">
      <c r="B168" s="138">
        <v>43</v>
      </c>
      <c r="C168" s="23">
        <v>44432</v>
      </c>
      <c r="D168" s="146">
        <v>0.43258101851824904</v>
      </c>
      <c r="E168" s="24" t="s">
        <v>52</v>
      </c>
      <c r="F168" s="25" t="s">
        <v>281</v>
      </c>
    </row>
    <row r="169" spans="2:6" x14ac:dyDescent="0.45">
      <c r="B169" s="138">
        <v>42</v>
      </c>
      <c r="C169" s="23">
        <v>44432</v>
      </c>
      <c r="D169" s="146">
        <v>0.40347222222044365</v>
      </c>
      <c r="E169" s="24" t="s">
        <v>52</v>
      </c>
      <c r="F169" s="25" t="s">
        <v>280</v>
      </c>
    </row>
    <row r="170" spans="2:6" x14ac:dyDescent="0.45">
      <c r="B170" s="138">
        <v>41</v>
      </c>
      <c r="C170" s="23">
        <v>44429</v>
      </c>
      <c r="D170" s="146">
        <v>0.79307870370394085</v>
      </c>
      <c r="E170" s="24" t="s">
        <v>52</v>
      </c>
      <c r="F170" s="25" t="s">
        <v>268</v>
      </c>
    </row>
    <row r="171" spans="2:6" x14ac:dyDescent="0.45">
      <c r="B171" s="138">
        <v>40</v>
      </c>
      <c r="C171" s="23">
        <v>44429</v>
      </c>
      <c r="D171" s="146">
        <v>0.49694444444321562</v>
      </c>
      <c r="E171" s="24" t="s">
        <v>52</v>
      </c>
      <c r="F171" s="25" t="s">
        <v>267</v>
      </c>
    </row>
    <row r="172" spans="2:6" x14ac:dyDescent="0.45">
      <c r="B172" s="138">
        <v>39</v>
      </c>
      <c r="C172" s="23">
        <v>44428</v>
      </c>
      <c r="D172" s="146">
        <v>0.52388888888526708</v>
      </c>
      <c r="E172" s="24" t="s">
        <v>52</v>
      </c>
      <c r="F172" s="25" t="s">
        <v>253</v>
      </c>
    </row>
    <row r="173" spans="2:6" x14ac:dyDescent="0.45">
      <c r="B173" s="138">
        <v>38</v>
      </c>
      <c r="C173" s="23">
        <v>44428</v>
      </c>
      <c r="D173" s="146">
        <v>0.37546296296204673</v>
      </c>
      <c r="E173" s="24" t="s">
        <v>52</v>
      </c>
      <c r="F173" s="25" t="s">
        <v>251</v>
      </c>
    </row>
    <row r="174" spans="2:6" x14ac:dyDescent="0.45">
      <c r="B174" s="138">
        <v>37</v>
      </c>
      <c r="C174" s="23">
        <v>44427</v>
      </c>
      <c r="D174" s="146">
        <v>0.80869212962716119</v>
      </c>
      <c r="E174" s="24" t="s">
        <v>52</v>
      </c>
      <c r="F174" s="25" t="s">
        <v>243</v>
      </c>
    </row>
    <row r="175" spans="2:6" x14ac:dyDescent="0.45">
      <c r="B175" s="138">
        <v>36</v>
      </c>
      <c r="C175" s="23">
        <v>44427</v>
      </c>
      <c r="D175" s="146">
        <v>0.74518518518743804</v>
      </c>
      <c r="E175" s="24" t="s">
        <v>52</v>
      </c>
      <c r="F175" s="25" t="s">
        <v>242</v>
      </c>
    </row>
    <row r="176" spans="2:6" x14ac:dyDescent="0.45">
      <c r="B176" s="138">
        <v>35</v>
      </c>
      <c r="C176" s="23">
        <v>44427</v>
      </c>
      <c r="D176" s="146">
        <v>0.51920138888817746</v>
      </c>
      <c r="E176" s="24" t="s">
        <v>52</v>
      </c>
      <c r="F176" s="25" t="s">
        <v>236</v>
      </c>
    </row>
    <row r="177" spans="2:6" x14ac:dyDescent="0.45">
      <c r="B177" s="138">
        <v>34</v>
      </c>
      <c r="C177" s="23">
        <v>44426</v>
      </c>
      <c r="D177" s="146">
        <v>0.84697916666482342</v>
      </c>
      <c r="E177" s="24" t="s">
        <v>52</v>
      </c>
      <c r="F177" s="25" t="s">
        <v>229</v>
      </c>
    </row>
    <row r="178" spans="2:6" x14ac:dyDescent="0.45">
      <c r="B178" s="138">
        <v>33</v>
      </c>
      <c r="C178" s="23">
        <v>44426</v>
      </c>
      <c r="D178" s="146">
        <v>0.84443287036992842</v>
      </c>
      <c r="E178" s="24" t="s">
        <v>52</v>
      </c>
      <c r="F178" s="25" t="s">
        <v>228</v>
      </c>
    </row>
    <row r="179" spans="2:6" x14ac:dyDescent="0.45">
      <c r="B179" s="138">
        <v>32</v>
      </c>
      <c r="C179" s="23">
        <v>44424</v>
      </c>
      <c r="D179" s="146">
        <v>0.93637731481430819</v>
      </c>
      <c r="E179" s="24" t="s">
        <v>52</v>
      </c>
      <c r="F179" s="26" t="s">
        <v>222</v>
      </c>
    </row>
    <row r="180" spans="2:6" x14ac:dyDescent="0.45">
      <c r="B180" s="138">
        <v>31</v>
      </c>
      <c r="C180" s="23">
        <v>44424</v>
      </c>
      <c r="D180" s="146">
        <v>0.49105324073752854</v>
      </c>
      <c r="E180" s="24" t="s">
        <v>52</v>
      </c>
      <c r="F180" s="25" t="s">
        <v>221</v>
      </c>
    </row>
    <row r="181" spans="2:6" x14ac:dyDescent="0.45">
      <c r="B181" s="138">
        <v>30</v>
      </c>
      <c r="C181" s="23">
        <v>44423</v>
      </c>
      <c r="D181" s="146">
        <v>0.49593750000349246</v>
      </c>
      <c r="E181" s="24" t="s">
        <v>52</v>
      </c>
      <c r="F181" s="25" t="s">
        <v>103</v>
      </c>
    </row>
    <row r="182" spans="2:6" x14ac:dyDescent="0.45">
      <c r="B182" s="138">
        <v>29</v>
      </c>
      <c r="C182" s="23">
        <v>44423</v>
      </c>
      <c r="D182" s="146">
        <v>0.437638888892252</v>
      </c>
      <c r="E182" s="24" t="s">
        <v>52</v>
      </c>
      <c r="F182" s="25" t="s">
        <v>53</v>
      </c>
    </row>
    <row r="183" spans="2:6" x14ac:dyDescent="0.45">
      <c r="B183" s="138">
        <v>28</v>
      </c>
      <c r="C183" s="23">
        <v>44423</v>
      </c>
      <c r="D183" s="146">
        <v>0.33465277777577285</v>
      </c>
      <c r="E183" s="24" t="s">
        <v>52</v>
      </c>
      <c r="F183" s="25" t="s">
        <v>54</v>
      </c>
    </row>
    <row r="184" spans="2:6" x14ac:dyDescent="0.45">
      <c r="B184" s="138">
        <v>27</v>
      </c>
      <c r="C184" s="23">
        <v>44421</v>
      </c>
      <c r="D184" s="146">
        <v>0.84150462962861639</v>
      </c>
      <c r="E184" s="24" t="s">
        <v>52</v>
      </c>
      <c r="F184" s="25" t="s">
        <v>55</v>
      </c>
    </row>
    <row r="185" spans="2:6" x14ac:dyDescent="0.45">
      <c r="B185" s="138">
        <v>26</v>
      </c>
      <c r="C185" s="23">
        <v>44421</v>
      </c>
      <c r="D185" s="146">
        <v>0.83098379629518604</v>
      </c>
      <c r="E185" s="24" t="s">
        <v>52</v>
      </c>
      <c r="F185" s="25" t="s">
        <v>56</v>
      </c>
    </row>
    <row r="186" spans="2:6" x14ac:dyDescent="0.45">
      <c r="B186" s="138">
        <v>25</v>
      </c>
      <c r="C186" s="23">
        <v>44421</v>
      </c>
      <c r="D186" s="146">
        <v>0.73097222221986158</v>
      </c>
      <c r="E186" s="24" t="s">
        <v>52</v>
      </c>
      <c r="F186" s="25" t="s">
        <v>57</v>
      </c>
    </row>
    <row r="187" spans="2:6" x14ac:dyDescent="0.45">
      <c r="B187" s="138">
        <v>24</v>
      </c>
      <c r="C187" s="23">
        <v>44421</v>
      </c>
      <c r="D187" s="146">
        <v>0.71106481481547235</v>
      </c>
      <c r="E187" s="24" t="s">
        <v>52</v>
      </c>
      <c r="F187" s="25" t="s">
        <v>58</v>
      </c>
    </row>
    <row r="188" spans="2:6" x14ac:dyDescent="0.45">
      <c r="B188" s="138">
        <v>23</v>
      </c>
      <c r="C188" s="23">
        <v>44420</v>
      </c>
      <c r="D188" s="146">
        <v>0.80428240740729962</v>
      </c>
      <c r="E188" s="24" t="s">
        <v>52</v>
      </c>
      <c r="F188" s="25" t="s">
        <v>59</v>
      </c>
    </row>
    <row r="189" spans="2:6" x14ac:dyDescent="0.45">
      <c r="B189" s="138">
        <v>22</v>
      </c>
      <c r="C189" s="23">
        <v>44420</v>
      </c>
      <c r="D189" s="146">
        <v>0.74781249999796273</v>
      </c>
      <c r="E189" s="24" t="s">
        <v>52</v>
      </c>
      <c r="F189" s="26" t="s">
        <v>60</v>
      </c>
    </row>
    <row r="190" spans="2:6" x14ac:dyDescent="0.45">
      <c r="B190" s="138">
        <v>21</v>
      </c>
      <c r="C190" s="23">
        <v>44419</v>
      </c>
      <c r="D190" s="146">
        <v>0.98854166666569654</v>
      </c>
      <c r="E190" s="24" t="s">
        <v>52</v>
      </c>
      <c r="F190" s="25" t="s">
        <v>61</v>
      </c>
    </row>
    <row r="191" spans="2:6" x14ac:dyDescent="0.45">
      <c r="B191" s="138">
        <v>20</v>
      </c>
      <c r="C191" s="23">
        <v>44419</v>
      </c>
      <c r="D191" s="146">
        <v>0.98135416666627862</v>
      </c>
      <c r="E191" s="24" t="s">
        <v>52</v>
      </c>
      <c r="F191" s="25" t="s">
        <v>62</v>
      </c>
    </row>
    <row r="192" spans="2:6" x14ac:dyDescent="0.45">
      <c r="B192" s="138">
        <v>19</v>
      </c>
      <c r="C192" s="23">
        <v>44419</v>
      </c>
      <c r="D192" s="146">
        <v>0.82271990740991896</v>
      </c>
      <c r="E192" s="24" t="s">
        <v>52</v>
      </c>
      <c r="F192" s="25" t="s">
        <v>63</v>
      </c>
    </row>
    <row r="193" spans="2:6" x14ac:dyDescent="0.45">
      <c r="B193" s="138">
        <v>18</v>
      </c>
      <c r="C193" s="23">
        <v>44419</v>
      </c>
      <c r="D193" s="146">
        <v>0.73975694444379769</v>
      </c>
      <c r="E193" s="24" t="s">
        <v>52</v>
      </c>
      <c r="F193" s="25" t="s">
        <v>64</v>
      </c>
    </row>
    <row r="194" spans="2:6" x14ac:dyDescent="0.45">
      <c r="B194" s="138">
        <v>17</v>
      </c>
      <c r="C194" s="23">
        <v>44419</v>
      </c>
      <c r="D194" s="146">
        <v>0.708356481482042</v>
      </c>
      <c r="E194" s="24" t="s">
        <v>52</v>
      </c>
      <c r="F194" s="25" t="s">
        <v>65</v>
      </c>
    </row>
    <row r="195" spans="2:6" x14ac:dyDescent="0.45">
      <c r="B195" s="138">
        <v>16</v>
      </c>
      <c r="C195" s="23">
        <v>44419</v>
      </c>
      <c r="D195" s="146">
        <v>0.51960648148087785</v>
      </c>
      <c r="E195" s="24" t="s">
        <v>52</v>
      </c>
      <c r="F195" s="25" t="s">
        <v>66</v>
      </c>
    </row>
    <row r="196" spans="2:6" x14ac:dyDescent="0.45">
      <c r="B196" s="138">
        <v>15</v>
      </c>
      <c r="C196" s="23">
        <v>44419</v>
      </c>
      <c r="D196" s="146">
        <v>0.49577546296495711</v>
      </c>
      <c r="E196" s="24" t="s">
        <v>52</v>
      </c>
      <c r="F196" s="26" t="s">
        <v>67</v>
      </c>
    </row>
    <row r="197" spans="2:6" x14ac:dyDescent="0.45">
      <c r="B197" s="138">
        <v>14</v>
      </c>
      <c r="C197" s="23">
        <v>44419</v>
      </c>
      <c r="D197" s="146">
        <v>0.49174768518423662</v>
      </c>
      <c r="E197" s="24" t="s">
        <v>52</v>
      </c>
      <c r="F197" s="25" t="s">
        <v>68</v>
      </c>
    </row>
    <row r="198" spans="2:6" x14ac:dyDescent="0.45">
      <c r="B198" s="138">
        <v>13</v>
      </c>
      <c r="C198" s="23">
        <v>44419</v>
      </c>
      <c r="D198" s="146">
        <v>0.49034722222131677</v>
      </c>
      <c r="E198" s="24" t="s">
        <v>52</v>
      </c>
      <c r="F198" s="25" t="s">
        <v>69</v>
      </c>
    </row>
    <row r="199" spans="2:6" x14ac:dyDescent="0.45">
      <c r="B199" s="138">
        <v>12</v>
      </c>
      <c r="C199" s="23">
        <v>44419</v>
      </c>
      <c r="D199" s="146">
        <v>0.48190972222073469</v>
      </c>
      <c r="E199" s="24" t="s">
        <v>52</v>
      </c>
      <c r="F199" s="25" t="s">
        <v>70</v>
      </c>
    </row>
    <row r="200" spans="2:6" x14ac:dyDescent="0.45">
      <c r="B200" s="138">
        <v>11</v>
      </c>
      <c r="C200" s="23">
        <v>44418</v>
      </c>
      <c r="D200" s="146">
        <v>0.95467592592467554</v>
      </c>
      <c r="E200" s="24" t="s">
        <v>52</v>
      </c>
      <c r="F200" s="26" t="s">
        <v>71</v>
      </c>
    </row>
    <row r="201" spans="2:6" x14ac:dyDescent="0.45">
      <c r="B201" s="138">
        <v>10</v>
      </c>
      <c r="C201" s="23">
        <v>44418</v>
      </c>
      <c r="D201" s="146">
        <v>0.73436342592322035</v>
      </c>
      <c r="E201" s="24" t="s">
        <v>52</v>
      </c>
      <c r="F201" s="26" t="s">
        <v>72</v>
      </c>
    </row>
    <row r="202" spans="2:6" x14ac:dyDescent="0.45">
      <c r="B202" s="138">
        <v>9</v>
      </c>
      <c r="C202" s="23">
        <v>44417</v>
      </c>
      <c r="D202" s="146">
        <v>0.54605324073781958</v>
      </c>
      <c r="E202" s="24" t="s">
        <v>52</v>
      </c>
      <c r="F202" s="25" t="s">
        <v>73</v>
      </c>
    </row>
    <row r="203" spans="2:6" x14ac:dyDescent="0.45">
      <c r="B203" s="138">
        <v>8</v>
      </c>
      <c r="C203" s="23">
        <v>44416</v>
      </c>
      <c r="D203" s="146">
        <v>0.54939814814861165</v>
      </c>
      <c r="E203" s="24" t="s">
        <v>52</v>
      </c>
      <c r="F203" s="25" t="s">
        <v>74</v>
      </c>
    </row>
    <row r="204" spans="2:6" x14ac:dyDescent="0.45">
      <c r="B204" s="138">
        <v>7</v>
      </c>
      <c r="C204" s="23">
        <v>44415</v>
      </c>
      <c r="D204" s="146">
        <v>0.96137731481576338</v>
      </c>
      <c r="E204" s="24" t="s">
        <v>52</v>
      </c>
      <c r="F204" s="25" t="s">
        <v>75</v>
      </c>
    </row>
    <row r="205" spans="2:6" x14ac:dyDescent="0.45">
      <c r="B205" s="138">
        <v>6</v>
      </c>
      <c r="C205" s="23">
        <v>44414</v>
      </c>
      <c r="D205" s="146">
        <v>0.66607638888672227</v>
      </c>
      <c r="E205" s="24" t="s">
        <v>52</v>
      </c>
      <c r="F205" s="26" t="s">
        <v>76</v>
      </c>
    </row>
    <row r="206" spans="2:6" x14ac:dyDescent="0.45">
      <c r="B206" s="138">
        <v>5</v>
      </c>
      <c r="C206" s="23">
        <v>44412</v>
      </c>
      <c r="D206" s="146">
        <v>0.34912037036701804</v>
      </c>
      <c r="E206" s="24" t="s">
        <v>52</v>
      </c>
      <c r="F206" s="26" t="s">
        <v>77</v>
      </c>
    </row>
    <row r="207" spans="2:6" x14ac:dyDescent="0.45">
      <c r="B207" s="138">
        <v>4</v>
      </c>
      <c r="C207" s="23">
        <v>44411</v>
      </c>
      <c r="D207" s="146">
        <v>0.37682870370190358</v>
      </c>
      <c r="E207" s="24" t="s">
        <v>52</v>
      </c>
      <c r="F207" s="25" t="s">
        <v>78</v>
      </c>
    </row>
    <row r="208" spans="2:6" x14ac:dyDescent="0.45">
      <c r="B208" s="138">
        <v>3</v>
      </c>
      <c r="C208" s="23">
        <v>44406</v>
      </c>
      <c r="D208" s="146">
        <v>0.59842592592758592</v>
      </c>
      <c r="E208" s="24" t="s">
        <v>52</v>
      </c>
      <c r="F208" s="25" t="s">
        <v>79</v>
      </c>
    </row>
    <row r="209" spans="2:6" x14ac:dyDescent="0.45">
      <c r="B209" s="138">
        <v>2</v>
      </c>
      <c r="C209" s="23">
        <v>44406</v>
      </c>
      <c r="D209" s="146">
        <v>0.57677083333692281</v>
      </c>
      <c r="E209" s="24" t="s">
        <v>52</v>
      </c>
      <c r="F209" s="26" t="s">
        <v>80</v>
      </c>
    </row>
    <row r="210" spans="2:6" x14ac:dyDescent="0.45">
      <c r="B210" s="27">
        <v>1</v>
      </c>
      <c r="C210" s="28">
        <v>44400</v>
      </c>
      <c r="D210" s="147">
        <v>0.58872685184906004</v>
      </c>
      <c r="E210" s="29" t="s">
        <v>52</v>
      </c>
      <c r="F210" s="30" t="s">
        <v>81</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66675</xdr:colOff>
                    <xdr:row>4</xdr:row>
                    <xdr:rowOff>0</xdr:rowOff>
                  </from>
                  <to>
                    <xdr:col>13</xdr:col>
                    <xdr:colOff>509588</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1328125" defaultRowHeight="14.25" x14ac:dyDescent="0.45"/>
  <sheetData>
    <row r="2" spans="2:2" x14ac:dyDescent="0.45">
      <c r="B2" t="s">
        <v>885</v>
      </c>
    </row>
    <row r="3" spans="2:2" x14ac:dyDescent="0.45">
      <c r="B3" t="s">
        <v>886</v>
      </c>
    </row>
    <row r="4" spans="2:2" x14ac:dyDescent="0.45">
      <c r="B4" t="s">
        <v>887</v>
      </c>
    </row>
    <row r="5" spans="2:2" x14ac:dyDescent="0.45">
      <c r="B5" t="s">
        <v>888</v>
      </c>
    </row>
    <row r="6" spans="2:2" x14ac:dyDescent="0.45">
      <c r="B6" t="s">
        <v>889</v>
      </c>
    </row>
    <row r="7" spans="2:2" x14ac:dyDescent="0.45">
      <c r="B7" t="s">
        <v>890</v>
      </c>
    </row>
    <row r="8" spans="2:2" x14ac:dyDescent="0.45">
      <c r="B8" t="s">
        <v>891</v>
      </c>
    </row>
    <row r="9" spans="2:2" x14ac:dyDescent="0.45">
      <c r="B9" t="s">
        <v>892</v>
      </c>
    </row>
    <row r="10" spans="2:2" x14ac:dyDescent="0.45">
      <c r="B10" t="s">
        <v>893</v>
      </c>
    </row>
    <row r="11" spans="2:2" x14ac:dyDescent="0.45">
      <c r="B11" t="s">
        <v>894</v>
      </c>
    </row>
    <row r="12" spans="2:2" x14ac:dyDescent="0.45">
      <c r="B12" t="s">
        <v>895</v>
      </c>
    </row>
    <row r="13" spans="2:2" x14ac:dyDescent="0.45">
      <c r="B13" t="s">
        <v>896</v>
      </c>
    </row>
    <row r="14" spans="2:2" x14ac:dyDescent="0.45">
      <c r="B14" t="s">
        <v>897</v>
      </c>
    </row>
    <row r="15" spans="2:2" x14ac:dyDescent="0.45">
      <c r="B15" t="s">
        <v>898</v>
      </c>
    </row>
    <row r="16" spans="2:2" x14ac:dyDescent="0.45">
      <c r="B16" t="s">
        <v>899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2022-11-26T18:02:28Z</dcterms:modified>
</cp:coreProperties>
</file>